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24226"/>
  <mc:AlternateContent xmlns:mc="http://schemas.openxmlformats.org/markup-compatibility/2006">
    <mc:Choice Requires="x15">
      <x15ac:absPath xmlns:x15ac="http://schemas.microsoft.com/office/spreadsheetml/2010/11/ac" url="/Users/wfinlay/messin/online-grocery/public/"/>
    </mc:Choice>
  </mc:AlternateContent>
  <xr:revisionPtr revIDLastSave="0" documentId="13_ncr:1_{84F3404A-5265-DC4D-9A02-ACDBFE162331}" xr6:coauthVersionLast="47" xr6:coauthVersionMax="47" xr10:uidLastSave="{00000000-0000-0000-0000-000000000000}"/>
  <bookViews>
    <workbookView xWindow="10380" yWindow="5720" windowWidth="38820" windowHeight="21060" tabRatio="820" activeTab="3" xr2:uid="{00000000-000D-0000-FFFF-FFFF00000000}"/>
  </bookViews>
  <sheets>
    <sheet name="Notes" sheetId="17" state="hidden" r:id="rId1"/>
    <sheet name="Table HBR" sheetId="64" r:id="rId2"/>
    <sheet name="Sub Op Table" sheetId="5" r:id="rId3"/>
    <sheet name="Main Page" sheetId="41" r:id="rId4"/>
    <sheet name="Secondary Assumptions" sheetId="42" r:id="rId5"/>
    <sheet name="Cost Analysis" sheetId="43" r:id="rId6"/>
    <sheet name="Base Case&gt;" sheetId="48" r:id="rId7"/>
    <sheet name="Checkout Customer" sheetId="49" r:id="rId8"/>
    <sheet name="In Store_Floor Fulfillment&gt;&gt;" sheetId="22" r:id="rId9"/>
    <sheet name="DC Send to Store" sheetId="32" r:id="rId10"/>
    <sheet name="Move Product to Salesfloor" sheetId="25" r:id="rId11"/>
    <sheet name="Packout Product onto Shelf" sheetId="26" r:id="rId12"/>
    <sheet name="Order Picking" sheetId="16" r:id="rId13"/>
    <sheet name="In Store_Backroom Fulfillment&gt;&gt;" sheetId="24" r:id="rId14"/>
    <sheet name="DC Send to Store_" sheetId="47" r:id="rId15"/>
    <sheet name="Move Fast Product to Backroom" sheetId="30" r:id="rId16"/>
    <sheet name="Move Slow Product to Salesfloor" sheetId="28" r:id="rId17"/>
    <sheet name="Packout Slow Product on Shelf" sheetId="29" r:id="rId18"/>
    <sheet name="Order Picking_" sheetId="21" r:id="rId19"/>
    <sheet name="Fulfillment Center&gt;&gt;" sheetId="23" r:id="rId20"/>
    <sheet name="Order Picking and Packaging" sheetId="34" r:id="rId21"/>
    <sheet name="Deliver Order" sheetId="62" r:id="rId22"/>
    <sheet name="Dark Store&gt;&gt; " sheetId="54" r:id="rId23"/>
    <sheet name="DC Send to Dark Store" sheetId="55" r:id="rId24"/>
    <sheet name="Move Product to Dark Store" sheetId="60" r:id="rId25"/>
    <sheet name="A. Order Picking and Packaging" sheetId="56" r:id="rId26"/>
    <sheet name="A. Unbox Items_PickUp" sheetId="59" r:id="rId27"/>
    <sheet name="B. Order Picking_Pickup" sheetId="58" r:id="rId28"/>
    <sheet name="Add Ons&gt;&gt;" sheetId="51" r:id="rId29"/>
    <sheet name="Curbside Delivery_In Store" sheetId="50" r:id="rId30"/>
    <sheet name="Home Delivery_In Store" sheetId="53" r:id="rId31"/>
    <sheet name="Sheet1" sheetId="63" r:id="rId32"/>
  </sheets>
  <externalReferences>
    <externalReference r:id="rId3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64" l="1"/>
  <c r="D9" i="64"/>
  <c r="D10" i="64"/>
  <c r="D11" i="64"/>
  <c r="D12" i="64"/>
  <c r="D13" i="64"/>
  <c r="D14" i="64"/>
  <c r="D15" i="64"/>
  <c r="D16" i="64"/>
  <c r="D17" i="64"/>
  <c r="D18" i="64"/>
  <c r="D19" i="64"/>
  <c r="D7" i="64"/>
  <c r="C30" i="42" l="1"/>
  <c r="C26" i="42"/>
  <c r="C25" i="42"/>
  <c r="D15" i="55" l="1"/>
  <c r="G73" i="55" s="1"/>
  <c r="D14" i="60"/>
  <c r="G34" i="60" s="1"/>
  <c r="D17" i="58"/>
  <c r="G44" i="58" s="1"/>
  <c r="I44" i="58" s="1"/>
  <c r="D21" i="58"/>
  <c r="D15" i="53"/>
  <c r="D63" i="53"/>
  <c r="E63" i="53" s="1"/>
  <c r="H130" i="21"/>
  <c r="C5" i="43"/>
  <c r="C4" i="43"/>
  <c r="C3" i="43"/>
  <c r="C8" i="43"/>
  <c r="C9" i="43"/>
  <c r="C15" i="43"/>
  <c r="C14" i="43"/>
  <c r="C13" i="43"/>
  <c r="C12" i="43"/>
  <c r="C11" i="43"/>
  <c r="C10" i="43"/>
  <c r="K5" i="62"/>
  <c r="C49" i="53"/>
  <c r="D54" i="53"/>
  <c r="E54" i="53" s="1"/>
  <c r="H50" i="60"/>
  <c r="H49" i="60"/>
  <c r="H47" i="60"/>
  <c r="H46" i="60"/>
  <c r="H45" i="60"/>
  <c r="H43" i="60"/>
  <c r="H30" i="60"/>
  <c r="H30" i="25"/>
  <c r="D20" i="59"/>
  <c r="G64" i="59" s="1"/>
  <c r="D14" i="56"/>
  <c r="G54" i="56" s="1"/>
  <c r="A66" i="59"/>
  <c r="A67" i="59"/>
  <c r="A68" i="59" s="1"/>
  <c r="A69" i="59" s="1"/>
  <c r="A70" i="59" s="1"/>
  <c r="A71" i="59" s="1"/>
  <c r="A72" i="59" s="1"/>
  <c r="A73" i="59" s="1"/>
  <c r="A74" i="59" s="1"/>
  <c r="A75" i="59" s="1"/>
  <c r="A76" i="59" s="1"/>
  <c r="A77" i="59" s="1"/>
  <c r="A78" i="59" s="1"/>
  <c r="A79" i="59" s="1"/>
  <c r="A63" i="59"/>
  <c r="A64" i="59" s="1"/>
  <c r="A65" i="59" s="1"/>
  <c r="C63" i="59"/>
  <c r="D63" i="59"/>
  <c r="E63" i="59" s="1"/>
  <c r="C64" i="59"/>
  <c r="D64" i="59"/>
  <c r="E64" i="59"/>
  <c r="C65" i="59"/>
  <c r="D65" i="59"/>
  <c r="E65" i="59" s="1"/>
  <c r="D19" i="59"/>
  <c r="G59" i="59" s="1"/>
  <c r="H46" i="25"/>
  <c r="H45" i="25"/>
  <c r="H43" i="25"/>
  <c r="H42" i="25"/>
  <c r="H30" i="30"/>
  <c r="H31" i="30"/>
  <c r="H32" i="30"/>
  <c r="H34" i="30"/>
  <c r="D14" i="25"/>
  <c r="H37" i="25"/>
  <c r="H36" i="25"/>
  <c r="H35" i="25"/>
  <c r="H34" i="25"/>
  <c r="H32" i="25"/>
  <c r="H31" i="25"/>
  <c r="H51" i="60"/>
  <c r="D15" i="26"/>
  <c r="D51" i="60"/>
  <c r="E51" i="60" s="1"/>
  <c r="C51" i="60"/>
  <c r="D50" i="60"/>
  <c r="E50" i="60" s="1"/>
  <c r="C50" i="60"/>
  <c r="D49" i="60"/>
  <c r="E49" i="60" s="1"/>
  <c r="C49" i="60"/>
  <c r="C58" i="59"/>
  <c r="D58" i="59"/>
  <c r="E58" i="59" s="1"/>
  <c r="C59" i="59"/>
  <c r="D59" i="59"/>
  <c r="E59" i="59" s="1"/>
  <c r="C60" i="59"/>
  <c r="D60" i="59"/>
  <c r="E60" i="59" s="1"/>
  <c r="A57" i="59"/>
  <c r="A58" i="59" s="1"/>
  <c r="A59" i="59" s="1"/>
  <c r="A60" i="59" s="1"/>
  <c r="A61" i="59" s="1"/>
  <c r="A62" i="59" s="1"/>
  <c r="D79" i="59"/>
  <c r="E79" i="59" s="1"/>
  <c r="C79" i="59"/>
  <c r="G78" i="59"/>
  <c r="D78" i="59"/>
  <c r="E78" i="59" s="1"/>
  <c r="C78" i="59"/>
  <c r="G77" i="59"/>
  <c r="D77" i="59"/>
  <c r="E77" i="59" s="1"/>
  <c r="C77" i="59"/>
  <c r="G76" i="59"/>
  <c r="D76" i="59"/>
  <c r="E76" i="59" s="1"/>
  <c r="C76" i="59"/>
  <c r="G75" i="59"/>
  <c r="D75" i="59"/>
  <c r="E75" i="59" s="1"/>
  <c r="C75" i="59"/>
  <c r="G74" i="59"/>
  <c r="D74" i="59"/>
  <c r="E74" i="59" s="1"/>
  <c r="C74" i="59"/>
  <c r="G73" i="59"/>
  <c r="D73" i="59"/>
  <c r="E73" i="59" s="1"/>
  <c r="C73" i="59"/>
  <c r="G72" i="59"/>
  <c r="D72" i="59"/>
  <c r="E72" i="59" s="1"/>
  <c r="C72" i="59"/>
  <c r="G71" i="59"/>
  <c r="D71" i="59"/>
  <c r="E71" i="59" s="1"/>
  <c r="C71" i="59"/>
  <c r="G70" i="59"/>
  <c r="D70" i="59"/>
  <c r="E70" i="59" s="1"/>
  <c r="C70" i="59"/>
  <c r="AD69" i="59"/>
  <c r="G69" i="59"/>
  <c r="D69" i="59"/>
  <c r="E69" i="59" s="1"/>
  <c r="C69" i="59"/>
  <c r="AD68" i="59"/>
  <c r="G68" i="59"/>
  <c r="D68" i="59"/>
  <c r="E68" i="59" s="1"/>
  <c r="C68" i="59"/>
  <c r="AD67" i="59"/>
  <c r="G67" i="59"/>
  <c r="D67" i="59"/>
  <c r="E67" i="59" s="1"/>
  <c r="C67" i="59"/>
  <c r="AD66" i="59"/>
  <c r="G66" i="59"/>
  <c r="D66" i="59"/>
  <c r="E66" i="59" s="1"/>
  <c r="C66" i="59"/>
  <c r="D62" i="59"/>
  <c r="E62" i="59" s="1"/>
  <c r="C62" i="59"/>
  <c r="D61" i="59"/>
  <c r="E61" i="59" s="1"/>
  <c r="C61" i="59"/>
  <c r="D57" i="59"/>
  <c r="E57" i="59" s="1"/>
  <c r="C57" i="59"/>
  <c r="D56" i="59"/>
  <c r="E56" i="59" s="1"/>
  <c r="C56" i="59"/>
  <c r="A51" i="59"/>
  <c r="A52" i="59" s="1"/>
  <c r="A53" i="59" s="1"/>
  <c r="A54" i="59" s="1"/>
  <c r="D54" i="59"/>
  <c r="E54" i="59" s="1"/>
  <c r="C54" i="59"/>
  <c r="D53" i="59"/>
  <c r="E53" i="59" s="1"/>
  <c r="C53" i="59"/>
  <c r="D52" i="59"/>
  <c r="E52" i="59" s="1"/>
  <c r="C52" i="59"/>
  <c r="D51" i="59"/>
  <c r="E51" i="59" s="1"/>
  <c r="C51" i="59"/>
  <c r="D50" i="59"/>
  <c r="E50" i="59" s="1"/>
  <c r="C50" i="59"/>
  <c r="D49" i="28"/>
  <c r="E49" i="28" s="1"/>
  <c r="C49" i="28"/>
  <c r="D48" i="28"/>
  <c r="E48" i="28" s="1"/>
  <c r="C48" i="28"/>
  <c r="E47" i="28"/>
  <c r="D47" i="28"/>
  <c r="C47" i="28"/>
  <c r="D46" i="28"/>
  <c r="E46" i="28" s="1"/>
  <c r="C46" i="28"/>
  <c r="D45" i="28"/>
  <c r="E45" i="28" s="1"/>
  <c r="C45" i="28"/>
  <c r="D51" i="30"/>
  <c r="E51" i="30" s="1"/>
  <c r="C51" i="30"/>
  <c r="D50" i="30"/>
  <c r="E50" i="30" s="1"/>
  <c r="C50" i="30"/>
  <c r="D49" i="30"/>
  <c r="E49" i="30" s="1"/>
  <c r="C49" i="30"/>
  <c r="D49" i="25"/>
  <c r="E49" i="25" s="1"/>
  <c r="C49" i="25"/>
  <c r="D48" i="25"/>
  <c r="E48" i="25" s="1"/>
  <c r="C48" i="25"/>
  <c r="D47" i="25"/>
  <c r="E47" i="25" s="1"/>
  <c r="C47" i="25"/>
  <c r="D46" i="25"/>
  <c r="E46" i="25" s="1"/>
  <c r="C46" i="25"/>
  <c r="D45" i="25"/>
  <c r="E45" i="25" s="1"/>
  <c r="C45" i="25"/>
  <c r="D47" i="60"/>
  <c r="E47" i="60" s="1"/>
  <c r="C47" i="60"/>
  <c r="D46" i="60"/>
  <c r="E46" i="60" s="1"/>
  <c r="C46" i="60"/>
  <c r="E45" i="60"/>
  <c r="C45" i="60"/>
  <c r="D43" i="60"/>
  <c r="E43" i="60" s="1"/>
  <c r="C43" i="60"/>
  <c r="H42" i="60"/>
  <c r="D42" i="60"/>
  <c r="E42" i="60" s="1"/>
  <c r="C42" i="60"/>
  <c r="D41" i="60"/>
  <c r="E41" i="60" s="1"/>
  <c r="C41" i="60"/>
  <c r="D40" i="60"/>
  <c r="E40" i="60" s="1"/>
  <c r="C40" i="60"/>
  <c r="D39" i="60"/>
  <c r="E39" i="60" s="1"/>
  <c r="C39" i="60"/>
  <c r="H37" i="60"/>
  <c r="D37" i="60"/>
  <c r="E37" i="60" s="1"/>
  <c r="C37" i="60"/>
  <c r="H36" i="60"/>
  <c r="E36" i="60"/>
  <c r="D36" i="60"/>
  <c r="C36" i="60"/>
  <c r="H35" i="60"/>
  <c r="D35" i="60"/>
  <c r="E35" i="60" s="1"/>
  <c r="C35" i="60"/>
  <c r="H34" i="60"/>
  <c r="E34" i="60"/>
  <c r="D34" i="60"/>
  <c r="C34" i="60"/>
  <c r="H32" i="60"/>
  <c r="D32" i="60"/>
  <c r="E32" i="60" s="1"/>
  <c r="C32" i="60"/>
  <c r="H31" i="60"/>
  <c r="D31" i="60"/>
  <c r="E31" i="60" s="1"/>
  <c r="C31" i="60"/>
  <c r="D30" i="60"/>
  <c r="E30" i="60" s="1"/>
  <c r="C30" i="60"/>
  <c r="D48" i="59"/>
  <c r="E48" i="59" s="1"/>
  <c r="C48" i="59"/>
  <c r="D47" i="59"/>
  <c r="E47" i="59" s="1"/>
  <c r="C47" i="59"/>
  <c r="D46" i="59"/>
  <c r="E46" i="59" s="1"/>
  <c r="C46" i="59"/>
  <c r="D45" i="59"/>
  <c r="E45" i="59" s="1"/>
  <c r="C45" i="59"/>
  <c r="D44" i="59"/>
  <c r="E44" i="59" s="1"/>
  <c r="C44" i="59"/>
  <c r="E43" i="59"/>
  <c r="C43" i="59"/>
  <c r="E42" i="59"/>
  <c r="C42" i="59"/>
  <c r="E41" i="59"/>
  <c r="C41" i="59"/>
  <c r="D40" i="59"/>
  <c r="E40" i="59" s="1"/>
  <c r="C40" i="59"/>
  <c r="A40" i="59"/>
  <c r="A41" i="59" s="1"/>
  <c r="A42" i="59" s="1"/>
  <c r="A43" i="59" s="1"/>
  <c r="A44" i="59" s="1"/>
  <c r="A45" i="59" s="1"/>
  <c r="A46" i="59" s="1"/>
  <c r="A47" i="59" s="1"/>
  <c r="A48" i="59" s="1"/>
  <c r="D39" i="59"/>
  <c r="E39" i="59" s="1"/>
  <c r="C39" i="59"/>
  <c r="D37" i="59"/>
  <c r="E37" i="59" s="1"/>
  <c r="C37" i="59"/>
  <c r="D36" i="59"/>
  <c r="E36" i="59" s="1"/>
  <c r="C36" i="59"/>
  <c r="D35" i="59"/>
  <c r="E35" i="59" s="1"/>
  <c r="C35" i="59"/>
  <c r="D34" i="59"/>
  <c r="E34" i="59" s="1"/>
  <c r="C34" i="59"/>
  <c r="D33" i="59"/>
  <c r="E33" i="59" s="1"/>
  <c r="C33" i="59"/>
  <c r="E32" i="59"/>
  <c r="C32" i="59"/>
  <c r="D31" i="59"/>
  <c r="E31" i="59" s="1"/>
  <c r="C31" i="59"/>
  <c r="A32" i="59"/>
  <c r="A33" i="59" s="1"/>
  <c r="A34" i="59" s="1"/>
  <c r="A35" i="59" s="1"/>
  <c r="A36" i="59" s="1"/>
  <c r="A37" i="59" s="1"/>
  <c r="D30" i="59"/>
  <c r="E30" i="59" s="1"/>
  <c r="C30" i="59"/>
  <c r="D15" i="59"/>
  <c r="G42" i="59" s="1"/>
  <c r="J111" i="58"/>
  <c r="J110" i="58"/>
  <c r="J109" i="58"/>
  <c r="D103" i="58"/>
  <c r="E103" i="58" s="1"/>
  <c r="C103" i="58"/>
  <c r="G102" i="58"/>
  <c r="D102" i="58"/>
  <c r="E102" i="58" s="1"/>
  <c r="C102" i="58"/>
  <c r="G101" i="58"/>
  <c r="D101" i="58"/>
  <c r="E101" i="58" s="1"/>
  <c r="C101" i="58"/>
  <c r="G100" i="58"/>
  <c r="D100" i="58"/>
  <c r="E100" i="58" s="1"/>
  <c r="C100" i="58"/>
  <c r="G99" i="58"/>
  <c r="D99" i="58"/>
  <c r="E99" i="58" s="1"/>
  <c r="C99" i="58"/>
  <c r="G98" i="58"/>
  <c r="D98" i="58"/>
  <c r="E98" i="58" s="1"/>
  <c r="C98" i="58"/>
  <c r="G97" i="58"/>
  <c r="D97" i="58"/>
  <c r="E97" i="58" s="1"/>
  <c r="C97" i="58"/>
  <c r="G96" i="58"/>
  <c r="D96" i="58"/>
  <c r="E96" i="58" s="1"/>
  <c r="C96" i="58"/>
  <c r="G95" i="58"/>
  <c r="D95" i="58"/>
  <c r="E95" i="58" s="1"/>
  <c r="C95" i="58"/>
  <c r="G94" i="58"/>
  <c r="D94" i="58"/>
  <c r="E94" i="58" s="1"/>
  <c r="C94" i="58"/>
  <c r="AD93" i="58"/>
  <c r="G93" i="58"/>
  <c r="D93" i="58"/>
  <c r="E93" i="58" s="1"/>
  <c r="C93" i="58"/>
  <c r="AD92" i="58"/>
  <c r="G92" i="58"/>
  <c r="D92" i="58"/>
  <c r="E92" i="58" s="1"/>
  <c r="C92" i="58"/>
  <c r="AD91" i="58"/>
  <c r="G91" i="58"/>
  <c r="E91" i="58"/>
  <c r="D91" i="58"/>
  <c r="C91" i="58"/>
  <c r="AD90" i="58"/>
  <c r="G90" i="58"/>
  <c r="D90" i="58"/>
  <c r="E90" i="58" s="1"/>
  <c r="C90" i="58"/>
  <c r="AD89" i="58"/>
  <c r="G89" i="58"/>
  <c r="D89" i="58"/>
  <c r="E89" i="58" s="1"/>
  <c r="C89" i="58"/>
  <c r="AD88" i="58"/>
  <c r="G88" i="58"/>
  <c r="D88" i="58"/>
  <c r="E88" i="58" s="1"/>
  <c r="C88" i="58"/>
  <c r="D87" i="58"/>
  <c r="E87" i="58" s="1"/>
  <c r="C87" i="58"/>
  <c r="D86" i="58"/>
  <c r="E86" i="58" s="1"/>
  <c r="C86" i="58"/>
  <c r="A86" i="58"/>
  <c r="A87" i="58" s="1"/>
  <c r="A88" i="58" s="1"/>
  <c r="A89" i="58" s="1"/>
  <c r="A90" i="58" s="1"/>
  <c r="A91" i="58" s="1"/>
  <c r="A92" i="58" s="1"/>
  <c r="A93" i="58" s="1"/>
  <c r="A94" i="58" s="1"/>
  <c r="A95" i="58" s="1"/>
  <c r="A96" i="58" s="1"/>
  <c r="A97" i="58" s="1"/>
  <c r="A98" i="58" s="1"/>
  <c r="A99" i="58" s="1"/>
  <c r="A100" i="58" s="1"/>
  <c r="A101" i="58" s="1"/>
  <c r="A102" i="58" s="1"/>
  <c r="A103" i="58" s="1"/>
  <c r="D85" i="58"/>
  <c r="E85" i="58" s="1"/>
  <c r="C85" i="58"/>
  <c r="D84" i="58"/>
  <c r="E84" i="58" s="1"/>
  <c r="C84" i="58"/>
  <c r="D82" i="58"/>
  <c r="E82" i="58" s="1"/>
  <c r="C82" i="58"/>
  <c r="E81" i="58"/>
  <c r="C81" i="58"/>
  <c r="E80" i="58"/>
  <c r="D80" i="58"/>
  <c r="C80" i="58"/>
  <c r="E79" i="58"/>
  <c r="C79" i="58"/>
  <c r="E78" i="58"/>
  <c r="C78" i="58"/>
  <c r="E77" i="58"/>
  <c r="C77" i="58"/>
  <c r="D76" i="58"/>
  <c r="E76" i="58" s="1"/>
  <c r="C76" i="58"/>
  <c r="D75" i="58"/>
  <c r="E75" i="58" s="1"/>
  <c r="C75" i="58"/>
  <c r="H73" i="58"/>
  <c r="E73" i="58"/>
  <c r="C73" i="58"/>
  <c r="D70" i="58"/>
  <c r="E70" i="58" s="1"/>
  <c r="C70" i="58"/>
  <c r="D69" i="58"/>
  <c r="E69" i="58" s="1"/>
  <c r="C69" i="58"/>
  <c r="D68" i="58"/>
  <c r="E68" i="58" s="1"/>
  <c r="C68" i="58"/>
  <c r="G67" i="58"/>
  <c r="D67" i="58"/>
  <c r="E67" i="58" s="1"/>
  <c r="C67" i="58"/>
  <c r="G66" i="58"/>
  <c r="D66" i="58"/>
  <c r="E66" i="58" s="1"/>
  <c r="C66" i="58"/>
  <c r="G65" i="58"/>
  <c r="D65" i="58"/>
  <c r="E65" i="58" s="1"/>
  <c r="C65" i="58"/>
  <c r="D64" i="58"/>
  <c r="E64" i="58" s="1"/>
  <c r="C64" i="58"/>
  <c r="D63" i="58"/>
  <c r="E63" i="58" s="1"/>
  <c r="C63" i="58"/>
  <c r="D62" i="58"/>
  <c r="E62" i="58" s="1"/>
  <c r="C62" i="58"/>
  <c r="D61" i="58"/>
  <c r="E61" i="58" s="1"/>
  <c r="C61" i="58"/>
  <c r="D60" i="58"/>
  <c r="E60" i="58" s="1"/>
  <c r="C60" i="58"/>
  <c r="D59" i="58"/>
  <c r="E59" i="58" s="1"/>
  <c r="C59" i="58"/>
  <c r="E58" i="58"/>
  <c r="C58" i="58"/>
  <c r="D57" i="58"/>
  <c r="E57" i="58" s="1"/>
  <c r="C57" i="58"/>
  <c r="D56" i="58"/>
  <c r="E56" i="58" s="1"/>
  <c r="C56" i="58"/>
  <c r="D55" i="58"/>
  <c r="E55" i="58" s="1"/>
  <c r="C55" i="58"/>
  <c r="D54" i="58"/>
  <c r="E54" i="58" s="1"/>
  <c r="C54" i="58"/>
  <c r="D53" i="58"/>
  <c r="E53" i="58" s="1"/>
  <c r="C53" i="58"/>
  <c r="D52" i="58"/>
  <c r="E52" i="58" s="1"/>
  <c r="C52" i="58"/>
  <c r="D51" i="58"/>
  <c r="E51" i="58" s="1"/>
  <c r="C51" i="58"/>
  <c r="D50" i="58"/>
  <c r="E50" i="58" s="1"/>
  <c r="C50" i="58"/>
  <c r="D49" i="58"/>
  <c r="E49" i="58" s="1"/>
  <c r="C49" i="58"/>
  <c r="G48" i="58"/>
  <c r="I48" i="58" s="1"/>
  <c r="E48" i="58"/>
  <c r="C48" i="58"/>
  <c r="A48" i="58"/>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D47" i="58"/>
  <c r="E47" i="58" s="1"/>
  <c r="C47" i="58"/>
  <c r="D46" i="58"/>
  <c r="E46" i="58" s="1"/>
  <c r="C46" i="58"/>
  <c r="E44" i="58"/>
  <c r="C44" i="58"/>
  <c r="G43" i="58"/>
  <c r="D43" i="58"/>
  <c r="E43" i="58" s="1"/>
  <c r="C43" i="58"/>
  <c r="G42" i="58"/>
  <c r="D42" i="58"/>
  <c r="E42" i="58" s="1"/>
  <c r="C42" i="58"/>
  <c r="G41" i="58"/>
  <c r="D41" i="58"/>
  <c r="E41" i="58" s="1"/>
  <c r="C41" i="58"/>
  <c r="G40" i="58"/>
  <c r="D40" i="58"/>
  <c r="E40" i="58" s="1"/>
  <c r="C40" i="58"/>
  <c r="D39" i="58"/>
  <c r="E39" i="58" s="1"/>
  <c r="C39" i="58"/>
  <c r="D38" i="58"/>
  <c r="E38" i="58" s="1"/>
  <c r="C38" i="58"/>
  <c r="D37" i="58"/>
  <c r="E37" i="58" s="1"/>
  <c r="C37" i="58"/>
  <c r="E35" i="58"/>
  <c r="C35" i="58"/>
  <c r="E33" i="58"/>
  <c r="C33" i="58"/>
  <c r="E31" i="58"/>
  <c r="C31" i="58"/>
  <c r="G30" i="58"/>
  <c r="D30" i="58"/>
  <c r="E30" i="58" s="1"/>
  <c r="C30" i="58"/>
  <c r="E29" i="58"/>
  <c r="C29" i="58"/>
  <c r="D22" i="58"/>
  <c r="D20" i="58"/>
  <c r="G81" i="58" s="1"/>
  <c r="I81" i="58" s="1"/>
  <c r="D15" i="58"/>
  <c r="D14" i="58"/>
  <c r="G59" i="58" s="1"/>
  <c r="J152" i="56"/>
  <c r="J151" i="56"/>
  <c r="J150" i="56"/>
  <c r="E145" i="56"/>
  <c r="C145" i="56"/>
  <c r="D143" i="56"/>
  <c r="E143" i="56" s="1"/>
  <c r="C143" i="56"/>
  <c r="D142" i="56"/>
  <c r="E142" i="56" s="1"/>
  <c r="C142" i="56"/>
  <c r="D141" i="56"/>
  <c r="E141" i="56" s="1"/>
  <c r="C141" i="56"/>
  <c r="D140" i="56"/>
  <c r="E140" i="56" s="1"/>
  <c r="C140" i="56"/>
  <c r="A140" i="56"/>
  <c r="A141" i="56" s="1"/>
  <c r="A142" i="56" s="1"/>
  <c r="A143" i="56" s="1"/>
  <c r="D139" i="56"/>
  <c r="E139" i="56" s="1"/>
  <c r="C139" i="56"/>
  <c r="A139" i="56"/>
  <c r="D138" i="56"/>
  <c r="E138" i="56" s="1"/>
  <c r="C138" i="56"/>
  <c r="D136" i="56"/>
  <c r="E136" i="56" s="1"/>
  <c r="C136" i="56"/>
  <c r="D135" i="56"/>
  <c r="E135" i="56" s="1"/>
  <c r="C135" i="56"/>
  <c r="D134" i="56"/>
  <c r="E134" i="56" s="1"/>
  <c r="C134" i="56"/>
  <c r="D133" i="56"/>
  <c r="E133" i="56" s="1"/>
  <c r="C133" i="56"/>
  <c r="D132" i="56"/>
  <c r="E132" i="56" s="1"/>
  <c r="C132" i="56"/>
  <c r="E131" i="56"/>
  <c r="D131" i="56"/>
  <c r="C131" i="56"/>
  <c r="E130" i="56"/>
  <c r="D130" i="56"/>
  <c r="C130" i="56"/>
  <c r="D129" i="56"/>
  <c r="E129" i="56" s="1"/>
  <c r="C129" i="56"/>
  <c r="D128" i="56"/>
  <c r="E128" i="56" s="1"/>
  <c r="C128" i="56"/>
  <c r="E127" i="56"/>
  <c r="D127" i="56"/>
  <c r="C127" i="56"/>
  <c r="D126" i="56"/>
  <c r="E126" i="56" s="1"/>
  <c r="C126" i="56"/>
  <c r="D125" i="56"/>
  <c r="E125" i="56" s="1"/>
  <c r="C125" i="56"/>
  <c r="D124" i="56"/>
  <c r="E124" i="56" s="1"/>
  <c r="C124" i="56"/>
  <c r="D123" i="56"/>
  <c r="E123" i="56" s="1"/>
  <c r="C123" i="56"/>
  <c r="E122" i="56"/>
  <c r="C122" i="56"/>
  <c r="E121" i="56"/>
  <c r="C121" i="56"/>
  <c r="E120" i="56"/>
  <c r="D120" i="56"/>
  <c r="C120" i="56"/>
  <c r="D119" i="56"/>
  <c r="E119" i="56" s="1"/>
  <c r="C119" i="56"/>
  <c r="D118" i="56"/>
  <c r="E118" i="56" s="1"/>
  <c r="C118" i="56"/>
  <c r="D117" i="56"/>
  <c r="E117" i="56" s="1"/>
  <c r="C117" i="56"/>
  <c r="D116" i="56"/>
  <c r="E116" i="56" s="1"/>
  <c r="C116" i="56"/>
  <c r="D115" i="56"/>
  <c r="E115" i="56" s="1"/>
  <c r="C115" i="56"/>
  <c r="E114" i="56"/>
  <c r="D114" i="56"/>
  <c r="C114" i="56"/>
  <c r="E113" i="56"/>
  <c r="C113" i="56"/>
  <c r="D112" i="56"/>
  <c r="E112" i="56" s="1"/>
  <c r="C112" i="56"/>
  <c r="E111" i="56"/>
  <c r="D111" i="56"/>
  <c r="C111" i="56"/>
  <c r="D110" i="56"/>
  <c r="E110" i="56" s="1"/>
  <c r="C110" i="56"/>
  <c r="D109" i="56"/>
  <c r="E109" i="56" s="1"/>
  <c r="C109" i="56"/>
  <c r="D108" i="56"/>
  <c r="E108" i="56" s="1"/>
  <c r="C108" i="56"/>
  <c r="D107" i="56"/>
  <c r="E107" i="56" s="1"/>
  <c r="C107" i="56"/>
  <c r="D106" i="56"/>
  <c r="E106" i="56" s="1"/>
  <c r="C106" i="56"/>
  <c r="D105" i="56"/>
  <c r="E105" i="56" s="1"/>
  <c r="C105" i="56"/>
  <c r="D104" i="56"/>
  <c r="E104" i="56" s="1"/>
  <c r="C104" i="56"/>
  <c r="D103" i="56"/>
  <c r="E103" i="56" s="1"/>
  <c r="C103" i="56"/>
  <c r="D102" i="56"/>
  <c r="E102" i="56" s="1"/>
  <c r="C102" i="56"/>
  <c r="D101" i="56"/>
  <c r="E101" i="56" s="1"/>
  <c r="C101" i="56"/>
  <c r="D100" i="56"/>
  <c r="E100" i="56" s="1"/>
  <c r="C100" i="56"/>
  <c r="D99" i="56"/>
  <c r="E99" i="56" s="1"/>
  <c r="C99" i="56"/>
  <c r="D98" i="56"/>
  <c r="E98" i="56" s="1"/>
  <c r="C98" i="56"/>
  <c r="D97" i="56"/>
  <c r="E97" i="56" s="1"/>
  <c r="C97" i="56"/>
  <c r="D96" i="56"/>
  <c r="E96" i="56" s="1"/>
  <c r="C96" i="56"/>
  <c r="D95" i="56"/>
  <c r="E95" i="56" s="1"/>
  <c r="C95" i="56"/>
  <c r="D94" i="56"/>
  <c r="E94" i="56" s="1"/>
  <c r="C94" i="56"/>
  <c r="D93" i="56"/>
  <c r="E93" i="56" s="1"/>
  <c r="C93" i="56"/>
  <c r="D92" i="56"/>
  <c r="E92" i="56" s="1"/>
  <c r="C92" i="56"/>
  <c r="D91" i="56"/>
  <c r="E91" i="56" s="1"/>
  <c r="C91" i="56"/>
  <c r="D90" i="56"/>
  <c r="E90" i="56" s="1"/>
  <c r="C90" i="56"/>
  <c r="D89" i="56"/>
  <c r="E89" i="56" s="1"/>
  <c r="C89" i="56"/>
  <c r="D88" i="56"/>
  <c r="E88" i="56" s="1"/>
  <c r="C88" i="56"/>
  <c r="D87" i="56"/>
  <c r="E87" i="56" s="1"/>
  <c r="C87" i="56"/>
  <c r="E86" i="56"/>
  <c r="D86" i="56"/>
  <c r="C86" i="56"/>
  <c r="D85" i="56"/>
  <c r="E85" i="56" s="1"/>
  <c r="C85" i="56"/>
  <c r="D84" i="56"/>
  <c r="E84" i="56" s="1"/>
  <c r="C84" i="56"/>
  <c r="D83" i="56"/>
  <c r="E83" i="56" s="1"/>
  <c r="C83" i="56"/>
  <c r="E82" i="56"/>
  <c r="C82" i="56"/>
  <c r="A82" i="56"/>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D81" i="56"/>
  <c r="E81" i="56" s="1"/>
  <c r="C81" i="56"/>
  <c r="D79" i="56"/>
  <c r="E79" i="56" s="1"/>
  <c r="C79" i="56"/>
  <c r="E78" i="56"/>
  <c r="C78" i="56"/>
  <c r="D77" i="56"/>
  <c r="E77" i="56" s="1"/>
  <c r="C77" i="56"/>
  <c r="E76" i="56"/>
  <c r="C76" i="56"/>
  <c r="E75" i="56"/>
  <c r="C75" i="56"/>
  <c r="E74" i="56"/>
  <c r="C74" i="56"/>
  <c r="D73" i="56"/>
  <c r="E73" i="56" s="1"/>
  <c r="C73" i="56"/>
  <c r="D72" i="56"/>
  <c r="E72" i="56" s="1"/>
  <c r="C72" i="56"/>
  <c r="H70" i="56"/>
  <c r="E70" i="56"/>
  <c r="C70" i="56"/>
  <c r="D68" i="56"/>
  <c r="E68" i="56" s="1"/>
  <c r="C68" i="56"/>
  <c r="D67" i="56"/>
  <c r="E67" i="56" s="1"/>
  <c r="C67" i="56"/>
  <c r="D66" i="56"/>
  <c r="E66" i="56" s="1"/>
  <c r="C66" i="56"/>
  <c r="D65" i="56"/>
  <c r="E65" i="56" s="1"/>
  <c r="C65" i="56"/>
  <c r="D64" i="56"/>
  <c r="E64" i="56" s="1"/>
  <c r="C64" i="56"/>
  <c r="D63" i="56"/>
  <c r="E63" i="56" s="1"/>
  <c r="C63" i="56"/>
  <c r="D62" i="56"/>
  <c r="E62" i="56" s="1"/>
  <c r="C62" i="56"/>
  <c r="G61" i="56"/>
  <c r="D61" i="56"/>
  <c r="E61" i="56" s="1"/>
  <c r="C61" i="56"/>
  <c r="G60" i="56"/>
  <c r="D60" i="56"/>
  <c r="E60" i="56" s="1"/>
  <c r="C60" i="56"/>
  <c r="G59" i="56"/>
  <c r="D59" i="56"/>
  <c r="E59" i="56" s="1"/>
  <c r="C59" i="56"/>
  <c r="D58" i="56"/>
  <c r="E58" i="56" s="1"/>
  <c r="C58" i="56"/>
  <c r="D57" i="56"/>
  <c r="E57" i="56" s="1"/>
  <c r="C57" i="56"/>
  <c r="D56" i="56"/>
  <c r="E56" i="56" s="1"/>
  <c r="C56" i="56"/>
  <c r="E55" i="56"/>
  <c r="D55" i="56"/>
  <c r="C55" i="56"/>
  <c r="D54" i="56"/>
  <c r="E54" i="56" s="1"/>
  <c r="C54" i="56"/>
  <c r="E53" i="56"/>
  <c r="D53" i="56"/>
  <c r="C53" i="56"/>
  <c r="E52" i="56"/>
  <c r="C52" i="56"/>
  <c r="D51" i="56"/>
  <c r="E51" i="56" s="1"/>
  <c r="C51" i="56"/>
  <c r="D50" i="56"/>
  <c r="E50" i="56" s="1"/>
  <c r="C50" i="56"/>
  <c r="D49" i="56"/>
  <c r="E49" i="56" s="1"/>
  <c r="C49" i="56"/>
  <c r="D48" i="56"/>
  <c r="E48" i="56" s="1"/>
  <c r="C48" i="56"/>
  <c r="D47" i="56"/>
  <c r="E47" i="56" s="1"/>
  <c r="C47" i="56"/>
  <c r="D46" i="56"/>
  <c r="E46" i="56" s="1"/>
  <c r="C46" i="56"/>
  <c r="D45" i="56"/>
  <c r="E45" i="56" s="1"/>
  <c r="C45" i="56"/>
  <c r="D44" i="56"/>
  <c r="E44" i="56" s="1"/>
  <c r="C44" i="56"/>
  <c r="D43" i="56"/>
  <c r="E43" i="56" s="1"/>
  <c r="C43" i="56"/>
  <c r="G42" i="56"/>
  <c r="I42" i="56" s="1"/>
  <c r="E42" i="56"/>
  <c r="C42" i="56"/>
  <c r="D41" i="56"/>
  <c r="E41" i="56" s="1"/>
  <c r="C41" i="56"/>
  <c r="D40" i="56"/>
  <c r="E40" i="56" s="1"/>
  <c r="C40" i="56"/>
  <c r="A40" i="56"/>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D39" i="56"/>
  <c r="E39" i="56" s="1"/>
  <c r="C39" i="56"/>
  <c r="E37" i="56"/>
  <c r="C37" i="56"/>
  <c r="A37" i="56"/>
  <c r="G36" i="56"/>
  <c r="D36" i="56"/>
  <c r="E36" i="56" s="1"/>
  <c r="C36" i="56"/>
  <c r="E35" i="56"/>
  <c r="C35" i="56"/>
  <c r="E33" i="56"/>
  <c r="C33" i="56"/>
  <c r="E31" i="56"/>
  <c r="C31" i="56"/>
  <c r="D22" i="56"/>
  <c r="G78" i="56" s="1"/>
  <c r="I78" i="56" s="1"/>
  <c r="D20" i="56"/>
  <c r="G136" i="56" s="1"/>
  <c r="D15" i="56"/>
  <c r="G58" i="56" s="1"/>
  <c r="D104" i="55"/>
  <c r="E104" i="55" s="1"/>
  <c r="C104" i="55"/>
  <c r="D103" i="55"/>
  <c r="E103" i="55" s="1"/>
  <c r="C103" i="55"/>
  <c r="D102" i="55"/>
  <c r="E102" i="55" s="1"/>
  <c r="C102" i="55"/>
  <c r="E101" i="55"/>
  <c r="D101" i="55"/>
  <c r="C101" i="55"/>
  <c r="E100" i="55"/>
  <c r="D100" i="55"/>
  <c r="C100" i="55"/>
  <c r="E99" i="55"/>
  <c r="C99" i="55"/>
  <c r="E98" i="55"/>
  <c r="C98" i="55"/>
  <c r="E97" i="55"/>
  <c r="C97" i="55"/>
  <c r="A97" i="55"/>
  <c r="A98" i="55" s="1"/>
  <c r="A99" i="55" s="1"/>
  <c r="A100" i="55" s="1"/>
  <c r="A101" i="55" s="1"/>
  <c r="A102" i="55" s="1"/>
  <c r="A103" i="55" s="1"/>
  <c r="A104" i="55" s="1"/>
  <c r="D96" i="55"/>
  <c r="E96" i="55" s="1"/>
  <c r="C96" i="55"/>
  <c r="A96" i="55"/>
  <c r="D95" i="55"/>
  <c r="E95" i="55" s="1"/>
  <c r="C95" i="55"/>
  <c r="D93" i="55"/>
  <c r="E93" i="55" s="1"/>
  <c r="C93" i="55"/>
  <c r="D92" i="55"/>
  <c r="E92" i="55" s="1"/>
  <c r="C92" i="55"/>
  <c r="D91" i="55"/>
  <c r="E91" i="55" s="1"/>
  <c r="C91" i="55"/>
  <c r="E90" i="55"/>
  <c r="D90" i="55"/>
  <c r="C90" i="55"/>
  <c r="D89" i="55"/>
  <c r="E89" i="55" s="1"/>
  <c r="C89" i="55"/>
  <c r="E88" i="55"/>
  <c r="C88" i="55"/>
  <c r="D87" i="55"/>
  <c r="E87" i="55" s="1"/>
  <c r="C87" i="55"/>
  <c r="A87" i="55"/>
  <c r="A88" i="55" s="1"/>
  <c r="A89" i="55" s="1"/>
  <c r="A90" i="55" s="1"/>
  <c r="A91" i="55" s="1"/>
  <c r="A92" i="55" s="1"/>
  <c r="A93" i="55" s="1"/>
  <c r="D86" i="55"/>
  <c r="E86" i="55" s="1"/>
  <c r="C86" i="55"/>
  <c r="D84" i="55"/>
  <c r="E84" i="55" s="1"/>
  <c r="C84" i="55"/>
  <c r="E83" i="55"/>
  <c r="C83" i="55"/>
  <c r="E82" i="55"/>
  <c r="C82" i="55"/>
  <c r="D81" i="55"/>
  <c r="E81" i="55" s="1"/>
  <c r="C81" i="55"/>
  <c r="D80" i="55"/>
  <c r="E80" i="55" s="1"/>
  <c r="C80" i="55"/>
  <c r="E78" i="55"/>
  <c r="D78" i="55"/>
  <c r="C78" i="55"/>
  <c r="D77" i="55"/>
  <c r="E77" i="55" s="1"/>
  <c r="C77" i="55"/>
  <c r="D76" i="55"/>
  <c r="E76" i="55" s="1"/>
  <c r="C76" i="55"/>
  <c r="A76" i="55"/>
  <c r="A77" i="55" s="1"/>
  <c r="A78" i="55" s="1"/>
  <c r="E75" i="55"/>
  <c r="D75" i="55"/>
  <c r="C75" i="55"/>
  <c r="D73" i="55"/>
  <c r="E73" i="55" s="1"/>
  <c r="C73" i="55"/>
  <c r="E72" i="55"/>
  <c r="D72" i="55"/>
  <c r="C72" i="55"/>
  <c r="D71" i="55"/>
  <c r="E71" i="55" s="1"/>
  <c r="C71" i="55"/>
  <c r="E70" i="55"/>
  <c r="C70" i="55"/>
  <c r="D69" i="55"/>
  <c r="E69" i="55" s="1"/>
  <c r="C69" i="55"/>
  <c r="D68" i="55"/>
  <c r="E68" i="55" s="1"/>
  <c r="C68" i="55"/>
  <c r="E67" i="55"/>
  <c r="D67" i="55"/>
  <c r="C67" i="55"/>
  <c r="E66" i="55"/>
  <c r="D66" i="55"/>
  <c r="C66" i="55"/>
  <c r="E65" i="55"/>
  <c r="D65" i="55"/>
  <c r="C65" i="55"/>
  <c r="D64" i="55"/>
  <c r="E64" i="55" s="1"/>
  <c r="C64" i="55"/>
  <c r="E63" i="55"/>
  <c r="D63" i="55"/>
  <c r="C63" i="55"/>
  <c r="A63" i="55"/>
  <c r="A64" i="55" s="1"/>
  <c r="A65" i="55" s="1"/>
  <c r="A66" i="55" s="1"/>
  <c r="A67" i="55" s="1"/>
  <c r="A68" i="55" s="1"/>
  <c r="A69" i="55" s="1"/>
  <c r="A70" i="55" s="1"/>
  <c r="A71" i="55" s="1"/>
  <c r="A72" i="55" s="1"/>
  <c r="A73" i="55" s="1"/>
  <c r="E62" i="55"/>
  <c r="C62" i="55"/>
  <c r="A62" i="55"/>
  <c r="E61" i="55"/>
  <c r="C61" i="55"/>
  <c r="E59" i="55"/>
  <c r="C59" i="55"/>
  <c r="E58" i="55"/>
  <c r="D58" i="55"/>
  <c r="C58" i="55"/>
  <c r="D57" i="55"/>
  <c r="E57" i="55" s="1"/>
  <c r="C57" i="55"/>
  <c r="E56" i="55"/>
  <c r="C56" i="55"/>
  <c r="D55" i="55"/>
  <c r="E55" i="55" s="1"/>
  <c r="C55" i="55"/>
  <c r="E54" i="55"/>
  <c r="D54" i="55"/>
  <c r="C54" i="55"/>
  <c r="D53" i="55"/>
  <c r="E53" i="55" s="1"/>
  <c r="C53" i="55"/>
  <c r="D52" i="55"/>
  <c r="E52" i="55" s="1"/>
  <c r="C52" i="55"/>
  <c r="D51" i="55"/>
  <c r="E51" i="55" s="1"/>
  <c r="C51" i="55"/>
  <c r="E50" i="55"/>
  <c r="C50" i="55"/>
  <c r="E49" i="55"/>
  <c r="D49" i="55"/>
  <c r="C49" i="55"/>
  <c r="E48" i="55"/>
  <c r="D48" i="55"/>
  <c r="C48" i="55"/>
  <c r="E47" i="55"/>
  <c r="C47" i="55"/>
  <c r="E46" i="55"/>
  <c r="C46" i="55"/>
  <c r="E45" i="55"/>
  <c r="D45" i="55"/>
  <c r="C45" i="55"/>
  <c r="E44" i="55"/>
  <c r="D44" i="55"/>
  <c r="C44" i="55"/>
  <c r="D43" i="55"/>
  <c r="E43" i="55" s="1"/>
  <c r="C43" i="55"/>
  <c r="E42" i="55"/>
  <c r="D42" i="55"/>
  <c r="C42" i="55"/>
  <c r="E41" i="55"/>
  <c r="C41" i="55"/>
  <c r="E40" i="55"/>
  <c r="D40" i="55"/>
  <c r="C40" i="55"/>
  <c r="A40" i="55"/>
  <c r="A41" i="55" s="1"/>
  <c r="A42" i="55" s="1"/>
  <c r="A43" i="55" s="1"/>
  <c r="A44" i="55" s="1"/>
  <c r="A45" i="55" s="1"/>
  <c r="A46" i="55" s="1"/>
  <c r="A47" i="55" s="1"/>
  <c r="A48" i="55" s="1"/>
  <c r="A49" i="55" s="1"/>
  <c r="A50" i="55" s="1"/>
  <c r="A51" i="55" s="1"/>
  <c r="D39" i="55"/>
  <c r="E39" i="55" s="1"/>
  <c r="C39" i="55"/>
  <c r="A39" i="55"/>
  <c r="D37" i="55"/>
  <c r="E37" i="55" s="1"/>
  <c r="C37" i="55"/>
  <c r="E36" i="55"/>
  <c r="D36" i="55"/>
  <c r="C36" i="55"/>
  <c r="D35" i="55"/>
  <c r="E35" i="55" s="1"/>
  <c r="C35" i="55"/>
  <c r="E34" i="55"/>
  <c r="D34" i="55"/>
  <c r="C34" i="55"/>
  <c r="E32" i="55"/>
  <c r="C32" i="55"/>
  <c r="D31" i="55"/>
  <c r="E31" i="55" s="1"/>
  <c r="C31" i="55"/>
  <c r="E30" i="55"/>
  <c r="C30" i="55"/>
  <c r="E88" i="34"/>
  <c r="D88" i="34"/>
  <c r="C88" i="34"/>
  <c r="E87" i="34"/>
  <c r="C87" i="34"/>
  <c r="D86" i="34"/>
  <c r="E86" i="34" s="1"/>
  <c r="C86" i="34"/>
  <c r="E85" i="34"/>
  <c r="C85" i="34"/>
  <c r="E84" i="34"/>
  <c r="C84" i="34"/>
  <c r="E83" i="34"/>
  <c r="C83" i="34"/>
  <c r="D82" i="34"/>
  <c r="E82" i="34" s="1"/>
  <c r="C82" i="34"/>
  <c r="D81" i="34"/>
  <c r="E81" i="34" s="1"/>
  <c r="C81" i="34"/>
  <c r="H134" i="21"/>
  <c r="H133" i="21"/>
  <c r="H132" i="21"/>
  <c r="H124" i="21"/>
  <c r="H123" i="21"/>
  <c r="H122" i="21"/>
  <c r="D139" i="21"/>
  <c r="E139" i="21" s="1"/>
  <c r="E145" i="21"/>
  <c r="D145" i="21"/>
  <c r="C145" i="21"/>
  <c r="E144" i="21"/>
  <c r="C144" i="21"/>
  <c r="D143" i="21"/>
  <c r="E143" i="21" s="1"/>
  <c r="C143" i="21"/>
  <c r="E142" i="21"/>
  <c r="C142" i="21"/>
  <c r="E141" i="21"/>
  <c r="C141" i="21"/>
  <c r="E140" i="21"/>
  <c r="C140" i="21"/>
  <c r="C139" i="21"/>
  <c r="E138" i="21"/>
  <c r="D138" i="21"/>
  <c r="C138" i="21"/>
  <c r="H83" i="21"/>
  <c r="H81" i="21"/>
  <c r="H80" i="21"/>
  <c r="D96" i="21"/>
  <c r="E96" i="21" s="1"/>
  <c r="C96" i="21"/>
  <c r="E95" i="21"/>
  <c r="C95" i="21"/>
  <c r="D94" i="21"/>
  <c r="E94" i="21" s="1"/>
  <c r="C94" i="21"/>
  <c r="E93" i="21"/>
  <c r="C93" i="21"/>
  <c r="E92" i="21"/>
  <c r="C92" i="21"/>
  <c r="E91" i="21"/>
  <c r="C91" i="21"/>
  <c r="D90" i="21"/>
  <c r="E90" i="21" s="1"/>
  <c r="C90" i="21"/>
  <c r="D89" i="21"/>
  <c r="E89" i="21" s="1"/>
  <c r="C89" i="21"/>
  <c r="E93" i="16"/>
  <c r="E90" i="16"/>
  <c r="E91" i="16"/>
  <c r="E92" i="16"/>
  <c r="E94" i="16"/>
  <c r="E95" i="16"/>
  <c r="E96" i="16"/>
  <c r="E89" i="16"/>
  <c r="D90" i="16"/>
  <c r="D94" i="16"/>
  <c r="D96" i="16"/>
  <c r="D89" i="16"/>
  <c r="C90" i="16"/>
  <c r="C91" i="16"/>
  <c r="C92" i="16"/>
  <c r="C93" i="16"/>
  <c r="C94" i="16"/>
  <c r="C95" i="16"/>
  <c r="C96" i="16"/>
  <c r="C89" i="16"/>
  <c r="H80" i="16"/>
  <c r="H78" i="16"/>
  <c r="H77" i="16"/>
  <c r="G56" i="53"/>
  <c r="G57" i="53"/>
  <c r="G58" i="53"/>
  <c r="G59" i="53"/>
  <c r="G60" i="53"/>
  <c r="G61" i="53"/>
  <c r="D67" i="53"/>
  <c r="E67" i="53" s="1"/>
  <c r="C67" i="53"/>
  <c r="D66" i="53"/>
  <c r="E66" i="53" s="1"/>
  <c r="C66" i="53"/>
  <c r="E65" i="53"/>
  <c r="C65" i="53"/>
  <c r="C63" i="53"/>
  <c r="AD61" i="53"/>
  <c r="D61" i="53"/>
  <c r="E61" i="53" s="1"/>
  <c r="C61" i="53"/>
  <c r="AD60" i="53"/>
  <c r="D60" i="53"/>
  <c r="E60" i="53" s="1"/>
  <c r="C60" i="53"/>
  <c r="AD59" i="53"/>
  <c r="D59" i="53"/>
  <c r="E59" i="53" s="1"/>
  <c r="C59" i="53"/>
  <c r="D58" i="53"/>
  <c r="E58" i="53" s="1"/>
  <c r="C58" i="53"/>
  <c r="AD57" i="53"/>
  <c r="D57" i="53"/>
  <c r="E57" i="53" s="1"/>
  <c r="C57" i="53"/>
  <c r="AD56" i="53"/>
  <c r="D56" i="53"/>
  <c r="E56" i="53" s="1"/>
  <c r="C56" i="53"/>
  <c r="AD55" i="53"/>
  <c r="D55" i="53"/>
  <c r="E55" i="53" s="1"/>
  <c r="C55" i="53"/>
  <c r="C54" i="53"/>
  <c r="D53" i="53"/>
  <c r="E53" i="53" s="1"/>
  <c r="C53" i="53"/>
  <c r="D52" i="53"/>
  <c r="E52" i="53" s="1"/>
  <c r="C52" i="53"/>
  <c r="D37" i="53"/>
  <c r="E37" i="53" s="1"/>
  <c r="C37" i="53"/>
  <c r="AD51" i="53"/>
  <c r="G51" i="53"/>
  <c r="D51" i="53"/>
  <c r="E51" i="53" s="1"/>
  <c r="C51" i="53"/>
  <c r="AD50" i="53"/>
  <c r="D50" i="53"/>
  <c r="E50" i="53" s="1"/>
  <c r="C50" i="53"/>
  <c r="D49" i="53"/>
  <c r="E49" i="53" s="1"/>
  <c r="D48" i="53"/>
  <c r="E48" i="53" s="1"/>
  <c r="C48" i="53"/>
  <c r="D47" i="53"/>
  <c r="E47" i="53" s="1"/>
  <c r="C47" i="53"/>
  <c r="D46" i="53"/>
  <c r="E46" i="53" s="1"/>
  <c r="C46" i="53"/>
  <c r="C44" i="53"/>
  <c r="E23" i="53"/>
  <c r="C23" i="53"/>
  <c r="G22" i="53"/>
  <c r="D22" i="53"/>
  <c r="E22" i="53" s="1"/>
  <c r="C22" i="53"/>
  <c r="E21" i="53"/>
  <c r="C21" i="53"/>
  <c r="G128" i="16"/>
  <c r="D128" i="16"/>
  <c r="E128" i="16" s="1"/>
  <c r="C128" i="16"/>
  <c r="G127" i="16"/>
  <c r="D127" i="16"/>
  <c r="E127" i="16" s="1"/>
  <c r="C127" i="16"/>
  <c r="AD126" i="16"/>
  <c r="G126" i="16"/>
  <c r="D126" i="16"/>
  <c r="E126" i="16" s="1"/>
  <c r="C126" i="16"/>
  <c r="D176" i="21"/>
  <c r="E176" i="21" s="1"/>
  <c r="D177" i="21"/>
  <c r="E177" i="21" s="1"/>
  <c r="C176" i="21"/>
  <c r="G176" i="21"/>
  <c r="C177" i="21"/>
  <c r="G177" i="21"/>
  <c r="AD175" i="21"/>
  <c r="G175" i="21"/>
  <c r="D175" i="21"/>
  <c r="E175" i="21" s="1"/>
  <c r="C175" i="21"/>
  <c r="J78" i="53"/>
  <c r="J77" i="53"/>
  <c r="J76" i="53"/>
  <c r="D42" i="53"/>
  <c r="E42" i="53" s="1"/>
  <c r="C42" i="53"/>
  <c r="D41" i="53"/>
  <c r="E41" i="53" s="1"/>
  <c r="C41" i="53"/>
  <c r="D40" i="53"/>
  <c r="E40" i="53" s="1"/>
  <c r="C40" i="53"/>
  <c r="G39" i="53"/>
  <c r="D39" i="53"/>
  <c r="E39" i="53" s="1"/>
  <c r="C39" i="53"/>
  <c r="G38" i="53"/>
  <c r="E38" i="53"/>
  <c r="C38" i="53"/>
  <c r="D36" i="53"/>
  <c r="E36" i="53" s="1"/>
  <c r="C36" i="53"/>
  <c r="D35" i="53"/>
  <c r="E35" i="53" s="1"/>
  <c r="C35" i="53"/>
  <c r="G34" i="53"/>
  <c r="D34" i="53"/>
  <c r="E34" i="53" s="1"/>
  <c r="C34" i="53"/>
  <c r="AD33" i="53"/>
  <c r="G33" i="53"/>
  <c r="D33" i="53"/>
  <c r="E33" i="53" s="1"/>
  <c r="C33" i="53"/>
  <c r="AD32" i="53"/>
  <c r="G32" i="53"/>
  <c r="D32" i="53"/>
  <c r="E32" i="53" s="1"/>
  <c r="C32" i="53"/>
  <c r="AD31" i="53"/>
  <c r="G31" i="53"/>
  <c r="D31" i="53"/>
  <c r="E31" i="53" s="1"/>
  <c r="C31" i="53"/>
  <c r="AD30" i="53"/>
  <c r="G30" i="53"/>
  <c r="D30" i="53"/>
  <c r="E30" i="53" s="1"/>
  <c r="C30" i="53"/>
  <c r="AD29" i="53"/>
  <c r="D29" i="53"/>
  <c r="E29" i="53" s="1"/>
  <c r="C29" i="53"/>
  <c r="D28" i="53"/>
  <c r="E28" i="53" s="1"/>
  <c r="C28" i="53"/>
  <c r="D27" i="53"/>
  <c r="E27" i="53" s="1"/>
  <c r="C27" i="53"/>
  <c r="A27" i="53"/>
  <c r="A28" i="53" s="1"/>
  <c r="A29" i="53" s="1"/>
  <c r="A30" i="53" s="1"/>
  <c r="A31" i="53" s="1"/>
  <c r="A32" i="53" s="1"/>
  <c r="A33" i="53" s="1"/>
  <c r="A34" i="53" s="1"/>
  <c r="A35" i="53" s="1"/>
  <c r="A36" i="53" s="1"/>
  <c r="A37" i="53" s="1"/>
  <c r="A38" i="53" s="1"/>
  <c r="A39" i="53" s="1"/>
  <c r="A40" i="53" s="1"/>
  <c r="A41" i="53" s="1"/>
  <c r="A42" i="53" s="1"/>
  <c r="D26" i="53"/>
  <c r="E26" i="53" s="1"/>
  <c r="C26" i="53"/>
  <c r="D25" i="53"/>
  <c r="E25" i="53" s="1"/>
  <c r="C25" i="53"/>
  <c r="J50" i="50"/>
  <c r="J49" i="50"/>
  <c r="J48" i="50"/>
  <c r="G42" i="50"/>
  <c r="D42" i="50"/>
  <c r="E42" i="50" s="1"/>
  <c r="C42" i="50"/>
  <c r="G41" i="50"/>
  <c r="D41" i="50"/>
  <c r="E41" i="50" s="1"/>
  <c r="C41" i="50"/>
  <c r="G40" i="50"/>
  <c r="D40" i="50"/>
  <c r="E40" i="50" s="1"/>
  <c r="C40" i="50"/>
  <c r="G39" i="50"/>
  <c r="D39" i="50"/>
  <c r="E39" i="50" s="1"/>
  <c r="C39" i="50"/>
  <c r="G38" i="50"/>
  <c r="D38" i="50"/>
  <c r="E38" i="50" s="1"/>
  <c r="C38" i="50"/>
  <c r="G37" i="50"/>
  <c r="D37" i="50"/>
  <c r="E37" i="50" s="1"/>
  <c r="C37" i="50"/>
  <c r="G36" i="50"/>
  <c r="D36" i="50"/>
  <c r="E36" i="50" s="1"/>
  <c r="C36" i="50"/>
  <c r="G35" i="50"/>
  <c r="D35" i="50"/>
  <c r="E35" i="50" s="1"/>
  <c r="I35" i="50" s="1"/>
  <c r="C35" i="50"/>
  <c r="G34" i="50"/>
  <c r="D34" i="50"/>
  <c r="E34" i="50" s="1"/>
  <c r="C34" i="50"/>
  <c r="G33" i="50"/>
  <c r="E33" i="50"/>
  <c r="C33" i="50"/>
  <c r="G32" i="50"/>
  <c r="D32" i="50"/>
  <c r="E32" i="50" s="1"/>
  <c r="C32" i="50"/>
  <c r="G31" i="50"/>
  <c r="D31" i="50"/>
  <c r="E31" i="50" s="1"/>
  <c r="C31" i="50"/>
  <c r="G30" i="50"/>
  <c r="D30" i="50"/>
  <c r="E30" i="50" s="1"/>
  <c r="C30" i="50"/>
  <c r="AD29" i="50"/>
  <c r="G29" i="50"/>
  <c r="D29" i="50"/>
  <c r="E29" i="50" s="1"/>
  <c r="C29" i="50"/>
  <c r="AD28" i="50"/>
  <c r="G28" i="50"/>
  <c r="D28" i="50"/>
  <c r="E28" i="50" s="1"/>
  <c r="C28" i="50"/>
  <c r="AD27" i="50"/>
  <c r="G27" i="50"/>
  <c r="D27" i="50"/>
  <c r="E27" i="50" s="1"/>
  <c r="C27" i="50"/>
  <c r="AD26" i="50"/>
  <c r="G26" i="50"/>
  <c r="D26" i="50"/>
  <c r="E26" i="50" s="1"/>
  <c r="C26" i="50"/>
  <c r="AD25" i="50"/>
  <c r="G25" i="50"/>
  <c r="D25" i="50"/>
  <c r="E25" i="50" s="1"/>
  <c r="C25" i="50"/>
  <c r="G24" i="50"/>
  <c r="D24" i="50"/>
  <c r="E24" i="50" s="1"/>
  <c r="C24" i="50"/>
  <c r="G23" i="50"/>
  <c r="D23" i="50"/>
  <c r="E23" i="50" s="1"/>
  <c r="C23" i="50"/>
  <c r="A23" i="50"/>
  <c r="A24" i="50" s="1"/>
  <c r="A25" i="50" s="1"/>
  <c r="A26" i="50" s="1"/>
  <c r="A27" i="50" s="1"/>
  <c r="A28" i="50" s="1"/>
  <c r="A29" i="50" s="1"/>
  <c r="A30" i="50" s="1"/>
  <c r="A31" i="50" s="1"/>
  <c r="A32" i="50" s="1"/>
  <c r="A33" i="50" s="1"/>
  <c r="A34" i="50" s="1"/>
  <c r="A35" i="50" s="1"/>
  <c r="A36" i="50" s="1"/>
  <c r="A37" i="50" s="1"/>
  <c r="A38" i="50" s="1"/>
  <c r="A39" i="50" s="1"/>
  <c r="A40" i="50" s="1"/>
  <c r="A41" i="50" s="1"/>
  <c r="A42" i="50" s="1"/>
  <c r="G22" i="50"/>
  <c r="D22" i="50"/>
  <c r="E22" i="50" s="1"/>
  <c r="C22" i="50"/>
  <c r="G21" i="50"/>
  <c r="D21" i="50"/>
  <c r="E21" i="50" s="1"/>
  <c r="C21" i="50"/>
  <c r="D18" i="56" l="1"/>
  <c r="D17" i="56"/>
  <c r="G66" i="56" s="1"/>
  <c r="I66" i="56" s="1"/>
  <c r="D19" i="58"/>
  <c r="G56" i="58" s="1"/>
  <c r="I56" i="58" s="1"/>
  <c r="G44" i="53"/>
  <c r="G42" i="53"/>
  <c r="I42" i="53" s="1"/>
  <c r="G63" i="53"/>
  <c r="I63" i="53" s="1"/>
  <c r="G36" i="53"/>
  <c r="I36" i="53" s="1"/>
  <c r="H81" i="16"/>
  <c r="H74" i="21"/>
  <c r="H84" i="21"/>
  <c r="H125" i="21"/>
  <c r="D18" i="59"/>
  <c r="G57" i="59" s="1"/>
  <c r="I57" i="59" s="1"/>
  <c r="D44" i="53"/>
  <c r="E44" i="53" s="1"/>
  <c r="H73" i="16"/>
  <c r="H83" i="16"/>
  <c r="H75" i="21"/>
  <c r="H85" i="21"/>
  <c r="H126" i="21"/>
  <c r="D19" i="56"/>
  <c r="H74" i="16"/>
  <c r="H84" i="16"/>
  <c r="H76" i="21"/>
  <c r="H127" i="21"/>
  <c r="H75" i="16"/>
  <c r="H85" i="16"/>
  <c r="H77" i="21"/>
  <c r="H129" i="21"/>
  <c r="H76" i="16"/>
  <c r="H78" i="21"/>
  <c r="H73" i="21"/>
  <c r="G58" i="59"/>
  <c r="I58" i="59" s="1"/>
  <c r="I64" i="59"/>
  <c r="G63" i="59"/>
  <c r="I63" i="59" s="1"/>
  <c r="G65" i="59"/>
  <c r="I65" i="59" s="1"/>
  <c r="G50" i="60"/>
  <c r="I50" i="60" s="1"/>
  <c r="G51" i="60"/>
  <c r="I51" i="60" s="1"/>
  <c r="G49" i="60"/>
  <c r="I49" i="60" s="1"/>
  <c r="G60" i="59"/>
  <c r="I60" i="59" s="1"/>
  <c r="G44" i="55"/>
  <c r="I44" i="55" s="1"/>
  <c r="G47" i="55"/>
  <c r="I47" i="55" s="1"/>
  <c r="I67" i="58"/>
  <c r="G31" i="55"/>
  <c r="I31" i="55" s="1"/>
  <c r="G30" i="60"/>
  <c r="I30" i="60" s="1"/>
  <c r="G37" i="55"/>
  <c r="I37" i="55" s="1"/>
  <c r="G77" i="55"/>
  <c r="I77" i="55" s="1"/>
  <c r="G46" i="60"/>
  <c r="I46" i="60" s="1"/>
  <c r="I43" i="58"/>
  <c r="I60" i="56"/>
  <c r="G140" i="56"/>
  <c r="I140" i="56" s="1"/>
  <c r="G39" i="60"/>
  <c r="I39" i="60" s="1"/>
  <c r="G65" i="55"/>
  <c r="I65" i="55" s="1"/>
  <c r="I41" i="58"/>
  <c r="G40" i="55"/>
  <c r="I40" i="55" s="1"/>
  <c r="I36" i="56"/>
  <c r="G97" i="56"/>
  <c r="I97" i="56" s="1"/>
  <c r="G83" i="55"/>
  <c r="I83" i="55" s="1"/>
  <c r="I61" i="56"/>
  <c r="G109" i="56"/>
  <c r="I109" i="56" s="1"/>
  <c r="G69" i="55"/>
  <c r="I69" i="55" s="1"/>
  <c r="G98" i="55"/>
  <c r="I98" i="55" s="1"/>
  <c r="I42" i="58"/>
  <c r="I65" i="58"/>
  <c r="AB89" i="58"/>
  <c r="I66" i="58"/>
  <c r="AB91" i="58"/>
  <c r="I40" i="58"/>
  <c r="I30" i="58"/>
  <c r="G85" i="58"/>
  <c r="I85" i="58" s="1"/>
  <c r="I59" i="58"/>
  <c r="G50" i="58"/>
  <c r="I50" i="58" s="1"/>
  <c r="G35" i="58"/>
  <c r="I35" i="58" s="1"/>
  <c r="G54" i="58"/>
  <c r="I54" i="58" s="1"/>
  <c r="G51" i="58"/>
  <c r="I51" i="58" s="1"/>
  <c r="W91" i="58"/>
  <c r="I100" i="58"/>
  <c r="I59" i="59"/>
  <c r="W68" i="59"/>
  <c r="I66" i="59"/>
  <c r="I42" i="59"/>
  <c r="AB67" i="59"/>
  <c r="AB66" i="59"/>
  <c r="I76" i="59"/>
  <c r="G62" i="59"/>
  <c r="I62" i="59" s="1"/>
  <c r="I68" i="59"/>
  <c r="W67" i="59"/>
  <c r="I69" i="59"/>
  <c r="AB69" i="59"/>
  <c r="W69" i="59"/>
  <c r="AB68" i="59"/>
  <c r="G51" i="59"/>
  <c r="I51" i="59" s="1"/>
  <c r="W66" i="59"/>
  <c r="I67" i="59"/>
  <c r="G52" i="59"/>
  <c r="I52" i="59" s="1"/>
  <c r="G54" i="59"/>
  <c r="I54" i="59" s="1"/>
  <c r="G50" i="59"/>
  <c r="I50" i="59" s="1"/>
  <c r="G53" i="59"/>
  <c r="I53" i="59" s="1"/>
  <c r="G85" i="56"/>
  <c r="I85" i="56" s="1"/>
  <c r="I59" i="56"/>
  <c r="I136" i="56"/>
  <c r="I58" i="56"/>
  <c r="G89" i="56"/>
  <c r="I89" i="56" s="1"/>
  <c r="G101" i="56"/>
  <c r="I101" i="56" s="1"/>
  <c r="G46" i="56"/>
  <c r="I46" i="56" s="1"/>
  <c r="G93" i="56"/>
  <c r="I93" i="56" s="1"/>
  <c r="G105" i="56"/>
  <c r="I105" i="56" s="1"/>
  <c r="I34" i="60"/>
  <c r="G32" i="60"/>
  <c r="I32" i="60" s="1"/>
  <c r="G37" i="60"/>
  <c r="I37" i="60" s="1"/>
  <c r="G41" i="60"/>
  <c r="I41" i="60" s="1"/>
  <c r="G45" i="60"/>
  <c r="I45" i="60" s="1"/>
  <c r="G31" i="60"/>
  <c r="I31" i="60" s="1"/>
  <c r="G36" i="60"/>
  <c r="I36" i="60" s="1"/>
  <c r="G47" i="60"/>
  <c r="I47" i="60" s="1"/>
  <c r="G40" i="60"/>
  <c r="I40" i="60" s="1"/>
  <c r="G43" i="60"/>
  <c r="I43" i="60" s="1"/>
  <c r="G35" i="60"/>
  <c r="I35" i="60" s="1"/>
  <c r="G42" i="60"/>
  <c r="I42" i="60" s="1"/>
  <c r="G41" i="59"/>
  <c r="I41" i="59" s="1"/>
  <c r="G48" i="59"/>
  <c r="I48" i="59" s="1"/>
  <c r="G43" i="59"/>
  <c r="I43" i="59" s="1"/>
  <c r="G47" i="59"/>
  <c r="I47" i="59" s="1"/>
  <c r="AB93" i="58"/>
  <c r="W93" i="58"/>
  <c r="I93" i="58"/>
  <c r="AB88" i="58"/>
  <c r="W88" i="58"/>
  <c r="I88" i="58"/>
  <c r="AB90" i="58"/>
  <c r="W90" i="58"/>
  <c r="I90" i="58"/>
  <c r="I92" i="58"/>
  <c r="AB92" i="58"/>
  <c r="W92" i="58"/>
  <c r="G47" i="58"/>
  <c r="I47" i="58" s="1"/>
  <c r="G58" i="58"/>
  <c r="I58" i="58" s="1"/>
  <c r="G62" i="58"/>
  <c r="I62" i="58" s="1"/>
  <c r="G61" i="58"/>
  <c r="I61" i="58" s="1"/>
  <c r="G80" i="58"/>
  <c r="I80" i="58" s="1"/>
  <c r="G84" i="58"/>
  <c r="I84" i="58" s="1"/>
  <c r="G78" i="58"/>
  <c r="I78" i="58" s="1"/>
  <c r="G33" i="58"/>
  <c r="I33" i="58" s="1"/>
  <c r="G46" i="58"/>
  <c r="I46" i="58" s="1"/>
  <c r="G49" i="58"/>
  <c r="I49" i="58" s="1"/>
  <c r="G53" i="58"/>
  <c r="I53" i="58" s="1"/>
  <c r="G57" i="58"/>
  <c r="I57" i="58" s="1"/>
  <c r="G82" i="58"/>
  <c r="I82" i="58" s="1"/>
  <c r="G87" i="58"/>
  <c r="I87" i="58" s="1"/>
  <c r="I89" i="58"/>
  <c r="G76" i="58"/>
  <c r="I76" i="58" s="1"/>
  <c r="G60" i="58"/>
  <c r="I60" i="58" s="1"/>
  <c r="G64" i="58"/>
  <c r="I64" i="58" s="1"/>
  <c r="G75" i="58"/>
  <c r="I75" i="58" s="1"/>
  <c r="W89" i="58"/>
  <c r="G52" i="58"/>
  <c r="I52" i="58" s="1"/>
  <c r="G77" i="58"/>
  <c r="I77" i="58" s="1"/>
  <c r="G79" i="58"/>
  <c r="I79" i="58" s="1"/>
  <c r="G86" i="58"/>
  <c r="I86" i="58" s="1"/>
  <c r="I91" i="58"/>
  <c r="G103" i="58"/>
  <c r="I103" i="58" s="1"/>
  <c r="G63" i="58"/>
  <c r="I63" i="58" s="1"/>
  <c r="G73" i="58"/>
  <c r="I73" i="58" s="1"/>
  <c r="I54" i="56"/>
  <c r="G53" i="56"/>
  <c r="I53" i="56" s="1"/>
  <c r="G57" i="56"/>
  <c r="I57" i="56" s="1"/>
  <c r="G65" i="56"/>
  <c r="I65" i="56" s="1"/>
  <c r="G116" i="56"/>
  <c r="I116" i="56" s="1"/>
  <c r="G120" i="56"/>
  <c r="I120" i="56" s="1"/>
  <c r="G123" i="56"/>
  <c r="I123" i="56" s="1"/>
  <c r="G127" i="56"/>
  <c r="I127" i="56" s="1"/>
  <c r="G131" i="56"/>
  <c r="I131" i="56" s="1"/>
  <c r="G135" i="56"/>
  <c r="I135" i="56" s="1"/>
  <c r="G45" i="56"/>
  <c r="I45" i="56" s="1"/>
  <c r="G73" i="56"/>
  <c r="I73" i="56" s="1"/>
  <c r="G75" i="56"/>
  <c r="I75" i="56" s="1"/>
  <c r="G84" i="56"/>
  <c r="I84" i="56" s="1"/>
  <c r="G88" i="56"/>
  <c r="I88" i="56" s="1"/>
  <c r="G92" i="56"/>
  <c r="I92" i="56" s="1"/>
  <c r="G96" i="56"/>
  <c r="I96" i="56" s="1"/>
  <c r="G100" i="56"/>
  <c r="I100" i="56" s="1"/>
  <c r="G104" i="56"/>
  <c r="I104" i="56" s="1"/>
  <c r="G108" i="56"/>
  <c r="I108" i="56" s="1"/>
  <c r="G112" i="56"/>
  <c r="I112" i="56" s="1"/>
  <c r="G139" i="56"/>
  <c r="I139" i="56" s="1"/>
  <c r="G143" i="56"/>
  <c r="I143" i="56" s="1"/>
  <c r="G41" i="56"/>
  <c r="I41" i="56" s="1"/>
  <c r="G52" i="56"/>
  <c r="I52" i="56" s="1"/>
  <c r="G68" i="56"/>
  <c r="I68" i="56" s="1"/>
  <c r="G77" i="56"/>
  <c r="I77" i="56" s="1"/>
  <c r="G115" i="56"/>
  <c r="I115" i="56" s="1"/>
  <c r="G119" i="56"/>
  <c r="I119" i="56" s="1"/>
  <c r="G122" i="56"/>
  <c r="I122" i="56" s="1"/>
  <c r="G126" i="56"/>
  <c r="I126" i="56" s="1"/>
  <c r="G130" i="56"/>
  <c r="I130" i="56" s="1"/>
  <c r="G134" i="56"/>
  <c r="I134" i="56" s="1"/>
  <c r="G44" i="56"/>
  <c r="I44" i="56" s="1"/>
  <c r="G48" i="56"/>
  <c r="I48" i="56" s="1"/>
  <c r="G79" i="56"/>
  <c r="I79" i="56" s="1"/>
  <c r="G83" i="56"/>
  <c r="I83" i="56" s="1"/>
  <c r="G87" i="56"/>
  <c r="I87" i="56" s="1"/>
  <c r="G91" i="56"/>
  <c r="I91" i="56" s="1"/>
  <c r="G95" i="56"/>
  <c r="I95" i="56" s="1"/>
  <c r="G99" i="56"/>
  <c r="I99" i="56" s="1"/>
  <c r="G103" i="56"/>
  <c r="I103" i="56" s="1"/>
  <c r="G107" i="56"/>
  <c r="I107" i="56" s="1"/>
  <c r="G111" i="56"/>
  <c r="I111" i="56" s="1"/>
  <c r="G142" i="56"/>
  <c r="I142" i="56" s="1"/>
  <c r="G40" i="56"/>
  <c r="I40" i="56" s="1"/>
  <c r="G67" i="56"/>
  <c r="I67" i="56" s="1"/>
  <c r="G72" i="56"/>
  <c r="I72" i="56" s="1"/>
  <c r="G114" i="56"/>
  <c r="I114" i="56" s="1"/>
  <c r="G118" i="56"/>
  <c r="I118" i="56" s="1"/>
  <c r="G125" i="56"/>
  <c r="I125" i="56" s="1"/>
  <c r="G129" i="56"/>
  <c r="I129" i="56" s="1"/>
  <c r="G133" i="56"/>
  <c r="I133" i="56" s="1"/>
  <c r="G33" i="56"/>
  <c r="I33" i="56" s="1"/>
  <c r="G43" i="56"/>
  <c r="I43" i="56" s="1"/>
  <c r="G47" i="56"/>
  <c r="I47" i="56" s="1"/>
  <c r="G51" i="56"/>
  <c r="I51" i="56" s="1"/>
  <c r="G74" i="56"/>
  <c r="I74" i="56" s="1"/>
  <c r="G76" i="56"/>
  <c r="I76" i="56" s="1"/>
  <c r="G86" i="56"/>
  <c r="I86" i="56" s="1"/>
  <c r="G90" i="56"/>
  <c r="I90" i="56" s="1"/>
  <c r="G94" i="56"/>
  <c r="I94" i="56" s="1"/>
  <c r="G98" i="56"/>
  <c r="I98" i="56" s="1"/>
  <c r="G102" i="56"/>
  <c r="I102" i="56" s="1"/>
  <c r="G106" i="56"/>
  <c r="I106" i="56" s="1"/>
  <c r="G110" i="56"/>
  <c r="I110" i="56" s="1"/>
  <c r="G121" i="56"/>
  <c r="I121" i="56" s="1"/>
  <c r="G141" i="56"/>
  <c r="I141" i="56" s="1"/>
  <c r="G39" i="56"/>
  <c r="I39" i="56" s="1"/>
  <c r="G70" i="56"/>
  <c r="I70" i="56" s="1"/>
  <c r="G117" i="56"/>
  <c r="I117" i="56" s="1"/>
  <c r="G124" i="56"/>
  <c r="I124" i="56" s="1"/>
  <c r="G128" i="56"/>
  <c r="I128" i="56" s="1"/>
  <c r="G132" i="56"/>
  <c r="I132" i="56" s="1"/>
  <c r="I73" i="55"/>
  <c r="A53" i="55"/>
  <c r="A52" i="55"/>
  <c r="A54" i="55" s="1"/>
  <c r="A55" i="55" s="1"/>
  <c r="A56" i="55" s="1"/>
  <c r="A57" i="55" s="1"/>
  <c r="A58" i="55" s="1"/>
  <c r="A59" i="55" s="1"/>
  <c r="G61" i="55"/>
  <c r="I61" i="55" s="1"/>
  <c r="G72" i="55"/>
  <c r="I72" i="55" s="1"/>
  <c r="G43" i="55"/>
  <c r="I43" i="55" s="1"/>
  <c r="G64" i="55"/>
  <c r="I64" i="55" s="1"/>
  <c r="G68" i="55"/>
  <c r="I68" i="55" s="1"/>
  <c r="G76" i="55"/>
  <c r="I76" i="55" s="1"/>
  <c r="G39" i="55"/>
  <c r="I39" i="55" s="1"/>
  <c r="G46" i="55"/>
  <c r="I46" i="55" s="1"/>
  <c r="G71" i="55"/>
  <c r="I71" i="55" s="1"/>
  <c r="G97" i="55"/>
  <c r="I97" i="55" s="1"/>
  <c r="G104" i="55"/>
  <c r="I104" i="55" s="1"/>
  <c r="G42" i="55"/>
  <c r="I42" i="55" s="1"/>
  <c r="G63" i="55"/>
  <c r="I63" i="55" s="1"/>
  <c r="G67" i="55"/>
  <c r="I67" i="55" s="1"/>
  <c r="G75" i="55"/>
  <c r="I75" i="55" s="1"/>
  <c r="G82" i="55"/>
  <c r="I82" i="55" s="1"/>
  <c r="G70" i="55"/>
  <c r="I70" i="55" s="1"/>
  <c r="G99" i="55"/>
  <c r="I99" i="55" s="1"/>
  <c r="G103" i="55"/>
  <c r="I103" i="55" s="1"/>
  <c r="G41" i="55"/>
  <c r="I41" i="55" s="1"/>
  <c r="G45" i="55"/>
  <c r="I45" i="55" s="1"/>
  <c r="G62" i="55"/>
  <c r="I62" i="55" s="1"/>
  <c r="G66" i="55"/>
  <c r="I66" i="55" s="1"/>
  <c r="G78" i="55"/>
  <c r="I78" i="55" s="1"/>
  <c r="G40" i="53"/>
  <c r="I40" i="53" s="1"/>
  <c r="AB60" i="53"/>
  <c r="G37" i="53"/>
  <c r="I37" i="53" s="1"/>
  <c r="G41" i="53"/>
  <c r="I41" i="53" s="1"/>
  <c r="G66" i="53"/>
  <c r="I66" i="53" s="1"/>
  <c r="G65" i="53"/>
  <c r="I65" i="53" s="1"/>
  <c r="G67" i="53"/>
  <c r="I67" i="53" s="1"/>
  <c r="AB61" i="53"/>
  <c r="W61" i="53"/>
  <c r="I61" i="53"/>
  <c r="I59" i="53"/>
  <c r="I58" i="53"/>
  <c r="I60" i="53"/>
  <c r="W60" i="53"/>
  <c r="W59" i="53"/>
  <c r="AB57" i="53"/>
  <c r="W57" i="53"/>
  <c r="I57" i="53"/>
  <c r="G52" i="53"/>
  <c r="AB56" i="53"/>
  <c r="W56" i="53"/>
  <c r="I56" i="53"/>
  <c r="G55" i="53"/>
  <c r="W55" i="53" s="1"/>
  <c r="G54" i="53"/>
  <c r="G53" i="53"/>
  <c r="I53" i="53" s="1"/>
  <c r="A44" i="53"/>
  <c r="A46" i="53" s="1"/>
  <c r="A47" i="53" s="1"/>
  <c r="A48" i="53" s="1"/>
  <c r="A49" i="53" s="1"/>
  <c r="A50" i="53" s="1"/>
  <c r="A51" i="53" s="1"/>
  <c r="A52" i="53" s="1"/>
  <c r="A53" i="53" s="1"/>
  <c r="A54" i="53" s="1"/>
  <c r="A55" i="53" s="1"/>
  <c r="A56" i="53" s="1"/>
  <c r="A57" i="53" s="1"/>
  <c r="A58" i="53" s="1"/>
  <c r="A59" i="53" s="1"/>
  <c r="A60" i="53" s="1"/>
  <c r="A61" i="53" s="1"/>
  <c r="A63" i="53" s="1"/>
  <c r="A65" i="53" s="1"/>
  <c r="A66" i="53" s="1"/>
  <c r="A67" i="53" s="1"/>
  <c r="G48" i="53"/>
  <c r="I48" i="53" s="1"/>
  <c r="AB51" i="53"/>
  <c r="W51" i="53"/>
  <c r="I51" i="53"/>
  <c r="G50" i="53"/>
  <c r="W50" i="53" s="1"/>
  <c r="G28" i="53"/>
  <c r="I28" i="53" s="1"/>
  <c r="G46" i="53"/>
  <c r="I46" i="53" s="1"/>
  <c r="G26" i="53"/>
  <c r="I26" i="53" s="1"/>
  <c r="G49" i="53"/>
  <c r="I49" i="53" s="1"/>
  <c r="G47" i="53"/>
  <c r="I47" i="53" s="1"/>
  <c r="G23" i="53"/>
  <c r="I23" i="53" s="1"/>
  <c r="G29" i="53"/>
  <c r="I29" i="53" s="1"/>
  <c r="G27" i="53"/>
  <c r="I27" i="53" s="1"/>
  <c r="G25" i="53"/>
  <c r="I25" i="53" s="1"/>
  <c r="G35" i="53"/>
  <c r="I35" i="53" s="1"/>
  <c r="AB31" i="53"/>
  <c r="I22" i="53"/>
  <c r="AB30" i="53"/>
  <c r="W30" i="53"/>
  <c r="G21" i="53"/>
  <c r="I21" i="53" s="1"/>
  <c r="W126" i="16"/>
  <c r="I126" i="16"/>
  <c r="AB126" i="16"/>
  <c r="I175" i="21"/>
  <c r="AB175" i="21"/>
  <c r="W175" i="21"/>
  <c r="W33" i="53"/>
  <c r="AB33" i="53"/>
  <c r="AB32" i="53"/>
  <c r="W32" i="53"/>
  <c r="I31" i="53"/>
  <c r="W31" i="53"/>
  <c r="I36" i="50"/>
  <c r="I34" i="50"/>
  <c r="I42" i="50"/>
  <c r="I37" i="50"/>
  <c r="I31" i="50"/>
  <c r="I21" i="50"/>
  <c r="I32" i="50"/>
  <c r="AB28" i="50"/>
  <c r="I38" i="50"/>
  <c r="I22" i="50"/>
  <c r="I33" i="50"/>
  <c r="I41" i="50"/>
  <c r="AB25" i="50"/>
  <c r="W25" i="50"/>
  <c r="I23" i="50"/>
  <c r="AB27" i="50"/>
  <c r="I24" i="50"/>
  <c r="W26" i="50"/>
  <c r="AB26" i="50"/>
  <c r="I27" i="50"/>
  <c r="AB29" i="50"/>
  <c r="W29" i="50"/>
  <c r="W27" i="50"/>
  <c r="W28" i="50"/>
  <c r="I25" i="50"/>
  <c r="G35" i="56" l="1"/>
  <c r="I35" i="56" s="1"/>
  <c r="G31" i="56"/>
  <c r="I31" i="56" s="1"/>
  <c r="G79" i="59"/>
  <c r="I79" i="59" s="1"/>
  <c r="D18" i="58"/>
  <c r="G31" i="58" s="1"/>
  <c r="I31" i="58" s="1"/>
  <c r="G37" i="56"/>
  <c r="I37" i="56" s="1"/>
  <c r="I44" i="53"/>
  <c r="G70" i="58"/>
  <c r="I70" i="58" s="1"/>
  <c r="G55" i="58"/>
  <c r="I55" i="58" s="1"/>
  <c r="G68" i="58"/>
  <c r="I68" i="58" s="1"/>
  <c r="G69" i="58"/>
  <c r="I69" i="58" s="1"/>
  <c r="G62" i="56"/>
  <c r="I62" i="56" s="1"/>
  <c r="G50" i="56"/>
  <c r="I50" i="56" s="1"/>
  <c r="G63" i="56"/>
  <c r="I63" i="56" s="1"/>
  <c r="G64" i="56"/>
  <c r="I64" i="56" s="1"/>
  <c r="G49" i="56"/>
  <c r="I49" i="56" s="1"/>
  <c r="G55" i="56"/>
  <c r="I55" i="56" s="1"/>
  <c r="G56" i="56"/>
  <c r="I56" i="56" s="1"/>
  <c r="G56" i="59"/>
  <c r="I56" i="59" s="1"/>
  <c r="G61" i="59"/>
  <c r="I61" i="59" s="1"/>
  <c r="I54" i="60"/>
  <c r="I56" i="60" s="1"/>
  <c r="AB55" i="53"/>
  <c r="AB59" i="53"/>
  <c r="I55" i="53"/>
  <c r="AB50" i="53"/>
  <c r="I50" i="53"/>
  <c r="AB29" i="53"/>
  <c r="W29" i="53"/>
  <c r="G39" i="58" l="1"/>
  <c r="I39" i="58" s="1"/>
  <c r="G37" i="58"/>
  <c r="I37" i="58" s="1"/>
  <c r="G29" i="58"/>
  <c r="I29" i="58" s="1"/>
  <c r="G38" i="58"/>
  <c r="I38" i="58" s="1"/>
  <c r="I55" i="60"/>
  <c r="F84" i="41"/>
  <c r="C84" i="41"/>
  <c r="D21" i="41"/>
  <c r="D20" i="41"/>
  <c r="G30" i="49"/>
  <c r="G35" i="49"/>
  <c r="I54" i="5"/>
  <c r="L54" i="5"/>
  <c r="O54" i="5"/>
  <c r="R54" i="5"/>
  <c r="U54" i="5"/>
  <c r="X54" i="5"/>
  <c r="AA54" i="5"/>
  <c r="AD54" i="5"/>
  <c r="AG54" i="5"/>
  <c r="AJ54" i="5"/>
  <c r="AM54" i="5"/>
  <c r="AP54" i="5"/>
  <c r="F54" i="5" s="1"/>
  <c r="E54" i="5" s="1"/>
  <c r="C54" i="5" s="1"/>
  <c r="H39" i="49"/>
  <c r="H38" i="49"/>
  <c r="G44" i="49"/>
  <c r="G43" i="49"/>
  <c r="G42" i="49"/>
  <c r="G41" i="49"/>
  <c r="G39" i="49"/>
  <c r="G38" i="49"/>
  <c r="E38" i="49"/>
  <c r="D43" i="49"/>
  <c r="E43" i="49" s="1"/>
  <c r="D44" i="49"/>
  <c r="E44" i="49" s="1"/>
  <c r="AP75" i="5"/>
  <c r="F75" i="5" s="1"/>
  <c r="E75" i="5" s="1"/>
  <c r="C75" i="5" s="1"/>
  <c r="AM75" i="5"/>
  <c r="AJ75" i="5"/>
  <c r="AG75" i="5"/>
  <c r="AD75" i="5"/>
  <c r="AA75" i="5"/>
  <c r="X75" i="5"/>
  <c r="U75" i="5"/>
  <c r="R75" i="5"/>
  <c r="O75" i="5"/>
  <c r="L75" i="5"/>
  <c r="I75" i="5"/>
  <c r="D15" i="49"/>
  <c r="G33" i="49" s="1"/>
  <c r="D14" i="16"/>
  <c r="C44" i="49"/>
  <c r="C43" i="49"/>
  <c r="E42" i="49"/>
  <c r="C42" i="49"/>
  <c r="C41" i="49"/>
  <c r="E39" i="49"/>
  <c r="C39" i="49"/>
  <c r="C38" i="49"/>
  <c r="C36" i="49"/>
  <c r="C35" i="49"/>
  <c r="D33" i="49"/>
  <c r="E33" i="49" s="1"/>
  <c r="C33" i="49"/>
  <c r="C32" i="49"/>
  <c r="E30" i="49"/>
  <c r="C30" i="49"/>
  <c r="C31" i="21"/>
  <c r="C149" i="21"/>
  <c r="C150" i="21"/>
  <c r="C151" i="21"/>
  <c r="C152" i="21"/>
  <c r="C153" i="21"/>
  <c r="C154" i="21"/>
  <c r="C155" i="21"/>
  <c r="C156" i="21"/>
  <c r="C157" i="21"/>
  <c r="C158" i="21"/>
  <c r="C159" i="21"/>
  <c r="C160" i="21"/>
  <c r="C161" i="21"/>
  <c r="C162" i="21"/>
  <c r="C163" i="21"/>
  <c r="C164" i="21"/>
  <c r="D18" i="21"/>
  <c r="D17" i="21"/>
  <c r="D15" i="21"/>
  <c r="D16" i="21"/>
  <c r="D21" i="21"/>
  <c r="H87" i="21"/>
  <c r="D84" i="21"/>
  <c r="E84" i="21" s="1"/>
  <c r="C84" i="21"/>
  <c r="C83" i="21"/>
  <c r="E87" i="21"/>
  <c r="C87" i="21"/>
  <c r="C85" i="21"/>
  <c r="E81" i="21"/>
  <c r="C81" i="21"/>
  <c r="C80" i="21"/>
  <c r="C78" i="21"/>
  <c r="C77" i="21"/>
  <c r="A77" i="21"/>
  <c r="A78" i="21" s="1"/>
  <c r="C76" i="21"/>
  <c r="C75" i="21"/>
  <c r="C74" i="21"/>
  <c r="E73" i="21"/>
  <c r="C73" i="21"/>
  <c r="D24" i="21"/>
  <c r="G142" i="21" s="1"/>
  <c r="D23" i="21"/>
  <c r="D22" i="16"/>
  <c r="H136" i="21"/>
  <c r="D19" i="21"/>
  <c r="C31" i="42"/>
  <c r="D21" i="16"/>
  <c r="D20" i="16"/>
  <c r="D17" i="16"/>
  <c r="D18" i="16"/>
  <c r="D15" i="16"/>
  <c r="H87" i="16"/>
  <c r="F102" i="41" l="1"/>
  <c r="F93" i="41"/>
  <c r="C103" i="41"/>
  <c r="C93" i="41"/>
  <c r="H71" i="59"/>
  <c r="I71" i="59" s="1"/>
  <c r="H72" i="59"/>
  <c r="I72" i="59" s="1"/>
  <c r="H73" i="59"/>
  <c r="I73" i="59" s="1"/>
  <c r="H74" i="59"/>
  <c r="I74" i="59" s="1"/>
  <c r="H75" i="59"/>
  <c r="I75" i="59" s="1"/>
  <c r="H77" i="59"/>
  <c r="I77" i="59" s="1"/>
  <c r="H78" i="59"/>
  <c r="I78" i="59" s="1"/>
  <c r="H70" i="59"/>
  <c r="I70" i="59" s="1"/>
  <c r="H178" i="21"/>
  <c r="H98" i="58"/>
  <c r="I98" i="58" s="1"/>
  <c r="H96" i="58"/>
  <c r="I96" i="58" s="1"/>
  <c r="H94" i="58"/>
  <c r="I94" i="58" s="1"/>
  <c r="H102" i="58"/>
  <c r="I102" i="58" s="1"/>
  <c r="H176" i="21"/>
  <c r="I176" i="21" s="1"/>
  <c r="H99" i="58"/>
  <c r="I99" i="58" s="1"/>
  <c r="H97" i="58"/>
  <c r="I97" i="58" s="1"/>
  <c r="H95" i="58"/>
  <c r="I95" i="58" s="1"/>
  <c r="H101" i="58"/>
  <c r="I101" i="58" s="1"/>
  <c r="G85" i="21"/>
  <c r="G138" i="21"/>
  <c r="I138" i="21" s="1"/>
  <c r="G94" i="21"/>
  <c r="I94" i="21" s="1"/>
  <c r="G145" i="21"/>
  <c r="I145" i="21" s="1"/>
  <c r="G95" i="21"/>
  <c r="I95" i="21" s="1"/>
  <c r="G143" i="21"/>
  <c r="I143" i="21" s="1"/>
  <c r="G96" i="21"/>
  <c r="I96" i="21" s="1"/>
  <c r="G141" i="21"/>
  <c r="I141" i="21" s="1"/>
  <c r="G139" i="21"/>
  <c r="I139" i="21" s="1"/>
  <c r="G89" i="21"/>
  <c r="I89" i="21" s="1"/>
  <c r="G140" i="21"/>
  <c r="I140" i="21" s="1"/>
  <c r="G90" i="21"/>
  <c r="I90" i="21" s="1"/>
  <c r="G87" i="21"/>
  <c r="I87" i="21" s="1"/>
  <c r="G93" i="21"/>
  <c r="I93" i="21" s="1"/>
  <c r="G91" i="21"/>
  <c r="I91" i="21" s="1"/>
  <c r="G144" i="21"/>
  <c r="I144" i="21" s="1"/>
  <c r="G92" i="21"/>
  <c r="I92" i="21" s="1"/>
  <c r="I142" i="21"/>
  <c r="G83" i="16"/>
  <c r="G90" i="16"/>
  <c r="I90" i="16" s="1"/>
  <c r="G93" i="16"/>
  <c r="I93" i="16" s="1"/>
  <c r="G95" i="16"/>
  <c r="I95" i="16" s="1"/>
  <c r="G91" i="16"/>
  <c r="I91" i="16" s="1"/>
  <c r="G94" i="16"/>
  <c r="I94" i="16" s="1"/>
  <c r="G96" i="16"/>
  <c r="I96" i="16" s="1"/>
  <c r="G92" i="16"/>
  <c r="I92" i="16" s="1"/>
  <c r="G89" i="16"/>
  <c r="I89" i="16" s="1"/>
  <c r="H35" i="49"/>
  <c r="H129" i="16"/>
  <c r="H29" i="50"/>
  <c r="I29" i="50" s="1"/>
  <c r="H52" i="53"/>
  <c r="I52" i="53" s="1"/>
  <c r="H28" i="50"/>
  <c r="I28" i="50" s="1"/>
  <c r="H38" i="53"/>
  <c r="I38" i="53" s="1"/>
  <c r="H32" i="53"/>
  <c r="I32" i="53" s="1"/>
  <c r="H54" i="53"/>
  <c r="I54" i="53" s="1"/>
  <c r="H26" i="50"/>
  <c r="I26" i="50" s="1"/>
  <c r="H39" i="53"/>
  <c r="I39" i="53" s="1"/>
  <c r="H177" i="21"/>
  <c r="I177" i="21" s="1"/>
  <c r="H40" i="50"/>
  <c r="I40" i="50" s="1"/>
  <c r="H39" i="50"/>
  <c r="I39" i="50" s="1"/>
  <c r="H128" i="16"/>
  <c r="I128" i="16" s="1"/>
  <c r="H127" i="16"/>
  <c r="I127" i="16" s="1"/>
  <c r="H33" i="53"/>
  <c r="I33" i="53" s="1"/>
  <c r="H30" i="50"/>
  <c r="I30" i="50" s="1"/>
  <c r="H34" i="53"/>
  <c r="I34" i="53" s="1"/>
  <c r="H30" i="53"/>
  <c r="I30" i="53" s="1"/>
  <c r="G80" i="16"/>
  <c r="G36" i="49"/>
  <c r="G32" i="49"/>
  <c r="I30" i="49"/>
  <c r="H180" i="21"/>
  <c r="H184" i="21"/>
  <c r="I44" i="49"/>
  <c r="I39" i="49"/>
  <c r="I38" i="49"/>
  <c r="I43" i="49"/>
  <c r="H181" i="21"/>
  <c r="H183" i="21"/>
  <c r="H179" i="21"/>
  <c r="G81" i="21"/>
  <c r="I81" i="21" s="1"/>
  <c r="G76" i="21"/>
  <c r="G84" i="21"/>
  <c r="I84" i="21" s="1"/>
  <c r="G83" i="21"/>
  <c r="G80" i="21"/>
  <c r="G73" i="21"/>
  <c r="I73" i="21" s="1"/>
  <c r="G136" i="21"/>
  <c r="G75" i="21"/>
  <c r="G74" i="21"/>
  <c r="G77" i="21"/>
  <c r="G78" i="21"/>
  <c r="G78" i="16"/>
  <c r="H132" i="16"/>
  <c r="H134" i="16"/>
  <c r="G81" i="16"/>
  <c r="G77" i="16"/>
  <c r="H135" i="16"/>
  <c r="G73" i="16"/>
  <c r="G76" i="16"/>
  <c r="H130" i="16"/>
  <c r="G85" i="16"/>
  <c r="G75" i="16"/>
  <c r="H131" i="16"/>
  <c r="G84" i="16"/>
  <c r="G74" i="16"/>
  <c r="I107" i="58" l="1"/>
  <c r="I109" i="58" s="1"/>
  <c r="I74" i="53"/>
  <c r="I76" i="53" s="1"/>
  <c r="I46" i="50"/>
  <c r="I48" i="50" s="1"/>
  <c r="D22" i="34"/>
  <c r="L13" i="42"/>
  <c r="L14" i="42" s="1"/>
  <c r="D20" i="34"/>
  <c r="D18" i="34"/>
  <c r="D17" i="34"/>
  <c r="D19" i="16"/>
  <c r="D14" i="34"/>
  <c r="D15" i="34"/>
  <c r="H79" i="34"/>
  <c r="G68" i="34"/>
  <c r="G69" i="34"/>
  <c r="G70" i="34"/>
  <c r="G51" i="34"/>
  <c r="G45" i="34"/>
  <c r="G44" i="34"/>
  <c r="G43" i="34"/>
  <c r="G42" i="34"/>
  <c r="G36" i="34"/>
  <c r="E79" i="34"/>
  <c r="C79" i="34"/>
  <c r="C51" i="29"/>
  <c r="C50" i="29"/>
  <c r="C49" i="29"/>
  <c r="C47" i="29"/>
  <c r="C46" i="29"/>
  <c r="C45" i="29"/>
  <c r="C44" i="29"/>
  <c r="C43" i="29"/>
  <c r="C42" i="29"/>
  <c r="C41" i="29"/>
  <c r="C40" i="29"/>
  <c r="C39" i="29"/>
  <c r="C37" i="29"/>
  <c r="C36" i="29"/>
  <c r="C35" i="29"/>
  <c r="C34" i="29"/>
  <c r="C32" i="29"/>
  <c r="C31" i="29"/>
  <c r="C30" i="29"/>
  <c r="C29" i="29"/>
  <c r="H40" i="29"/>
  <c r="H39" i="29"/>
  <c r="H42" i="28"/>
  <c r="H43" i="28"/>
  <c r="C42" i="28"/>
  <c r="H31" i="28"/>
  <c r="C31" i="28"/>
  <c r="C43" i="28"/>
  <c r="C41" i="28"/>
  <c r="C40" i="28"/>
  <c r="C39" i="28"/>
  <c r="C37" i="28"/>
  <c r="C36" i="28"/>
  <c r="C35" i="28"/>
  <c r="C34" i="28"/>
  <c r="C32" i="28"/>
  <c r="C30" i="28"/>
  <c r="H37" i="28"/>
  <c r="H36" i="28"/>
  <c r="H35" i="28"/>
  <c r="H34" i="28"/>
  <c r="H32" i="28"/>
  <c r="H30" i="28"/>
  <c r="H42" i="30"/>
  <c r="H43" i="30"/>
  <c r="C42" i="30"/>
  <c r="C31" i="30"/>
  <c r="C47" i="30"/>
  <c r="C46" i="30"/>
  <c r="C45" i="30"/>
  <c r="C43" i="30"/>
  <c r="C41" i="30"/>
  <c r="C40" i="30"/>
  <c r="C39" i="30"/>
  <c r="C37" i="30"/>
  <c r="C36" i="30"/>
  <c r="C35" i="30"/>
  <c r="C34" i="30"/>
  <c r="C32" i="30"/>
  <c r="C30" i="30"/>
  <c r="H37" i="30"/>
  <c r="H36" i="30"/>
  <c r="H35" i="30"/>
  <c r="D14" i="30"/>
  <c r="AP211" i="5"/>
  <c r="F211" i="5" s="1"/>
  <c r="E211" i="5" s="1"/>
  <c r="C211" i="5" s="1"/>
  <c r="D159" i="21" s="1"/>
  <c r="AM211" i="5"/>
  <c r="AJ211" i="5"/>
  <c r="AG211" i="5"/>
  <c r="AD211" i="5"/>
  <c r="AA211" i="5"/>
  <c r="X211" i="5"/>
  <c r="U211" i="5"/>
  <c r="R211" i="5"/>
  <c r="O211" i="5"/>
  <c r="L211" i="5"/>
  <c r="I211" i="5"/>
  <c r="AP174" i="5"/>
  <c r="F174" i="5" s="1"/>
  <c r="E174" i="5" s="1"/>
  <c r="C174" i="5" s="1"/>
  <c r="D157" i="21" s="1"/>
  <c r="AM174" i="5"/>
  <c r="AJ174" i="5"/>
  <c r="AG174" i="5"/>
  <c r="AD174" i="5"/>
  <c r="AA174" i="5"/>
  <c r="X174" i="5"/>
  <c r="U174" i="5"/>
  <c r="R174" i="5"/>
  <c r="O174" i="5"/>
  <c r="L174" i="5"/>
  <c r="I174" i="5"/>
  <c r="AP175" i="5"/>
  <c r="F175" i="5" s="1"/>
  <c r="E175" i="5" s="1"/>
  <c r="C175" i="5" s="1"/>
  <c r="AP179" i="5"/>
  <c r="F179" i="5" s="1"/>
  <c r="E179" i="5" s="1"/>
  <c r="C179" i="5" s="1"/>
  <c r="D156" i="21" s="1"/>
  <c r="AM179" i="5"/>
  <c r="AJ179" i="5"/>
  <c r="AG179" i="5"/>
  <c r="AD179" i="5"/>
  <c r="X179" i="5"/>
  <c r="U179" i="5"/>
  <c r="R179" i="5"/>
  <c r="O179" i="5"/>
  <c r="L179" i="5"/>
  <c r="I179" i="5"/>
  <c r="C77" i="41" l="1"/>
  <c r="F85" i="41"/>
  <c r="F94" i="41" s="1"/>
  <c r="D21" i="34"/>
  <c r="D21" i="56"/>
  <c r="G79" i="34"/>
  <c r="I79" i="34" s="1"/>
  <c r="G84" i="34"/>
  <c r="I84" i="34" s="1"/>
  <c r="G81" i="34"/>
  <c r="I81" i="34" s="1"/>
  <c r="G86" i="34"/>
  <c r="I86" i="34" s="1"/>
  <c r="G88" i="34"/>
  <c r="I88" i="34" s="1"/>
  <c r="G83" i="34"/>
  <c r="I83" i="34" s="1"/>
  <c r="G82" i="34"/>
  <c r="I82" i="34" s="1"/>
  <c r="G85" i="34"/>
  <c r="I85" i="34" s="1"/>
  <c r="G87" i="34"/>
  <c r="I87" i="34" s="1"/>
  <c r="I110" i="58"/>
  <c r="I111" i="58" s="1"/>
  <c r="I108" i="58"/>
  <c r="G31" i="30"/>
  <c r="G49" i="30"/>
  <c r="I49" i="30" s="1"/>
  <c r="G51" i="30"/>
  <c r="I51" i="30" s="1"/>
  <c r="G50" i="30"/>
  <c r="I50" i="30" s="1"/>
  <c r="I61" i="41"/>
  <c r="I71" i="41"/>
  <c r="F71" i="41"/>
  <c r="F61" i="41"/>
  <c r="I49" i="50"/>
  <c r="I50" i="50" s="1"/>
  <c r="I47" i="50"/>
  <c r="I77" i="53"/>
  <c r="I78" i="53" s="1"/>
  <c r="I75" i="53"/>
  <c r="D19" i="34"/>
  <c r="G42" i="30"/>
  <c r="D110" i="16"/>
  <c r="D108" i="16"/>
  <c r="D107" i="16"/>
  <c r="C109" i="16"/>
  <c r="C110" i="16"/>
  <c r="C111" i="16"/>
  <c r="C112" i="16"/>
  <c r="C113" i="16"/>
  <c r="C114" i="16"/>
  <c r="C115" i="16"/>
  <c r="C108" i="16"/>
  <c r="C107" i="16"/>
  <c r="C106" i="16"/>
  <c r="C105" i="16"/>
  <c r="C104" i="16"/>
  <c r="C103" i="16"/>
  <c r="C102" i="16"/>
  <c r="C101" i="16"/>
  <c r="C100" i="16"/>
  <c r="C99" i="16"/>
  <c r="J143" i="16"/>
  <c r="J144" i="16"/>
  <c r="H49" i="26"/>
  <c r="H44" i="26"/>
  <c r="H43" i="26"/>
  <c r="H42" i="26"/>
  <c r="H41" i="26"/>
  <c r="C36" i="26"/>
  <c r="C30" i="26"/>
  <c r="C53" i="26"/>
  <c r="C52" i="26"/>
  <c r="C51" i="26"/>
  <c r="C49" i="26"/>
  <c r="C48" i="26"/>
  <c r="C47" i="26"/>
  <c r="C46" i="26"/>
  <c r="C45" i="26"/>
  <c r="C44" i="26"/>
  <c r="C43" i="26"/>
  <c r="C42" i="26"/>
  <c r="C41" i="26"/>
  <c r="C39" i="26"/>
  <c r="C38" i="26"/>
  <c r="C37" i="26"/>
  <c r="C35" i="26"/>
  <c r="C33" i="26"/>
  <c r="C32" i="26"/>
  <c r="C31" i="26"/>
  <c r="C29" i="26"/>
  <c r="C104" i="47"/>
  <c r="C103" i="47"/>
  <c r="C102" i="47"/>
  <c r="C101" i="47"/>
  <c r="C100" i="47"/>
  <c r="E99" i="47"/>
  <c r="C99" i="47"/>
  <c r="E98" i="47"/>
  <c r="C98" i="47"/>
  <c r="E97" i="47"/>
  <c r="C97" i="47"/>
  <c r="A97" i="47"/>
  <c r="A98" i="47" s="1"/>
  <c r="A99" i="47" s="1"/>
  <c r="A100" i="47" s="1"/>
  <c r="A101" i="47" s="1"/>
  <c r="A102" i="47" s="1"/>
  <c r="A103" i="47" s="1"/>
  <c r="A104" i="47" s="1"/>
  <c r="C96" i="47"/>
  <c r="A96" i="47"/>
  <c r="C95" i="47"/>
  <c r="D93" i="47"/>
  <c r="E93" i="47" s="1"/>
  <c r="C93" i="47"/>
  <c r="C92" i="47"/>
  <c r="C91" i="47"/>
  <c r="C90" i="47"/>
  <c r="C89" i="47"/>
  <c r="E88" i="47"/>
  <c r="C88" i="47"/>
  <c r="A88" i="47"/>
  <c r="A89" i="47" s="1"/>
  <c r="A90" i="47" s="1"/>
  <c r="A91" i="47" s="1"/>
  <c r="A92" i="47" s="1"/>
  <c r="A93" i="47" s="1"/>
  <c r="C87" i="47"/>
  <c r="A87" i="47"/>
  <c r="C86" i="47"/>
  <c r="C84" i="47"/>
  <c r="E83" i="47"/>
  <c r="C83" i="47"/>
  <c r="E82" i="47"/>
  <c r="C82" i="47"/>
  <c r="C81" i="47"/>
  <c r="C80" i="47"/>
  <c r="C78" i="47"/>
  <c r="C77" i="47"/>
  <c r="D76" i="47"/>
  <c r="E76" i="47" s="1"/>
  <c r="C76" i="47"/>
  <c r="A76" i="47"/>
  <c r="A77" i="47" s="1"/>
  <c r="A78" i="47" s="1"/>
  <c r="C75" i="47"/>
  <c r="C73" i="47"/>
  <c r="C72" i="47"/>
  <c r="C71" i="47"/>
  <c r="E70" i="47"/>
  <c r="C70" i="47"/>
  <c r="C69" i="47"/>
  <c r="C68" i="47"/>
  <c r="C67" i="47"/>
  <c r="D66" i="47"/>
  <c r="E66" i="47" s="1"/>
  <c r="C66" i="47"/>
  <c r="C65" i="47"/>
  <c r="C64" i="47"/>
  <c r="C63" i="47"/>
  <c r="A63" i="47"/>
  <c r="A64" i="47" s="1"/>
  <c r="A65" i="47" s="1"/>
  <c r="A66" i="47" s="1"/>
  <c r="A67" i="47" s="1"/>
  <c r="A68" i="47" s="1"/>
  <c r="A69" i="47" s="1"/>
  <c r="A70" i="47" s="1"/>
  <c r="A71" i="47" s="1"/>
  <c r="A72" i="47" s="1"/>
  <c r="A73" i="47" s="1"/>
  <c r="E62" i="47"/>
  <c r="C62" i="47"/>
  <c r="A62" i="47"/>
  <c r="E61" i="47"/>
  <c r="C61" i="47"/>
  <c r="E59" i="47"/>
  <c r="C59" i="47"/>
  <c r="C58" i="47"/>
  <c r="C57" i="47"/>
  <c r="E56" i="47"/>
  <c r="C56" i="47"/>
  <c r="C55" i="47"/>
  <c r="C54" i="47"/>
  <c r="C53" i="47"/>
  <c r="C52" i="47"/>
  <c r="C51" i="47"/>
  <c r="E50" i="47"/>
  <c r="C50" i="47"/>
  <c r="D49" i="47"/>
  <c r="E49" i="47" s="1"/>
  <c r="C49" i="47"/>
  <c r="C48" i="47"/>
  <c r="E47" i="47"/>
  <c r="C47" i="47"/>
  <c r="E46" i="47"/>
  <c r="C46" i="47"/>
  <c r="C45" i="47"/>
  <c r="C44" i="47"/>
  <c r="C43" i="47"/>
  <c r="C42" i="47"/>
  <c r="E41" i="47"/>
  <c r="C41" i="47"/>
  <c r="C40" i="47"/>
  <c r="A40" i="47"/>
  <c r="A41" i="47" s="1"/>
  <c r="A42" i="47" s="1"/>
  <c r="A43" i="47" s="1"/>
  <c r="A44" i="47" s="1"/>
  <c r="A45" i="47" s="1"/>
  <c r="A46" i="47" s="1"/>
  <c r="A47" i="47" s="1"/>
  <c r="A48" i="47" s="1"/>
  <c r="A49" i="47" s="1"/>
  <c r="A50" i="47" s="1"/>
  <c r="A51" i="47" s="1"/>
  <c r="C39" i="47"/>
  <c r="A39" i="47"/>
  <c r="D37" i="47"/>
  <c r="E37" i="47" s="1"/>
  <c r="C37" i="47"/>
  <c r="C36" i="47"/>
  <c r="C35" i="47"/>
  <c r="C34" i="47"/>
  <c r="E32" i="47"/>
  <c r="C32" i="47"/>
  <c r="C31" i="47"/>
  <c r="E30" i="47"/>
  <c r="C30" i="47"/>
  <c r="D15" i="47"/>
  <c r="G73" i="47" s="1"/>
  <c r="C43" i="25"/>
  <c r="C42" i="25"/>
  <c r="C41" i="25"/>
  <c r="C40" i="25"/>
  <c r="C39" i="25"/>
  <c r="C37" i="25"/>
  <c r="C36" i="25"/>
  <c r="C35" i="25"/>
  <c r="C34" i="25"/>
  <c r="C32" i="25"/>
  <c r="C31" i="25"/>
  <c r="C30" i="25"/>
  <c r="C95" i="32"/>
  <c r="C96" i="32"/>
  <c r="C97" i="32"/>
  <c r="C98" i="32"/>
  <c r="C99" i="32"/>
  <c r="C100" i="32"/>
  <c r="C101" i="32"/>
  <c r="C102" i="32"/>
  <c r="C103" i="32"/>
  <c r="C104" i="32"/>
  <c r="C86" i="32"/>
  <c r="C87" i="32"/>
  <c r="C88" i="32"/>
  <c r="C89" i="32"/>
  <c r="C90" i="32"/>
  <c r="C91" i="32"/>
  <c r="C92" i="32"/>
  <c r="C93" i="32"/>
  <c r="C80" i="32"/>
  <c r="C81" i="32"/>
  <c r="C82" i="32"/>
  <c r="C83" i="32"/>
  <c r="C84" i="32"/>
  <c r="C78" i="32"/>
  <c r="C77" i="32"/>
  <c r="C76" i="32"/>
  <c r="C75" i="32"/>
  <c r="C73" i="32"/>
  <c r="C72" i="32"/>
  <c r="C71" i="32"/>
  <c r="C70" i="32"/>
  <c r="C69" i="32"/>
  <c r="C68" i="32"/>
  <c r="C67" i="32"/>
  <c r="C66" i="32"/>
  <c r="C65" i="32"/>
  <c r="C64" i="32"/>
  <c r="C63" i="32"/>
  <c r="C62" i="32"/>
  <c r="C61" i="32"/>
  <c r="C40" i="32"/>
  <c r="C39" i="32"/>
  <c r="C37" i="32"/>
  <c r="C36" i="32"/>
  <c r="C35" i="32"/>
  <c r="C34" i="32"/>
  <c r="C32" i="32"/>
  <c r="C31" i="32"/>
  <c r="AP124" i="5"/>
  <c r="F124" i="5" s="1"/>
  <c r="E124" i="5" s="1"/>
  <c r="C124" i="5" s="1"/>
  <c r="I124" i="5"/>
  <c r="L124" i="5"/>
  <c r="O124" i="5"/>
  <c r="R124" i="5"/>
  <c r="U124" i="5"/>
  <c r="X124" i="5"/>
  <c r="AA124" i="5"/>
  <c r="AD124" i="5"/>
  <c r="AG124" i="5"/>
  <c r="AJ124" i="5"/>
  <c r="AM124" i="5"/>
  <c r="I190" i="5"/>
  <c r="L190" i="5"/>
  <c r="O190" i="5"/>
  <c r="R190" i="5"/>
  <c r="U190" i="5"/>
  <c r="X190" i="5"/>
  <c r="AD190" i="5"/>
  <c r="AG190" i="5"/>
  <c r="AJ190" i="5"/>
  <c r="AM190" i="5"/>
  <c r="AP190" i="5"/>
  <c r="F190" i="5" s="1"/>
  <c r="E190" i="5" s="1"/>
  <c r="C190" i="5" s="1"/>
  <c r="E97" i="32"/>
  <c r="D93" i="32"/>
  <c r="D76" i="32"/>
  <c r="D66" i="32"/>
  <c r="G51" i="26"/>
  <c r="D14" i="26"/>
  <c r="G36" i="26" s="1"/>
  <c r="D15" i="32"/>
  <c r="AP3" i="5"/>
  <c r="D22" i="21"/>
  <c r="G59" i="16"/>
  <c r="G62" i="34"/>
  <c r="F103" i="41" l="1"/>
  <c r="C106" i="41"/>
  <c r="F104" i="41"/>
  <c r="C96" i="41"/>
  <c r="F95" i="41"/>
  <c r="D14" i="55"/>
  <c r="D14" i="59"/>
  <c r="G113" i="56"/>
  <c r="I113" i="56" s="1"/>
  <c r="G138" i="56"/>
  <c r="I138" i="56" s="1"/>
  <c r="G145" i="56"/>
  <c r="I145" i="56" s="1"/>
  <c r="G81" i="56"/>
  <c r="I81" i="56" s="1"/>
  <c r="G82" i="56"/>
  <c r="I82" i="56" s="1"/>
  <c r="G31" i="25"/>
  <c r="G48" i="25"/>
  <c r="I48" i="25" s="1"/>
  <c r="G49" i="25"/>
  <c r="I49" i="25" s="1"/>
  <c r="G45" i="25"/>
  <c r="I45" i="25" s="1"/>
  <c r="G46" i="25"/>
  <c r="I46" i="25" s="1"/>
  <c r="G47" i="25"/>
  <c r="I47" i="25" s="1"/>
  <c r="D40" i="25"/>
  <c r="D40" i="30"/>
  <c r="D40" i="28"/>
  <c r="D68" i="32"/>
  <c r="D39" i="29"/>
  <c r="D20" i="21"/>
  <c r="G43" i="47"/>
  <c r="G44" i="47"/>
  <c r="G47" i="47"/>
  <c r="I47" i="47" s="1"/>
  <c r="G77" i="47"/>
  <c r="G72" i="47"/>
  <c r="G83" i="47"/>
  <c r="I83" i="47" s="1"/>
  <c r="G42" i="26"/>
  <c r="G30" i="26"/>
  <c r="D16" i="29"/>
  <c r="D15" i="29"/>
  <c r="D14" i="29"/>
  <c r="D14" i="28"/>
  <c r="G40" i="47"/>
  <c r="G31" i="47"/>
  <c r="G69" i="47"/>
  <c r="G42" i="25"/>
  <c r="D14" i="47"/>
  <c r="G86" i="47" s="1"/>
  <c r="G37" i="47"/>
  <c r="I37" i="47" s="1"/>
  <c r="G61" i="47"/>
  <c r="I61" i="47" s="1"/>
  <c r="G65" i="47"/>
  <c r="G98" i="47"/>
  <c r="I98" i="47" s="1"/>
  <c r="G70" i="47"/>
  <c r="I70" i="47" s="1"/>
  <c r="D68" i="47"/>
  <c r="E68" i="47" s="1"/>
  <c r="D42" i="26"/>
  <c r="A53" i="47"/>
  <c r="A52" i="47"/>
  <c r="A54" i="47" s="1"/>
  <c r="A55" i="47" s="1"/>
  <c r="A56" i="47" s="1"/>
  <c r="A57" i="47" s="1"/>
  <c r="A58" i="47" s="1"/>
  <c r="A59" i="47" s="1"/>
  <c r="G64" i="47"/>
  <c r="G68" i="47"/>
  <c r="G76" i="47"/>
  <c r="I76" i="47" s="1"/>
  <c r="G39" i="47"/>
  <c r="G46" i="47"/>
  <c r="I46" i="47" s="1"/>
  <c r="G71" i="47"/>
  <c r="G97" i="47"/>
  <c r="I97" i="47" s="1"/>
  <c r="G104" i="47"/>
  <c r="G42" i="47"/>
  <c r="G63" i="47"/>
  <c r="G67" i="47"/>
  <c r="G75" i="47"/>
  <c r="G82" i="47"/>
  <c r="I82" i="47" s="1"/>
  <c r="G99" i="47"/>
  <c r="I99" i="47" s="1"/>
  <c r="G103" i="47"/>
  <c r="G41" i="47"/>
  <c r="I41" i="47" s="1"/>
  <c r="G45" i="47"/>
  <c r="G62" i="47"/>
  <c r="I62" i="47" s="1"/>
  <c r="G66" i="47"/>
  <c r="I66" i="47" s="1"/>
  <c r="G78" i="47"/>
  <c r="G53" i="26"/>
  <c r="G52" i="26"/>
  <c r="D14" i="32"/>
  <c r="E159" i="21"/>
  <c r="E157" i="21"/>
  <c r="E156" i="21"/>
  <c r="A149" i="21"/>
  <c r="A150" i="21" s="1"/>
  <c r="A151" i="21" s="1"/>
  <c r="A152" i="21" s="1"/>
  <c r="A153" i="21" s="1"/>
  <c r="A154" i="21" s="1"/>
  <c r="A155" i="21" s="1"/>
  <c r="A156" i="21" s="1"/>
  <c r="A157" i="21" s="1"/>
  <c r="A158" i="21" s="1"/>
  <c r="A159" i="21" s="1"/>
  <c r="A160" i="21" s="1"/>
  <c r="A161" i="21" s="1"/>
  <c r="A162" i="21" s="1"/>
  <c r="A163" i="21" s="1"/>
  <c r="A164" i="21" s="1"/>
  <c r="C148" i="21"/>
  <c r="C147" i="21"/>
  <c r="E136" i="21"/>
  <c r="C136" i="21"/>
  <c r="C134" i="21"/>
  <c r="E133" i="21"/>
  <c r="C133" i="21"/>
  <c r="C132" i="21"/>
  <c r="D130" i="21"/>
  <c r="E130" i="21" s="1"/>
  <c r="C130" i="21"/>
  <c r="C129" i="21"/>
  <c r="C127" i="21"/>
  <c r="C126" i="21"/>
  <c r="A126" i="21"/>
  <c r="A127" i="21" s="1"/>
  <c r="C125" i="21"/>
  <c r="C124" i="21"/>
  <c r="C123" i="21"/>
  <c r="E122" i="21"/>
  <c r="C122" i="21"/>
  <c r="E73" i="16"/>
  <c r="I73" i="16" s="1"/>
  <c r="C85" i="16"/>
  <c r="C73" i="16"/>
  <c r="C74" i="16"/>
  <c r="A100" i="16"/>
  <c r="A101" i="16" s="1"/>
  <c r="A102" i="16" s="1"/>
  <c r="A103" i="16" s="1"/>
  <c r="A104" i="16" s="1"/>
  <c r="A105" i="16" s="1"/>
  <c r="A106" i="16" s="1"/>
  <c r="A107" i="16" s="1"/>
  <c r="A108" i="16" s="1"/>
  <c r="A109" i="16" s="1"/>
  <c r="A110" i="16" s="1"/>
  <c r="A111" i="16" s="1"/>
  <c r="A112" i="16" s="1"/>
  <c r="A113" i="16" s="1"/>
  <c r="A114" i="16" s="1"/>
  <c r="A115" i="16" s="1"/>
  <c r="C98" i="16"/>
  <c r="E107" i="16"/>
  <c r="E108" i="16"/>
  <c r="G121" i="16"/>
  <c r="G122" i="16"/>
  <c r="G123" i="16"/>
  <c r="G124" i="16"/>
  <c r="G125" i="16"/>
  <c r="G129" i="16"/>
  <c r="G130" i="16"/>
  <c r="G131" i="16"/>
  <c r="G132" i="16"/>
  <c r="G133" i="16"/>
  <c r="G134" i="16"/>
  <c r="G135" i="16"/>
  <c r="G48" i="16"/>
  <c r="G65" i="16"/>
  <c r="G66" i="16"/>
  <c r="G67" i="16"/>
  <c r="G40" i="16"/>
  <c r="G41" i="16"/>
  <c r="G42" i="16"/>
  <c r="G43" i="16"/>
  <c r="G30" i="16"/>
  <c r="G108" i="16"/>
  <c r="E110" i="16"/>
  <c r="I148" i="56" l="1"/>
  <c r="I150" i="56" s="1"/>
  <c r="G130" i="21"/>
  <c r="G132" i="21"/>
  <c r="G134" i="21"/>
  <c r="G127" i="21"/>
  <c r="G129" i="21"/>
  <c r="G124" i="21"/>
  <c r="G126" i="21"/>
  <c r="G125" i="21"/>
  <c r="G133" i="21"/>
  <c r="G123" i="21"/>
  <c r="G122" i="21"/>
  <c r="I122" i="21" s="1"/>
  <c r="G49" i="28"/>
  <c r="I49" i="28" s="1"/>
  <c r="G46" i="28"/>
  <c r="I46" i="28" s="1"/>
  <c r="G47" i="28"/>
  <c r="I47" i="28" s="1"/>
  <c r="G48" i="28"/>
  <c r="I48" i="28" s="1"/>
  <c r="G45" i="28"/>
  <c r="I45" i="28" s="1"/>
  <c r="G46" i="59"/>
  <c r="I46" i="59" s="1"/>
  <c r="G35" i="59"/>
  <c r="I35" i="59" s="1"/>
  <c r="G39" i="59"/>
  <c r="I39" i="59" s="1"/>
  <c r="G44" i="59"/>
  <c r="I44" i="59" s="1"/>
  <c r="G31" i="59"/>
  <c r="I31" i="59" s="1"/>
  <c r="G34" i="59"/>
  <c r="I34" i="59" s="1"/>
  <c r="G32" i="59"/>
  <c r="I32" i="59" s="1"/>
  <c r="G37" i="59"/>
  <c r="I37" i="59" s="1"/>
  <c r="G45" i="59"/>
  <c r="I45" i="59" s="1"/>
  <c r="G36" i="59"/>
  <c r="I36" i="59" s="1"/>
  <c r="G30" i="59"/>
  <c r="I30" i="59" s="1"/>
  <c r="G40" i="59"/>
  <c r="I40" i="59" s="1"/>
  <c r="G33" i="59"/>
  <c r="I33" i="59" s="1"/>
  <c r="G102" i="55"/>
  <c r="I102" i="55" s="1"/>
  <c r="G95" i="55"/>
  <c r="I95" i="55" s="1"/>
  <c r="G87" i="55"/>
  <c r="I87" i="55" s="1"/>
  <c r="G30" i="55"/>
  <c r="I30" i="55" s="1"/>
  <c r="G36" i="55"/>
  <c r="I36" i="55" s="1"/>
  <c r="G32" i="55"/>
  <c r="I32" i="55" s="1"/>
  <c r="G81" i="55"/>
  <c r="I81" i="55" s="1"/>
  <c r="G80" i="55"/>
  <c r="I80" i="55" s="1"/>
  <c r="G84" i="55"/>
  <c r="I84" i="55" s="1"/>
  <c r="G89" i="55"/>
  <c r="I89" i="55" s="1"/>
  <c r="G88" i="55"/>
  <c r="I88" i="55" s="1"/>
  <c r="G86" i="55"/>
  <c r="I86" i="55" s="1"/>
  <c r="G93" i="55"/>
  <c r="I93" i="55" s="1"/>
  <c r="G92" i="55"/>
  <c r="I92" i="55" s="1"/>
  <c r="G90" i="55"/>
  <c r="I90" i="55" s="1"/>
  <c r="G35" i="55"/>
  <c r="I35" i="55" s="1"/>
  <c r="G91" i="55"/>
  <c r="I91" i="55" s="1"/>
  <c r="G101" i="55"/>
  <c r="I101" i="55" s="1"/>
  <c r="G100" i="55"/>
  <c r="I100" i="55" s="1"/>
  <c r="G96" i="55"/>
  <c r="I96" i="55" s="1"/>
  <c r="G34" i="55"/>
  <c r="I34" i="55" s="1"/>
  <c r="I68" i="47"/>
  <c r="I42" i="49"/>
  <c r="I33" i="49"/>
  <c r="G159" i="21"/>
  <c r="I159" i="21" s="1"/>
  <c r="G151" i="21"/>
  <c r="G162" i="21"/>
  <c r="G164" i="21"/>
  <c r="G153" i="21"/>
  <c r="G155" i="21"/>
  <c r="G157" i="21"/>
  <c r="I157" i="21" s="1"/>
  <c r="G158" i="21"/>
  <c r="G156" i="21"/>
  <c r="I156" i="21" s="1"/>
  <c r="G91" i="47"/>
  <c r="G100" i="47"/>
  <c r="G89" i="47"/>
  <c r="G34" i="47"/>
  <c r="G80" i="47"/>
  <c r="G96" i="47"/>
  <c r="G42" i="28"/>
  <c r="G31" i="28"/>
  <c r="G32" i="28"/>
  <c r="G30" i="28"/>
  <c r="G51" i="29"/>
  <c r="G50" i="29"/>
  <c r="G49" i="29"/>
  <c r="G35" i="47"/>
  <c r="G93" i="47"/>
  <c r="I93" i="47" s="1"/>
  <c r="G102" i="47"/>
  <c r="G90" i="47"/>
  <c r="G32" i="47"/>
  <c r="I32" i="47" s="1"/>
  <c r="G87" i="47"/>
  <c r="G95" i="47"/>
  <c r="G81" i="47"/>
  <c r="G88" i="47"/>
  <c r="I88" i="47" s="1"/>
  <c r="G84" i="47"/>
  <c r="G101" i="47"/>
  <c r="G36" i="47"/>
  <c r="G92" i="47"/>
  <c r="G30" i="47"/>
  <c r="I30" i="47" s="1"/>
  <c r="G115" i="16"/>
  <c r="G104" i="16"/>
  <c r="G102" i="16"/>
  <c r="I108" i="16"/>
  <c r="G110" i="16"/>
  <c r="I110" i="16" s="1"/>
  <c r="G113" i="16"/>
  <c r="G106" i="16"/>
  <c r="G109" i="16"/>
  <c r="G107" i="16"/>
  <c r="I107" i="16" s="1"/>
  <c r="C85" i="41" l="1"/>
  <c r="C104" i="41" s="1"/>
  <c r="C94" i="41"/>
  <c r="I82" i="59"/>
  <c r="I84" i="59" s="1"/>
  <c r="I151" i="56"/>
  <c r="I152" i="56" s="1"/>
  <c r="I149" i="56"/>
  <c r="C46" i="34"/>
  <c r="C45" i="34"/>
  <c r="C44" i="34"/>
  <c r="C43" i="34"/>
  <c r="C42" i="34"/>
  <c r="C41" i="34"/>
  <c r="C40" i="34"/>
  <c r="C39" i="34"/>
  <c r="C37" i="34"/>
  <c r="C36" i="34"/>
  <c r="C35" i="34"/>
  <c r="C33" i="34"/>
  <c r="C31" i="34"/>
  <c r="C154" i="34"/>
  <c r="C148" i="34"/>
  <c r="C149" i="34"/>
  <c r="C150" i="34"/>
  <c r="C151" i="34"/>
  <c r="C152" i="34"/>
  <c r="C147"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90"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48" i="34"/>
  <c r="C49" i="34"/>
  <c r="C50" i="34"/>
  <c r="C51" i="34"/>
  <c r="E61" i="34"/>
  <c r="C49" i="32"/>
  <c r="C52" i="34"/>
  <c r="G151" i="34"/>
  <c r="E45" i="30"/>
  <c r="C53" i="32"/>
  <c r="C52" i="32"/>
  <c r="G93" i="34"/>
  <c r="J161" i="34"/>
  <c r="J160" i="34"/>
  <c r="J159" i="34"/>
  <c r="E154" i="34"/>
  <c r="A148" i="34"/>
  <c r="A149" i="34" s="1"/>
  <c r="A150" i="34" s="1"/>
  <c r="A151" i="34" s="1"/>
  <c r="A152" i="34" s="1"/>
  <c r="E131" i="34"/>
  <c r="E130" i="34"/>
  <c r="E122" i="34"/>
  <c r="G119" i="34"/>
  <c r="E91" i="34"/>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E51" i="34"/>
  <c r="A49" i="34"/>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E46" i="34"/>
  <c r="A40" i="34"/>
  <c r="A41" i="34" s="1"/>
  <c r="A42" i="34" s="1"/>
  <c r="A43" i="34" s="1"/>
  <c r="A44" i="34" s="1"/>
  <c r="A45" i="34" s="1"/>
  <c r="A46" i="34" s="1"/>
  <c r="E37" i="34"/>
  <c r="A37" i="34"/>
  <c r="E35" i="34"/>
  <c r="E33" i="34"/>
  <c r="E31" i="34"/>
  <c r="G117" i="34"/>
  <c r="I83" i="59" l="1"/>
  <c r="C86" i="41"/>
  <c r="G39" i="34"/>
  <c r="G37" i="34"/>
  <c r="I37" i="34" s="1"/>
  <c r="G35" i="34"/>
  <c r="I35" i="34" s="1"/>
  <c r="G31" i="34"/>
  <c r="G41" i="34"/>
  <c r="G40" i="34"/>
  <c r="G66" i="34"/>
  <c r="G60" i="34"/>
  <c r="G67" i="34"/>
  <c r="G61" i="34"/>
  <c r="G63" i="34"/>
  <c r="G74" i="34"/>
  <c r="G54" i="34"/>
  <c r="G77" i="34"/>
  <c r="G49" i="34"/>
  <c r="G75" i="34"/>
  <c r="G53" i="34"/>
  <c r="G57" i="34"/>
  <c r="G56" i="34"/>
  <c r="G76" i="34"/>
  <c r="G52" i="34"/>
  <c r="G33" i="34"/>
  <c r="I33" i="34" s="1"/>
  <c r="G50" i="34"/>
  <c r="G48" i="34"/>
  <c r="G55" i="34"/>
  <c r="G46" i="34"/>
  <c r="G38" i="16"/>
  <c r="G39" i="16"/>
  <c r="G31" i="16"/>
  <c r="G37" i="16"/>
  <c r="G29" i="16"/>
  <c r="I51" i="34"/>
  <c r="G111" i="34"/>
  <c r="G128" i="34"/>
  <c r="G95" i="34"/>
  <c r="G103" i="34"/>
  <c r="G138" i="34"/>
  <c r="G91" i="34"/>
  <c r="G90" i="34"/>
  <c r="G147" i="34"/>
  <c r="G122" i="34"/>
  <c r="I122" i="34" s="1"/>
  <c r="G154" i="34"/>
  <c r="I154" i="34" s="1"/>
  <c r="G94" i="34"/>
  <c r="G102" i="34"/>
  <c r="G110" i="34"/>
  <c r="G118" i="34"/>
  <c r="G127" i="34"/>
  <c r="G137" i="34"/>
  <c r="G145" i="34"/>
  <c r="G152" i="34"/>
  <c r="G96" i="34"/>
  <c r="G104" i="34"/>
  <c r="G112" i="34"/>
  <c r="G120" i="34"/>
  <c r="G129" i="34"/>
  <c r="G130" i="34"/>
  <c r="I130" i="34" s="1"/>
  <c r="G131" i="34"/>
  <c r="I131" i="34" s="1"/>
  <c r="G139" i="34"/>
  <c r="G97" i="34"/>
  <c r="G105" i="34"/>
  <c r="G113" i="34"/>
  <c r="G121" i="34"/>
  <c r="G132" i="34"/>
  <c r="G140" i="34"/>
  <c r="G98" i="34"/>
  <c r="G106" i="34"/>
  <c r="G114" i="34"/>
  <c r="G123" i="34"/>
  <c r="G133" i="34"/>
  <c r="G141" i="34"/>
  <c r="G148" i="34"/>
  <c r="G99" i="34"/>
  <c r="G107" i="34"/>
  <c r="G115" i="34"/>
  <c r="G124" i="34"/>
  <c r="G134" i="34"/>
  <c r="G142" i="34"/>
  <c r="G149" i="34"/>
  <c r="G92" i="34"/>
  <c r="G100" i="34"/>
  <c r="G108" i="34"/>
  <c r="G116" i="34"/>
  <c r="G125" i="34"/>
  <c r="G135" i="34"/>
  <c r="G143" i="34"/>
  <c r="G150" i="34"/>
  <c r="G101" i="34"/>
  <c r="G109" i="34"/>
  <c r="G126" i="34"/>
  <c r="G136" i="34"/>
  <c r="G144" i="34"/>
  <c r="C105" i="41" l="1"/>
  <c r="C95" i="41"/>
  <c r="G59" i="34"/>
  <c r="G58" i="34"/>
  <c r="G71" i="34"/>
  <c r="G72" i="34"/>
  <c r="G73" i="34"/>
  <c r="G64" i="34"/>
  <c r="G65" i="34"/>
  <c r="I61" i="34"/>
  <c r="I91" i="34"/>
  <c r="I31" i="34"/>
  <c r="I46" i="34"/>
  <c r="A96" i="32" l="1"/>
  <c r="A97" i="32" s="1"/>
  <c r="A98" i="32" s="1"/>
  <c r="A99" i="32" s="1"/>
  <c r="A100" i="32" s="1"/>
  <c r="A101" i="32" s="1"/>
  <c r="A102" i="32" s="1"/>
  <c r="A103" i="32" s="1"/>
  <c r="A104" i="32" s="1"/>
  <c r="A87" i="32"/>
  <c r="A88" i="32" s="1"/>
  <c r="A89" i="32" s="1"/>
  <c r="A90" i="32" s="1"/>
  <c r="A91" i="32" s="1"/>
  <c r="A92" i="32" s="1"/>
  <c r="A93" i="32" s="1"/>
  <c r="A76" i="32"/>
  <c r="A77" i="32" s="1"/>
  <c r="A78" i="32" s="1"/>
  <c r="A62" i="32"/>
  <c r="A63" i="32" s="1"/>
  <c r="A64" i="32" s="1"/>
  <c r="A65" i="32" s="1"/>
  <c r="A66" i="32" s="1"/>
  <c r="A67" i="32" s="1"/>
  <c r="A68" i="32" s="1"/>
  <c r="A69" i="32" s="1"/>
  <c r="A70" i="32" s="1"/>
  <c r="A71" i="32" s="1"/>
  <c r="A72" i="32" s="1"/>
  <c r="A73" i="32" s="1"/>
  <c r="A39" i="32"/>
  <c r="A40" i="32" s="1"/>
  <c r="A41" i="32" s="1"/>
  <c r="A42" i="32" s="1"/>
  <c r="A43" i="32" s="1"/>
  <c r="A44" i="32" s="1"/>
  <c r="A45" i="32" s="1"/>
  <c r="A46" i="32" s="1"/>
  <c r="A47" i="32" s="1"/>
  <c r="A48" i="32" s="1"/>
  <c r="A49" i="32" s="1"/>
  <c r="A50" i="32" s="1"/>
  <c r="A51" i="32" s="1"/>
  <c r="E68" i="32"/>
  <c r="E99" i="32"/>
  <c r="E93" i="32"/>
  <c r="E70" i="32"/>
  <c r="E66" i="32"/>
  <c r="D37" i="32"/>
  <c r="E37" i="32" s="1"/>
  <c r="E59" i="32"/>
  <c r="C59" i="32"/>
  <c r="C58" i="32"/>
  <c r="C57" i="32"/>
  <c r="E56" i="32"/>
  <c r="C56" i="32"/>
  <c r="C55" i="32"/>
  <c r="C54" i="32"/>
  <c r="C51" i="32"/>
  <c r="E50" i="32"/>
  <c r="C50" i="32"/>
  <c r="D49" i="32"/>
  <c r="E49" i="32" s="1"/>
  <c r="C48" i="32"/>
  <c r="E47" i="32"/>
  <c r="C47" i="32"/>
  <c r="E46" i="32"/>
  <c r="C46" i="32"/>
  <c r="C45" i="32"/>
  <c r="C44" i="32"/>
  <c r="C43" i="32"/>
  <c r="C42" i="32"/>
  <c r="E41" i="32"/>
  <c r="C41" i="32"/>
  <c r="E32" i="32"/>
  <c r="E30" i="32"/>
  <c r="C30" i="32"/>
  <c r="E98" i="32"/>
  <c r="E88" i="32"/>
  <c r="E83" i="32"/>
  <c r="E82" i="32"/>
  <c r="E76" i="32"/>
  <c r="E62" i="32"/>
  <c r="E61" i="32"/>
  <c r="E40" i="30"/>
  <c r="E39" i="29"/>
  <c r="E40" i="28"/>
  <c r="E42" i="26"/>
  <c r="E40" i="25"/>
  <c r="G60" i="16" l="1"/>
  <c r="G160" i="21"/>
  <c r="G152" i="21"/>
  <c r="G148" i="21"/>
  <c r="G150" i="21"/>
  <c r="G154" i="21"/>
  <c r="G161" i="21"/>
  <c r="G149" i="21"/>
  <c r="G147" i="21"/>
  <c r="G163" i="21"/>
  <c r="I130" i="21"/>
  <c r="I136" i="21"/>
  <c r="I133" i="21"/>
  <c r="G68" i="21"/>
  <c r="G51" i="21"/>
  <c r="G63" i="16"/>
  <c r="G57" i="16"/>
  <c r="G64" i="16"/>
  <c r="G58" i="16"/>
  <c r="A52" i="32"/>
  <c r="A54" i="32" s="1"/>
  <c r="A55" i="32" s="1"/>
  <c r="A56" i="32" s="1"/>
  <c r="A57" i="32" s="1"/>
  <c r="A58" i="32" s="1"/>
  <c r="A59" i="32" s="1"/>
  <c r="A53" i="32"/>
  <c r="G88" i="32"/>
  <c r="G89" i="32"/>
  <c r="G90" i="32"/>
  <c r="G80" i="32"/>
  <c r="G30" i="32"/>
  <c r="G96" i="32"/>
  <c r="G91" i="32"/>
  <c r="G93" i="32"/>
  <c r="I93" i="32" s="1"/>
  <c r="G100" i="32"/>
  <c r="G92" i="32"/>
  <c r="G101" i="32"/>
  <c r="G95" i="32"/>
  <c r="G86" i="32"/>
  <c r="G87" i="32"/>
  <c r="G81" i="32"/>
  <c r="G84" i="32"/>
  <c r="G30" i="25"/>
  <c r="G48" i="26"/>
  <c r="G44" i="26"/>
  <c r="G31" i="26"/>
  <c r="G37" i="26"/>
  <c r="G47" i="26"/>
  <c r="G35" i="26"/>
  <c r="G46" i="26"/>
  <c r="G38" i="26"/>
  <c r="G45" i="26"/>
  <c r="G39" i="26"/>
  <c r="G43" i="26"/>
  <c r="G29" i="26"/>
  <c r="G41" i="26"/>
  <c r="I42" i="26"/>
  <c r="G33" i="26"/>
  <c r="G49" i="26"/>
  <c r="G32" i="26"/>
  <c r="D61" i="21"/>
  <c r="E61" i="21" s="1"/>
  <c r="C37" i="21"/>
  <c r="C36" i="21"/>
  <c r="C42" i="21"/>
  <c r="C43" i="21"/>
  <c r="G43" i="21"/>
  <c r="C44" i="21"/>
  <c r="G44" i="21"/>
  <c r="C45" i="21"/>
  <c r="G45" i="21"/>
  <c r="C46" i="21"/>
  <c r="G46" i="21"/>
  <c r="C47" i="21"/>
  <c r="E47" i="21"/>
  <c r="C40" i="21"/>
  <c r="C41" i="21"/>
  <c r="C119" i="21"/>
  <c r="C118" i="21"/>
  <c r="C117" i="21"/>
  <c r="G116" i="21"/>
  <c r="C116" i="21"/>
  <c r="G115" i="21"/>
  <c r="C115" i="21"/>
  <c r="G114" i="21"/>
  <c r="C114" i="21"/>
  <c r="G113" i="21"/>
  <c r="C113" i="21"/>
  <c r="C112" i="21"/>
  <c r="C111" i="21"/>
  <c r="C110" i="21"/>
  <c r="C109" i="21"/>
  <c r="C108" i="21"/>
  <c r="C107" i="21"/>
  <c r="E106" i="21"/>
  <c r="C106" i="21"/>
  <c r="C105" i="21"/>
  <c r="C104" i="21"/>
  <c r="C103" i="21"/>
  <c r="C102" i="21"/>
  <c r="C101" i="21"/>
  <c r="C100" i="21"/>
  <c r="C99" i="21"/>
  <c r="E98" i="21"/>
  <c r="C98" i="21"/>
  <c r="J193" i="21"/>
  <c r="J192" i="21"/>
  <c r="J191" i="21"/>
  <c r="C185" i="21"/>
  <c r="G184" i="21"/>
  <c r="C184" i="21"/>
  <c r="G183" i="21"/>
  <c r="C183" i="21"/>
  <c r="G182" i="21"/>
  <c r="C182" i="21"/>
  <c r="G181" i="21"/>
  <c r="C181" i="21"/>
  <c r="G180" i="21"/>
  <c r="C180" i="21"/>
  <c r="G179" i="21"/>
  <c r="C179" i="21"/>
  <c r="G178" i="21"/>
  <c r="C178" i="21"/>
  <c r="AD174" i="21"/>
  <c r="G174" i="21"/>
  <c r="C174" i="21"/>
  <c r="AD173" i="21"/>
  <c r="G173" i="21"/>
  <c r="C173" i="21"/>
  <c r="AD172" i="21"/>
  <c r="G172" i="21"/>
  <c r="C172" i="21"/>
  <c r="AD171" i="21"/>
  <c r="G171" i="21"/>
  <c r="C171" i="21"/>
  <c r="AD170" i="21"/>
  <c r="G170" i="21"/>
  <c r="C170" i="21"/>
  <c r="C169" i="21"/>
  <c r="C168" i="21"/>
  <c r="A168" i="21"/>
  <c r="A169" i="21" s="1"/>
  <c r="A170" i="21" s="1"/>
  <c r="A171" i="21" s="1"/>
  <c r="A172" i="21" s="1"/>
  <c r="A173" i="21" s="1"/>
  <c r="A174" i="21" s="1"/>
  <c r="A175" i="21" s="1"/>
  <c r="A176" i="21" s="1"/>
  <c r="A177" i="21" s="1"/>
  <c r="A178" i="21" s="1"/>
  <c r="A179" i="21" s="1"/>
  <c r="A180" i="21" s="1"/>
  <c r="A181" i="21" s="1"/>
  <c r="A182" i="21" s="1"/>
  <c r="A183" i="21" s="1"/>
  <c r="A184" i="21" s="1"/>
  <c r="A185" i="21" s="1"/>
  <c r="C167" i="21"/>
  <c r="C166" i="21"/>
  <c r="C70" i="21"/>
  <c r="C69" i="21"/>
  <c r="C68" i="21"/>
  <c r="C67" i="21"/>
  <c r="C66" i="21"/>
  <c r="C65" i="21"/>
  <c r="C64" i="21"/>
  <c r="C63" i="21"/>
  <c r="C62" i="21"/>
  <c r="C61" i="21"/>
  <c r="C60" i="21"/>
  <c r="C59" i="21"/>
  <c r="C58" i="21"/>
  <c r="C57" i="21"/>
  <c r="C56" i="21"/>
  <c r="C55" i="21"/>
  <c r="C54" i="21"/>
  <c r="C53" i="21"/>
  <c r="C52" i="21"/>
  <c r="E51" i="21"/>
  <c r="C51" i="21"/>
  <c r="A51" i="21"/>
  <c r="A52" i="21" s="1"/>
  <c r="A53" i="21" s="1"/>
  <c r="A54" i="21" s="1"/>
  <c r="A55" i="21" s="1"/>
  <c r="A56" i="21" s="1"/>
  <c r="A57" i="21" s="1"/>
  <c r="A58" i="21" s="1"/>
  <c r="A59" i="21" s="1"/>
  <c r="A60" i="21" s="1"/>
  <c r="A61" i="21" s="1"/>
  <c r="A62" i="21" s="1"/>
  <c r="A63" i="21" s="1"/>
  <c r="A64" i="21" s="1"/>
  <c r="A65" i="21" s="1"/>
  <c r="A66" i="21" s="1"/>
  <c r="A67" i="21" s="1"/>
  <c r="A68" i="21" s="1"/>
  <c r="A69" i="21" s="1"/>
  <c r="A70" i="21" s="1"/>
  <c r="C49" i="21"/>
  <c r="C48" i="21"/>
  <c r="E38" i="21"/>
  <c r="C38" i="21"/>
  <c r="E34" i="21"/>
  <c r="C34" i="21"/>
  <c r="G33" i="21"/>
  <c r="C33" i="21"/>
  <c r="E32" i="21"/>
  <c r="C32" i="21"/>
  <c r="G168" i="21"/>
  <c r="G61" i="21"/>
  <c r="G62" i="21"/>
  <c r="G34" i="21" l="1"/>
  <c r="I34" i="21" s="1"/>
  <c r="G32" i="21"/>
  <c r="I32" i="21" s="1"/>
  <c r="G112" i="16"/>
  <c r="G114" i="16"/>
  <c r="G103" i="16"/>
  <c r="G105" i="16"/>
  <c r="G111" i="16"/>
  <c r="G87" i="16"/>
  <c r="G35" i="16"/>
  <c r="G44" i="16"/>
  <c r="G47" i="16"/>
  <c r="G101" i="16"/>
  <c r="G136" i="16"/>
  <c r="G49" i="16"/>
  <c r="G33" i="16"/>
  <c r="G98" i="16"/>
  <c r="G118" i="16"/>
  <c r="G117" i="16"/>
  <c r="G50" i="16"/>
  <c r="G119" i="16"/>
  <c r="G51" i="16"/>
  <c r="G53" i="16"/>
  <c r="G54" i="16"/>
  <c r="G120" i="16"/>
  <c r="G52" i="16"/>
  <c r="G99" i="16"/>
  <c r="G100" i="16"/>
  <c r="G35" i="25"/>
  <c r="G32" i="25"/>
  <c r="G43" i="25"/>
  <c r="G39" i="25"/>
  <c r="G37" i="25"/>
  <c r="G40" i="25"/>
  <c r="I40" i="25" s="1"/>
  <c r="G46" i="30"/>
  <c r="G45" i="30"/>
  <c r="I45" i="30" s="1"/>
  <c r="G83" i="32"/>
  <c r="I83" i="32" s="1"/>
  <c r="G61" i="32"/>
  <c r="I61" i="32" s="1"/>
  <c r="G75" i="32"/>
  <c r="G44" i="32"/>
  <c r="G47" i="32"/>
  <c r="I47" i="32" s="1"/>
  <c r="G73" i="32"/>
  <c r="G67" i="32"/>
  <c r="G72" i="32"/>
  <c r="G98" i="32"/>
  <c r="I98" i="32" s="1"/>
  <c r="G45" i="32"/>
  <c r="G40" i="32"/>
  <c r="G70" i="32"/>
  <c r="I70" i="32" s="1"/>
  <c r="G68" i="32"/>
  <c r="I68" i="32" s="1"/>
  <c r="G97" i="32"/>
  <c r="I97" i="32" s="1"/>
  <c r="G66" i="32"/>
  <c r="I66" i="32" s="1"/>
  <c r="G102" i="32"/>
  <c r="G62" i="32"/>
  <c r="I62" i="32" s="1"/>
  <c r="G42" i="32"/>
  <c r="G41" i="32"/>
  <c r="I41" i="32" s="1"/>
  <c r="G64" i="32"/>
  <c r="G104" i="32"/>
  <c r="G46" i="32"/>
  <c r="I46" i="32" s="1"/>
  <c r="G78" i="32"/>
  <c r="G39" i="32"/>
  <c r="G37" i="32"/>
  <c r="I37" i="32" s="1"/>
  <c r="G69" i="32"/>
  <c r="G77" i="32"/>
  <c r="G103" i="32"/>
  <c r="G31" i="32"/>
  <c r="G82" i="32"/>
  <c r="I82" i="32" s="1"/>
  <c r="G76" i="32"/>
  <c r="I76" i="32" s="1"/>
  <c r="G43" i="32"/>
  <c r="G65" i="32"/>
  <c r="G71" i="32"/>
  <c r="G99" i="32"/>
  <c r="I99" i="32" s="1"/>
  <c r="G37" i="28"/>
  <c r="G43" i="28"/>
  <c r="G40" i="28"/>
  <c r="I40" i="28" s="1"/>
  <c r="G36" i="28"/>
  <c r="G41" i="28"/>
  <c r="G34" i="28"/>
  <c r="G39" i="28"/>
  <c r="G35" i="28"/>
  <c r="G36" i="25"/>
  <c r="G41" i="25"/>
  <c r="G34" i="25"/>
  <c r="G63" i="32"/>
  <c r="I88" i="32"/>
  <c r="G32" i="32"/>
  <c r="I32" i="32" s="1"/>
  <c r="G36" i="32"/>
  <c r="I30" i="32"/>
  <c r="G34" i="32"/>
  <c r="G35" i="32"/>
  <c r="G35" i="30"/>
  <c r="G40" i="30"/>
  <c r="I40" i="30" s="1"/>
  <c r="G34" i="30"/>
  <c r="G47" i="30"/>
  <c r="G39" i="30"/>
  <c r="G41" i="30"/>
  <c r="G43" i="30"/>
  <c r="G32" i="30"/>
  <c r="G30" i="30"/>
  <c r="G36" i="30"/>
  <c r="G37" i="30"/>
  <c r="I51" i="21"/>
  <c r="G36" i="21"/>
  <c r="G37" i="21"/>
  <c r="G98" i="21"/>
  <c r="I98" i="21" s="1"/>
  <c r="G102" i="21"/>
  <c r="G47" i="21"/>
  <c r="I47" i="21" s="1"/>
  <c r="G42" i="21"/>
  <c r="G40" i="21"/>
  <c r="G41" i="21"/>
  <c r="I61" i="21"/>
  <c r="G117" i="21"/>
  <c r="G109" i="21"/>
  <c r="G118" i="21"/>
  <c r="G107" i="21"/>
  <c r="G110" i="21"/>
  <c r="G99" i="21"/>
  <c r="G103" i="21"/>
  <c r="G112" i="21"/>
  <c r="G101" i="21"/>
  <c r="G105" i="21"/>
  <c r="G106" i="21"/>
  <c r="I106" i="21" s="1"/>
  <c r="G108" i="21"/>
  <c r="G111" i="21"/>
  <c r="G119" i="21"/>
  <c r="G100" i="21"/>
  <c r="G104" i="21"/>
  <c r="G48" i="21"/>
  <c r="G185" i="21"/>
  <c r="G53" i="21"/>
  <c r="G38" i="21"/>
  <c r="I38" i="21" s="1"/>
  <c r="G57" i="21"/>
  <c r="G54" i="21"/>
  <c r="G67" i="21"/>
  <c r="G167" i="21"/>
  <c r="G52" i="21"/>
  <c r="G56" i="21"/>
  <c r="G60" i="21"/>
  <c r="G63" i="21"/>
  <c r="G66" i="21"/>
  <c r="G70" i="21"/>
  <c r="G55" i="21"/>
  <c r="G59" i="21"/>
  <c r="G166" i="21"/>
  <c r="G65" i="21"/>
  <c r="G69" i="21"/>
  <c r="G169" i="21"/>
  <c r="G58" i="21"/>
  <c r="G49" i="21"/>
  <c r="G64" i="21"/>
  <c r="G31" i="29" l="1"/>
  <c r="G56" i="16"/>
  <c r="G69" i="16"/>
  <c r="G68" i="16"/>
  <c r="G61" i="16"/>
  <c r="G55" i="16"/>
  <c r="G70" i="16"/>
  <c r="G62" i="16"/>
  <c r="G35" i="29"/>
  <c r="A99" i="2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G41" i="29" l="1"/>
  <c r="G46" i="29"/>
  <c r="G34" i="29"/>
  <c r="G42" i="29"/>
  <c r="G30" i="29"/>
  <c r="G40" i="29"/>
  <c r="G36" i="29"/>
  <c r="G47" i="29"/>
  <c r="G32" i="29"/>
  <c r="G44" i="29"/>
  <c r="G29" i="29"/>
  <c r="G45" i="29"/>
  <c r="G39" i="29"/>
  <c r="I39" i="29" s="1"/>
  <c r="G43" i="29"/>
  <c r="G37" i="29"/>
  <c r="C120" i="16" l="1"/>
  <c r="C121" i="16"/>
  <c r="C122" i="16"/>
  <c r="C123" i="16"/>
  <c r="C124" i="16"/>
  <c r="C125" i="16"/>
  <c r="C129" i="16"/>
  <c r="C130" i="16"/>
  <c r="C131" i="16"/>
  <c r="C132" i="16"/>
  <c r="C133" i="16"/>
  <c r="C134" i="16"/>
  <c r="C135" i="16"/>
  <c r="C136" i="16"/>
  <c r="C87" i="16"/>
  <c r="C84" i="16"/>
  <c r="C83" i="16"/>
  <c r="C81" i="16"/>
  <c r="C80" i="16"/>
  <c r="C78" i="16"/>
  <c r="C77" i="16"/>
  <c r="C76" i="16"/>
  <c r="C75" i="16"/>
  <c r="D81" i="16"/>
  <c r="AD125" i="16"/>
  <c r="AD124" i="16"/>
  <c r="AD123" i="16"/>
  <c r="AD122" i="16"/>
  <c r="AD121" i="16"/>
  <c r="A77" i="16" l="1"/>
  <c r="A78" i="16" s="1"/>
  <c r="E84" i="16"/>
  <c r="E81" i="16"/>
  <c r="C53" i="16" l="1"/>
  <c r="C48" i="16"/>
  <c r="E48" i="16"/>
  <c r="C66" i="16"/>
  <c r="C67" i="16"/>
  <c r="C68" i="16"/>
  <c r="C69" i="16"/>
  <c r="C70" i="16"/>
  <c r="C117" i="16"/>
  <c r="C118" i="16"/>
  <c r="C119" i="16"/>
  <c r="C47" i="16"/>
  <c r="C46" i="16"/>
  <c r="C49" i="16"/>
  <c r="C50" i="16"/>
  <c r="C51" i="16"/>
  <c r="C52" i="16"/>
  <c r="C54" i="16"/>
  <c r="C55" i="16"/>
  <c r="C56" i="16"/>
  <c r="C57" i="16"/>
  <c r="C58" i="16"/>
  <c r="E58" i="16"/>
  <c r="C59" i="16"/>
  <c r="C60" i="16"/>
  <c r="C61" i="16"/>
  <c r="C62" i="16"/>
  <c r="C63" i="16"/>
  <c r="C64" i="16"/>
  <c r="C65" i="16"/>
  <c r="C37" i="16"/>
  <c r="C31" i="16"/>
  <c r="E31" i="16"/>
  <c r="C38" i="16"/>
  <c r="C39" i="16"/>
  <c r="C40" i="16"/>
  <c r="C41" i="16"/>
  <c r="C42" i="16"/>
  <c r="C43" i="16"/>
  <c r="C44" i="16"/>
  <c r="E44" i="16"/>
  <c r="C30" i="16"/>
  <c r="E29" i="16"/>
  <c r="C29" i="16"/>
  <c r="E33" i="16"/>
  <c r="C33" i="16"/>
  <c r="AP271" i="5"/>
  <c r="F271" i="5" s="1"/>
  <c r="E271" i="5" s="1"/>
  <c r="C271" i="5" s="1"/>
  <c r="D100" i="34" s="1"/>
  <c r="E100" i="34" s="1"/>
  <c r="I100" i="34" s="1"/>
  <c r="AM271" i="5"/>
  <c r="AJ271" i="5"/>
  <c r="AG271" i="5"/>
  <c r="AD271" i="5"/>
  <c r="X271" i="5"/>
  <c r="U271" i="5"/>
  <c r="R271" i="5"/>
  <c r="O271" i="5"/>
  <c r="L271" i="5"/>
  <c r="I271" i="5"/>
  <c r="AP270" i="5"/>
  <c r="F270" i="5" s="1"/>
  <c r="E270" i="5" s="1"/>
  <c r="C270" i="5" s="1"/>
  <c r="AM270" i="5"/>
  <c r="AJ270" i="5"/>
  <c r="AG270" i="5"/>
  <c r="AD270" i="5"/>
  <c r="X270" i="5"/>
  <c r="U270" i="5"/>
  <c r="R270" i="5"/>
  <c r="O270" i="5"/>
  <c r="L270" i="5"/>
  <c r="I270" i="5"/>
  <c r="AP269" i="5"/>
  <c r="F269" i="5" s="1"/>
  <c r="E269" i="5" s="1"/>
  <c r="C269" i="5" s="1"/>
  <c r="AM269" i="5"/>
  <c r="AJ269" i="5"/>
  <c r="AG269" i="5"/>
  <c r="AD269" i="5"/>
  <c r="AA269" i="5"/>
  <c r="X269" i="5"/>
  <c r="U269" i="5"/>
  <c r="R269" i="5"/>
  <c r="O269" i="5"/>
  <c r="L269" i="5"/>
  <c r="I269" i="5"/>
  <c r="AP268" i="5"/>
  <c r="F268" i="5" s="1"/>
  <c r="E268" i="5" s="1"/>
  <c r="C268" i="5" s="1"/>
  <c r="AM268" i="5"/>
  <c r="AJ268" i="5"/>
  <c r="AG268" i="5"/>
  <c r="AD268" i="5"/>
  <c r="AA268" i="5"/>
  <c r="X268" i="5"/>
  <c r="U268" i="5"/>
  <c r="R268" i="5"/>
  <c r="O268" i="5"/>
  <c r="L268" i="5"/>
  <c r="I268" i="5"/>
  <c r="AP267" i="5"/>
  <c r="F267" i="5" s="1"/>
  <c r="E267" i="5" s="1"/>
  <c r="C267" i="5" s="1"/>
  <c r="AM267" i="5"/>
  <c r="AJ267" i="5"/>
  <c r="AG267" i="5"/>
  <c r="AD267" i="5"/>
  <c r="AA267" i="5"/>
  <c r="X267" i="5"/>
  <c r="U267" i="5"/>
  <c r="R267" i="5"/>
  <c r="O267" i="5"/>
  <c r="L267" i="5"/>
  <c r="I267" i="5"/>
  <c r="AP266" i="5"/>
  <c r="F266" i="5" s="1"/>
  <c r="E266" i="5" s="1"/>
  <c r="C266" i="5" s="1"/>
  <c r="AM266" i="5"/>
  <c r="AJ266" i="5"/>
  <c r="AG266" i="5"/>
  <c r="AD266" i="5"/>
  <c r="X266" i="5"/>
  <c r="U266" i="5"/>
  <c r="R266" i="5"/>
  <c r="O266" i="5"/>
  <c r="L266" i="5"/>
  <c r="I266" i="5"/>
  <c r="AP265" i="5"/>
  <c r="F265" i="5" s="1"/>
  <c r="E265" i="5" s="1"/>
  <c r="C265" i="5" s="1"/>
  <c r="AM265" i="5"/>
  <c r="AJ265" i="5"/>
  <c r="AG265" i="5"/>
  <c r="AD265" i="5"/>
  <c r="X265" i="5"/>
  <c r="U265" i="5"/>
  <c r="R265" i="5"/>
  <c r="O265" i="5"/>
  <c r="L265" i="5"/>
  <c r="I265" i="5"/>
  <c r="AP264" i="5"/>
  <c r="F264" i="5" s="1"/>
  <c r="E264" i="5" s="1"/>
  <c r="C264" i="5" s="1"/>
  <c r="AM264" i="5"/>
  <c r="AJ264" i="5"/>
  <c r="AG264" i="5"/>
  <c r="AD264" i="5"/>
  <c r="X264" i="5"/>
  <c r="U264" i="5"/>
  <c r="R264" i="5"/>
  <c r="O264" i="5"/>
  <c r="L264" i="5"/>
  <c r="I264" i="5"/>
  <c r="AP263" i="5"/>
  <c r="F263" i="5" s="1"/>
  <c r="E263" i="5" s="1"/>
  <c r="C263" i="5" s="1"/>
  <c r="D96" i="34" s="1"/>
  <c r="E96" i="34" s="1"/>
  <c r="I96" i="34" s="1"/>
  <c r="AM263" i="5"/>
  <c r="AJ263" i="5"/>
  <c r="AG263" i="5"/>
  <c r="AD263" i="5"/>
  <c r="X263" i="5"/>
  <c r="U263" i="5"/>
  <c r="R263" i="5"/>
  <c r="O263" i="5"/>
  <c r="L263" i="5"/>
  <c r="I263" i="5"/>
  <c r="AP262" i="5"/>
  <c r="F262" i="5" s="1"/>
  <c r="E262" i="5" s="1"/>
  <c r="C262" i="5" s="1"/>
  <c r="AM262" i="5"/>
  <c r="AJ262" i="5"/>
  <c r="AG262" i="5"/>
  <c r="AD262" i="5"/>
  <c r="X262" i="5"/>
  <c r="U262" i="5"/>
  <c r="R262" i="5"/>
  <c r="O262" i="5"/>
  <c r="L262" i="5"/>
  <c r="I262" i="5"/>
  <c r="AP261" i="5"/>
  <c r="F261" i="5" s="1"/>
  <c r="E261" i="5" s="1"/>
  <c r="C261" i="5" s="1"/>
  <c r="AM261" i="5"/>
  <c r="AJ261" i="5"/>
  <c r="AG261" i="5"/>
  <c r="AD261" i="5"/>
  <c r="X261" i="5"/>
  <c r="U261" i="5"/>
  <c r="R261" i="5"/>
  <c r="O261" i="5"/>
  <c r="L261" i="5"/>
  <c r="I261" i="5"/>
  <c r="AP260" i="5"/>
  <c r="F260" i="5" s="1"/>
  <c r="E260" i="5" s="1"/>
  <c r="C260" i="5" s="1"/>
  <c r="AM260" i="5"/>
  <c r="AJ260" i="5"/>
  <c r="AG260" i="5"/>
  <c r="AD260" i="5"/>
  <c r="X260" i="5"/>
  <c r="U260" i="5"/>
  <c r="R260" i="5"/>
  <c r="O260" i="5"/>
  <c r="L260" i="5"/>
  <c r="I260" i="5"/>
  <c r="AP259" i="5"/>
  <c r="F259" i="5" s="1"/>
  <c r="E259" i="5" s="1"/>
  <c r="C259" i="5" s="1"/>
  <c r="AM259" i="5"/>
  <c r="AJ259" i="5"/>
  <c r="AG259" i="5"/>
  <c r="AD259" i="5"/>
  <c r="X259" i="5"/>
  <c r="U259" i="5"/>
  <c r="R259" i="5"/>
  <c r="O259" i="5"/>
  <c r="L259" i="5"/>
  <c r="I259" i="5"/>
  <c r="AP251" i="5"/>
  <c r="F251" i="5" s="1"/>
  <c r="E251" i="5" s="1"/>
  <c r="C251" i="5" s="1"/>
  <c r="AM251" i="5"/>
  <c r="AJ251" i="5"/>
  <c r="AG251" i="5"/>
  <c r="AD251" i="5"/>
  <c r="AA251" i="5"/>
  <c r="X251" i="5"/>
  <c r="U251" i="5"/>
  <c r="R251" i="5"/>
  <c r="O251" i="5"/>
  <c r="L251" i="5"/>
  <c r="I251" i="5"/>
  <c r="AP250" i="5"/>
  <c r="F250" i="5" s="1"/>
  <c r="E250" i="5" s="1"/>
  <c r="C250" i="5" s="1"/>
  <c r="AM250" i="5"/>
  <c r="AJ250" i="5"/>
  <c r="AG250" i="5"/>
  <c r="AD250" i="5"/>
  <c r="AA250" i="5"/>
  <c r="X250" i="5"/>
  <c r="U250" i="5"/>
  <c r="R250" i="5"/>
  <c r="O250" i="5"/>
  <c r="L250" i="5"/>
  <c r="I250" i="5"/>
  <c r="AP249" i="5"/>
  <c r="F249" i="5" s="1"/>
  <c r="E249" i="5" s="1"/>
  <c r="C249" i="5" s="1"/>
  <c r="AP248" i="5"/>
  <c r="F248" i="5" s="1"/>
  <c r="E248" i="5" s="1"/>
  <c r="C248" i="5" s="1"/>
  <c r="AP247" i="5"/>
  <c r="F247" i="5" s="1"/>
  <c r="E247" i="5" s="1"/>
  <c r="C247" i="5" s="1"/>
  <c r="AP246" i="5"/>
  <c r="F246" i="5" s="1"/>
  <c r="E246" i="5" s="1"/>
  <c r="C246" i="5" s="1"/>
  <c r="AM246" i="5"/>
  <c r="AJ246" i="5"/>
  <c r="AG246" i="5"/>
  <c r="AD246" i="5"/>
  <c r="AA246" i="5"/>
  <c r="X246" i="5"/>
  <c r="U246" i="5"/>
  <c r="R246" i="5"/>
  <c r="O246" i="5"/>
  <c r="L246" i="5"/>
  <c r="I246" i="5"/>
  <c r="AP245" i="5"/>
  <c r="F245" i="5" s="1"/>
  <c r="E245" i="5" s="1"/>
  <c r="C245" i="5" s="1"/>
  <c r="AM245" i="5"/>
  <c r="AJ245" i="5"/>
  <c r="AG245" i="5"/>
  <c r="AD245" i="5"/>
  <c r="AA245" i="5"/>
  <c r="X245" i="5"/>
  <c r="U245" i="5"/>
  <c r="R245" i="5"/>
  <c r="O245" i="5"/>
  <c r="L245" i="5"/>
  <c r="I245" i="5"/>
  <c r="AP238" i="5"/>
  <c r="F238" i="5" s="1"/>
  <c r="E238" i="5" s="1"/>
  <c r="C238" i="5" s="1"/>
  <c r="AM238" i="5"/>
  <c r="AJ238" i="5"/>
  <c r="AG238" i="5"/>
  <c r="AD238" i="5"/>
  <c r="AA238" i="5"/>
  <c r="X238" i="5"/>
  <c r="U238" i="5"/>
  <c r="R238" i="5"/>
  <c r="O238" i="5"/>
  <c r="L238" i="5"/>
  <c r="I238" i="5"/>
  <c r="AP237" i="5"/>
  <c r="F237" i="5" s="1"/>
  <c r="E237" i="5" s="1"/>
  <c r="C237" i="5" s="1"/>
  <c r="AM237" i="5"/>
  <c r="AJ237" i="5"/>
  <c r="AG237" i="5"/>
  <c r="AD237" i="5"/>
  <c r="AA237" i="5"/>
  <c r="X237" i="5"/>
  <c r="U237" i="5"/>
  <c r="R237" i="5"/>
  <c r="O237" i="5"/>
  <c r="L237" i="5"/>
  <c r="I237" i="5"/>
  <c r="AP236" i="5"/>
  <c r="F236" i="5" s="1"/>
  <c r="E236" i="5" s="1"/>
  <c r="C236" i="5" s="1"/>
  <c r="AM236" i="5"/>
  <c r="AJ236" i="5"/>
  <c r="AG236" i="5"/>
  <c r="AD236" i="5"/>
  <c r="AA236" i="5"/>
  <c r="X236" i="5"/>
  <c r="U236" i="5"/>
  <c r="R236" i="5"/>
  <c r="O236" i="5"/>
  <c r="L236" i="5"/>
  <c r="I236" i="5"/>
  <c r="AP235" i="5"/>
  <c r="F235" i="5" s="1"/>
  <c r="E235" i="5" s="1"/>
  <c r="C235" i="5" s="1"/>
  <c r="AM235" i="5"/>
  <c r="AJ235" i="5"/>
  <c r="AG235" i="5"/>
  <c r="AD235" i="5"/>
  <c r="AA235" i="5"/>
  <c r="X235" i="5"/>
  <c r="U235" i="5"/>
  <c r="R235" i="5"/>
  <c r="O235" i="5"/>
  <c r="L235" i="5"/>
  <c r="I235" i="5"/>
  <c r="AP234" i="5"/>
  <c r="F234" i="5" s="1"/>
  <c r="E234" i="5" s="1"/>
  <c r="C234" i="5" s="1"/>
  <c r="AM234" i="5"/>
  <c r="AJ234" i="5"/>
  <c r="AG234" i="5"/>
  <c r="AD234" i="5"/>
  <c r="AA234" i="5"/>
  <c r="X234" i="5"/>
  <c r="U234" i="5"/>
  <c r="R234" i="5"/>
  <c r="O234" i="5"/>
  <c r="L234" i="5"/>
  <c r="I234" i="5"/>
  <c r="AP233" i="5"/>
  <c r="F233" i="5" s="1"/>
  <c r="E233" i="5" s="1"/>
  <c r="C233" i="5" s="1"/>
  <c r="AM233" i="5"/>
  <c r="AJ233" i="5"/>
  <c r="AG233" i="5"/>
  <c r="AD233" i="5"/>
  <c r="AA233" i="5"/>
  <c r="X233" i="5"/>
  <c r="U233" i="5"/>
  <c r="R233" i="5"/>
  <c r="O233" i="5"/>
  <c r="L233" i="5"/>
  <c r="I233" i="5"/>
  <c r="AP232" i="5"/>
  <c r="F232" i="5" s="1"/>
  <c r="E232" i="5" s="1"/>
  <c r="C232" i="5" s="1"/>
  <c r="AM232" i="5"/>
  <c r="AJ232" i="5"/>
  <c r="AG232" i="5"/>
  <c r="AD232" i="5"/>
  <c r="AA232" i="5"/>
  <c r="X232" i="5"/>
  <c r="U232" i="5"/>
  <c r="R232" i="5"/>
  <c r="O232" i="5"/>
  <c r="L232" i="5"/>
  <c r="I232" i="5"/>
  <c r="AP231" i="5"/>
  <c r="F231" i="5" s="1"/>
  <c r="E231" i="5" s="1"/>
  <c r="C231" i="5" s="1"/>
  <c r="AM231" i="5"/>
  <c r="AJ231" i="5"/>
  <c r="AG231" i="5"/>
  <c r="AD231" i="5"/>
  <c r="AA231" i="5"/>
  <c r="X231" i="5"/>
  <c r="U231" i="5"/>
  <c r="R231" i="5"/>
  <c r="O231" i="5"/>
  <c r="L231" i="5"/>
  <c r="I231" i="5"/>
  <c r="AP230" i="5"/>
  <c r="F230" i="5" s="1"/>
  <c r="E230" i="5" s="1"/>
  <c r="C230" i="5" s="1"/>
  <c r="AM230" i="5"/>
  <c r="AJ230" i="5"/>
  <c r="AG230" i="5"/>
  <c r="AD230" i="5"/>
  <c r="AA230" i="5"/>
  <c r="X230" i="5"/>
  <c r="U230" i="5"/>
  <c r="R230" i="5"/>
  <c r="O230" i="5"/>
  <c r="L230" i="5"/>
  <c r="I230" i="5"/>
  <c r="AP229" i="5"/>
  <c r="F229" i="5" s="1"/>
  <c r="E229" i="5" s="1"/>
  <c r="C229" i="5" s="1"/>
  <c r="AM229" i="5"/>
  <c r="AJ229" i="5"/>
  <c r="AG229" i="5"/>
  <c r="AD229" i="5"/>
  <c r="X229" i="5"/>
  <c r="U229" i="5"/>
  <c r="R229" i="5"/>
  <c r="O229" i="5"/>
  <c r="L229" i="5"/>
  <c r="I229" i="5"/>
  <c r="AP228" i="5"/>
  <c r="F228" i="5" s="1"/>
  <c r="E228" i="5" s="1"/>
  <c r="C228" i="5" s="1"/>
  <c r="AM228" i="5"/>
  <c r="AJ228" i="5"/>
  <c r="AG228" i="5"/>
  <c r="AD228" i="5"/>
  <c r="X228" i="5"/>
  <c r="U228" i="5"/>
  <c r="R228" i="5"/>
  <c r="O228" i="5"/>
  <c r="L228" i="5"/>
  <c r="I228" i="5"/>
  <c r="AP227" i="5"/>
  <c r="F227" i="5" s="1"/>
  <c r="E227" i="5" s="1"/>
  <c r="C227" i="5" s="1"/>
  <c r="AP226" i="5"/>
  <c r="F226" i="5" s="1"/>
  <c r="E226" i="5" s="1"/>
  <c r="C226" i="5" s="1"/>
  <c r="AP225" i="5"/>
  <c r="F225" i="5" s="1"/>
  <c r="E225" i="5" s="1"/>
  <c r="C225" i="5" s="1"/>
  <c r="AP224" i="5"/>
  <c r="F224" i="5" s="1"/>
  <c r="E224" i="5" s="1"/>
  <c r="C224" i="5" s="1"/>
  <c r="AM224" i="5"/>
  <c r="AJ224" i="5"/>
  <c r="AG224" i="5"/>
  <c r="AD224" i="5"/>
  <c r="AP223" i="5"/>
  <c r="F223" i="5" s="1"/>
  <c r="E223" i="5" s="1"/>
  <c r="C223" i="5" s="1"/>
  <c r="AM223" i="5"/>
  <c r="AJ223" i="5"/>
  <c r="AG223" i="5"/>
  <c r="AD223" i="5"/>
  <c r="AA223" i="5"/>
  <c r="X223" i="5"/>
  <c r="U223" i="5"/>
  <c r="R223" i="5"/>
  <c r="O223" i="5"/>
  <c r="L223" i="5"/>
  <c r="I223" i="5"/>
  <c r="AP222" i="5"/>
  <c r="F222" i="5" s="1"/>
  <c r="E222" i="5" s="1"/>
  <c r="C222" i="5" s="1"/>
  <c r="AM222" i="5"/>
  <c r="AJ222" i="5"/>
  <c r="AG222" i="5"/>
  <c r="AD222" i="5"/>
  <c r="AA222" i="5"/>
  <c r="X222" i="5"/>
  <c r="U222" i="5"/>
  <c r="R222" i="5"/>
  <c r="O222" i="5"/>
  <c r="L222" i="5"/>
  <c r="I222" i="5"/>
  <c r="AP221" i="5"/>
  <c r="F221" i="5" s="1"/>
  <c r="E221" i="5" s="1"/>
  <c r="C221" i="5" s="1"/>
  <c r="AM221" i="5"/>
  <c r="AJ221" i="5"/>
  <c r="AG221" i="5"/>
  <c r="AD221" i="5"/>
  <c r="AA221" i="5"/>
  <c r="X221" i="5"/>
  <c r="U221" i="5"/>
  <c r="R221" i="5"/>
  <c r="O221" i="5"/>
  <c r="L221" i="5"/>
  <c r="I221" i="5"/>
  <c r="AP220" i="5"/>
  <c r="F220" i="5" s="1"/>
  <c r="E220" i="5" s="1"/>
  <c r="C220" i="5" s="1"/>
  <c r="AM220" i="5"/>
  <c r="AJ220" i="5"/>
  <c r="AG220" i="5"/>
  <c r="AD220" i="5"/>
  <c r="AA220" i="5"/>
  <c r="X220" i="5"/>
  <c r="U220" i="5"/>
  <c r="R220" i="5"/>
  <c r="O220" i="5"/>
  <c r="L220" i="5"/>
  <c r="I220" i="5"/>
  <c r="AP219" i="5"/>
  <c r="F219" i="5" s="1"/>
  <c r="E219" i="5" s="1"/>
  <c r="C219" i="5" s="1"/>
  <c r="AM219" i="5"/>
  <c r="AJ219" i="5"/>
  <c r="AG219" i="5"/>
  <c r="AD219" i="5"/>
  <c r="AA219" i="5"/>
  <c r="X219" i="5"/>
  <c r="U219" i="5"/>
  <c r="R219" i="5"/>
  <c r="O219" i="5"/>
  <c r="L219" i="5"/>
  <c r="I219" i="5"/>
  <c r="AP218" i="5"/>
  <c r="F218" i="5" s="1"/>
  <c r="E218" i="5" s="1"/>
  <c r="C218" i="5" s="1"/>
  <c r="AM218" i="5"/>
  <c r="AJ218" i="5"/>
  <c r="AG218" i="5"/>
  <c r="AD218" i="5"/>
  <c r="AA218" i="5"/>
  <c r="X218" i="5"/>
  <c r="U218" i="5"/>
  <c r="R218" i="5"/>
  <c r="O218" i="5"/>
  <c r="L218" i="5"/>
  <c r="I218" i="5"/>
  <c r="AP217" i="5"/>
  <c r="F217" i="5" s="1"/>
  <c r="E217" i="5" s="1"/>
  <c r="C217" i="5" s="1"/>
  <c r="AM217" i="5"/>
  <c r="AJ217" i="5"/>
  <c r="AG217" i="5"/>
  <c r="AD217" i="5"/>
  <c r="AA217" i="5"/>
  <c r="X217" i="5"/>
  <c r="U217" i="5"/>
  <c r="R217" i="5"/>
  <c r="O217" i="5"/>
  <c r="L217" i="5"/>
  <c r="I217" i="5"/>
  <c r="AP216" i="5"/>
  <c r="F216" i="5" s="1"/>
  <c r="E216" i="5" s="1"/>
  <c r="C216" i="5" s="1"/>
  <c r="AP215" i="5"/>
  <c r="F215" i="5" s="1"/>
  <c r="E215" i="5" s="1"/>
  <c r="C215" i="5" s="1"/>
  <c r="AP214" i="5"/>
  <c r="F214" i="5" s="1"/>
  <c r="E214" i="5" s="1"/>
  <c r="C214" i="5" s="1"/>
  <c r="AP213" i="5"/>
  <c r="F213" i="5" s="1"/>
  <c r="E213" i="5" s="1"/>
  <c r="C213" i="5" s="1"/>
  <c r="AP212" i="5"/>
  <c r="F212" i="5" s="1"/>
  <c r="E212" i="5" s="1"/>
  <c r="C212" i="5" s="1"/>
  <c r="AP210" i="5"/>
  <c r="F210" i="5" s="1"/>
  <c r="E210" i="5" s="1"/>
  <c r="C210" i="5" s="1"/>
  <c r="AP209" i="5"/>
  <c r="F209" i="5" s="1"/>
  <c r="E209" i="5" s="1"/>
  <c r="C209" i="5" s="1"/>
  <c r="AP208" i="5"/>
  <c r="F208" i="5" s="1"/>
  <c r="E208" i="5" s="1"/>
  <c r="C208" i="5" s="1"/>
  <c r="AP207" i="5"/>
  <c r="F207" i="5" s="1"/>
  <c r="E207" i="5" s="1"/>
  <c r="C207" i="5" s="1"/>
  <c r="AP206" i="5"/>
  <c r="F206" i="5" s="1"/>
  <c r="E206" i="5" s="1"/>
  <c r="C206" i="5" s="1"/>
  <c r="AP205" i="5"/>
  <c r="F205" i="5" s="1"/>
  <c r="E205" i="5" s="1"/>
  <c r="C205" i="5" s="1"/>
  <c r="D35" i="49" s="1"/>
  <c r="E35" i="49" s="1"/>
  <c r="I35" i="49" s="1"/>
  <c r="AP204" i="5"/>
  <c r="F204" i="5" s="1"/>
  <c r="E204" i="5" s="1"/>
  <c r="C204" i="5" s="1"/>
  <c r="AP203" i="5"/>
  <c r="F203" i="5" s="1"/>
  <c r="E203" i="5" s="1"/>
  <c r="C203" i="5" s="1"/>
  <c r="AP202" i="5"/>
  <c r="F202" i="5" s="1"/>
  <c r="E202" i="5" s="1"/>
  <c r="C202" i="5" s="1"/>
  <c r="AP201" i="5"/>
  <c r="F201" i="5" s="1"/>
  <c r="E201" i="5" s="1"/>
  <c r="C201" i="5" s="1"/>
  <c r="AP200" i="5"/>
  <c r="F200" i="5" s="1"/>
  <c r="E200" i="5" s="1"/>
  <c r="C200" i="5" s="1"/>
  <c r="AP199" i="5"/>
  <c r="F199" i="5" s="1"/>
  <c r="E199" i="5" s="1"/>
  <c r="C199" i="5" s="1"/>
  <c r="AP198" i="5"/>
  <c r="F198" i="5" s="1"/>
  <c r="AP197" i="5"/>
  <c r="F197" i="5" s="1"/>
  <c r="AP196" i="5"/>
  <c r="F196" i="5" s="1"/>
  <c r="AP195" i="5"/>
  <c r="F195" i="5" s="1"/>
  <c r="AP194" i="5"/>
  <c r="F194" i="5" s="1"/>
  <c r="AP193" i="5"/>
  <c r="F193" i="5" s="1"/>
  <c r="E193" i="5" s="1"/>
  <c r="C193" i="5" s="1"/>
  <c r="AM193" i="5"/>
  <c r="AJ193" i="5"/>
  <c r="AG193" i="5"/>
  <c r="AD193" i="5"/>
  <c r="AP192" i="5"/>
  <c r="F192" i="5" s="1"/>
  <c r="E192" i="5" s="1"/>
  <c r="C192" i="5" s="1"/>
  <c r="AM192" i="5"/>
  <c r="AJ192" i="5"/>
  <c r="AG192" i="5"/>
  <c r="AD192" i="5"/>
  <c r="AP191" i="5"/>
  <c r="F191" i="5" s="1"/>
  <c r="E191" i="5" s="1"/>
  <c r="C191" i="5" s="1"/>
  <c r="AM191" i="5"/>
  <c r="AJ191" i="5"/>
  <c r="AG191" i="5"/>
  <c r="AD191" i="5"/>
  <c r="AP189" i="5"/>
  <c r="F189" i="5" s="1"/>
  <c r="E189" i="5" s="1"/>
  <c r="C189" i="5" s="1"/>
  <c r="AM189" i="5"/>
  <c r="AJ189" i="5"/>
  <c r="AG189" i="5"/>
  <c r="AD189" i="5"/>
  <c r="X189" i="5"/>
  <c r="U189" i="5"/>
  <c r="R189" i="5"/>
  <c r="O189" i="5"/>
  <c r="L189" i="5"/>
  <c r="I189" i="5"/>
  <c r="AP188" i="5"/>
  <c r="F188" i="5" s="1"/>
  <c r="E188" i="5" s="1"/>
  <c r="C188" i="5" s="1"/>
  <c r="D40" i="29" s="1"/>
  <c r="E40" i="29" s="1"/>
  <c r="I40" i="29" s="1"/>
  <c r="AM188" i="5"/>
  <c r="AJ188" i="5"/>
  <c r="AG188" i="5"/>
  <c r="AD188" i="5"/>
  <c r="X188" i="5"/>
  <c r="U188" i="5"/>
  <c r="R188" i="5"/>
  <c r="O188" i="5"/>
  <c r="L188" i="5"/>
  <c r="I188" i="5"/>
  <c r="AP187" i="5"/>
  <c r="F187" i="5" s="1"/>
  <c r="E187" i="5" s="1"/>
  <c r="C187" i="5" s="1"/>
  <c r="AP186" i="5"/>
  <c r="F186" i="5" s="1"/>
  <c r="E186" i="5" s="1"/>
  <c r="C186" i="5" s="1"/>
  <c r="AM186" i="5"/>
  <c r="AJ186" i="5"/>
  <c r="AG186" i="5"/>
  <c r="AD186" i="5"/>
  <c r="X186" i="5"/>
  <c r="U186" i="5"/>
  <c r="R186" i="5"/>
  <c r="O186" i="5"/>
  <c r="L186" i="5"/>
  <c r="I186" i="5"/>
  <c r="AP185" i="5"/>
  <c r="F185" i="5" s="1"/>
  <c r="E185" i="5" s="1"/>
  <c r="C185" i="5" s="1"/>
  <c r="AP184" i="5"/>
  <c r="F184" i="5" s="1"/>
  <c r="E184" i="5" s="1"/>
  <c r="C184" i="5" s="1"/>
  <c r="AJ184" i="5"/>
  <c r="AG184" i="5"/>
  <c r="X184" i="5"/>
  <c r="U184" i="5"/>
  <c r="R184" i="5"/>
  <c r="O184" i="5"/>
  <c r="L184" i="5"/>
  <c r="I184" i="5"/>
  <c r="AP183" i="5"/>
  <c r="F183" i="5" s="1"/>
  <c r="E183" i="5" s="1"/>
  <c r="C183" i="5" s="1"/>
  <c r="AM183" i="5"/>
  <c r="AJ183" i="5"/>
  <c r="AG183" i="5"/>
  <c r="AD183" i="5"/>
  <c r="X183" i="5"/>
  <c r="U183" i="5"/>
  <c r="R183" i="5"/>
  <c r="O183" i="5"/>
  <c r="L183" i="5"/>
  <c r="I183" i="5"/>
  <c r="AP182" i="5"/>
  <c r="F182" i="5" s="1"/>
  <c r="AP181" i="5"/>
  <c r="F181" i="5" s="1"/>
  <c r="E181" i="5" s="1"/>
  <c r="C181" i="5" s="1"/>
  <c r="AM181" i="5"/>
  <c r="AJ181" i="5"/>
  <c r="AG181" i="5"/>
  <c r="AD181" i="5"/>
  <c r="X181" i="5"/>
  <c r="U181" i="5"/>
  <c r="R181" i="5"/>
  <c r="O181" i="5"/>
  <c r="L181" i="5"/>
  <c r="I181" i="5"/>
  <c r="AP180" i="5"/>
  <c r="F180" i="5" s="1"/>
  <c r="AP178" i="5"/>
  <c r="F178" i="5" s="1"/>
  <c r="E178" i="5" s="1"/>
  <c r="C178" i="5" s="1"/>
  <c r="AP177" i="5"/>
  <c r="F177" i="5" s="1"/>
  <c r="AP176" i="5"/>
  <c r="F176" i="5" s="1"/>
  <c r="C173" i="5"/>
  <c r="C172" i="5"/>
  <c r="AP171" i="5"/>
  <c r="F171" i="5" s="1"/>
  <c r="E171" i="5" s="1"/>
  <c r="C171" i="5" s="1"/>
  <c r="AP170" i="5"/>
  <c r="F170" i="5" s="1"/>
  <c r="E170" i="5" s="1"/>
  <c r="C170" i="5" s="1"/>
  <c r="AP169" i="5"/>
  <c r="F169" i="5" s="1"/>
  <c r="E169" i="5" s="1"/>
  <c r="C169" i="5" s="1"/>
  <c r="I169" i="5"/>
  <c r="AP168" i="5"/>
  <c r="F168" i="5" s="1"/>
  <c r="E168" i="5" s="1"/>
  <c r="C168" i="5" s="1"/>
  <c r="I168" i="5"/>
  <c r="AP167" i="5"/>
  <c r="F167" i="5" s="1"/>
  <c r="E167" i="5" s="1"/>
  <c r="C167" i="5" s="1"/>
  <c r="I167" i="5"/>
  <c r="AP166" i="5"/>
  <c r="F166" i="5" s="1"/>
  <c r="E166" i="5" s="1"/>
  <c r="C166" i="5" s="1"/>
  <c r="I166" i="5"/>
  <c r="AP165" i="5"/>
  <c r="F165" i="5" s="1"/>
  <c r="E165" i="5" s="1"/>
  <c r="C165" i="5" s="1"/>
  <c r="AP164" i="5"/>
  <c r="F164" i="5" s="1"/>
  <c r="E164" i="5" s="1"/>
  <c r="C164" i="5" s="1"/>
  <c r="I164" i="5"/>
  <c r="AP163" i="5"/>
  <c r="F163" i="5" s="1"/>
  <c r="E163" i="5" s="1"/>
  <c r="C163" i="5" s="1"/>
  <c r="I163" i="5"/>
  <c r="AP162" i="5"/>
  <c r="F162" i="5" s="1"/>
  <c r="E162" i="5" s="1"/>
  <c r="C162" i="5" s="1"/>
  <c r="I162" i="5"/>
  <c r="AP161" i="5"/>
  <c r="F161" i="5" s="1"/>
  <c r="I161" i="5"/>
  <c r="AP160" i="5"/>
  <c r="F160" i="5" s="1"/>
  <c r="E160" i="5" s="1"/>
  <c r="C160" i="5" s="1"/>
  <c r="AM160" i="5"/>
  <c r="AJ160" i="5"/>
  <c r="AG160" i="5"/>
  <c r="AD160" i="5"/>
  <c r="AA160" i="5"/>
  <c r="X160" i="5"/>
  <c r="U160" i="5"/>
  <c r="R160" i="5"/>
  <c r="O160" i="5"/>
  <c r="L160" i="5"/>
  <c r="I160" i="5"/>
  <c r="AP159" i="5"/>
  <c r="F159" i="5" s="1"/>
  <c r="E159" i="5" s="1"/>
  <c r="C159" i="5" s="1"/>
  <c r="AM159" i="5"/>
  <c r="AJ159" i="5"/>
  <c r="AG159" i="5"/>
  <c r="AD159" i="5"/>
  <c r="AA159" i="5"/>
  <c r="X159" i="5"/>
  <c r="U159" i="5"/>
  <c r="R159" i="5"/>
  <c r="O159" i="5"/>
  <c r="L159" i="5"/>
  <c r="I159" i="5"/>
  <c r="AP158" i="5"/>
  <c r="F158" i="5" s="1"/>
  <c r="E158" i="5" s="1"/>
  <c r="C158" i="5" s="1"/>
  <c r="AM158" i="5"/>
  <c r="AJ158" i="5"/>
  <c r="AG158" i="5"/>
  <c r="AD158" i="5"/>
  <c r="AA158" i="5"/>
  <c r="X158" i="5"/>
  <c r="U158" i="5"/>
  <c r="R158" i="5"/>
  <c r="O158" i="5"/>
  <c r="L158" i="5"/>
  <c r="I158" i="5"/>
  <c r="AP157" i="5"/>
  <c r="F157" i="5" s="1"/>
  <c r="E157" i="5" s="1"/>
  <c r="C157" i="5" s="1"/>
  <c r="AM157" i="5"/>
  <c r="AJ157" i="5"/>
  <c r="AG157" i="5"/>
  <c r="AD157" i="5"/>
  <c r="AA157" i="5"/>
  <c r="X157" i="5"/>
  <c r="U157" i="5"/>
  <c r="R157" i="5"/>
  <c r="O157" i="5"/>
  <c r="L157" i="5"/>
  <c r="I157" i="5"/>
  <c r="AP156" i="5"/>
  <c r="F156" i="5" s="1"/>
  <c r="E156" i="5" s="1"/>
  <c r="C156" i="5" s="1"/>
  <c r="AM156" i="5"/>
  <c r="AJ156" i="5"/>
  <c r="AG156" i="5"/>
  <c r="AD156" i="5"/>
  <c r="AA156" i="5"/>
  <c r="X156" i="5"/>
  <c r="U156" i="5"/>
  <c r="R156" i="5"/>
  <c r="O156" i="5"/>
  <c r="L156" i="5"/>
  <c r="I156" i="5"/>
  <c r="AP155" i="5"/>
  <c r="F155" i="5" s="1"/>
  <c r="E155" i="5" s="1"/>
  <c r="C155" i="5" s="1"/>
  <c r="AM155" i="5"/>
  <c r="AJ155" i="5"/>
  <c r="AG155" i="5"/>
  <c r="AD155" i="5"/>
  <c r="AA155" i="5"/>
  <c r="X155" i="5"/>
  <c r="U155" i="5"/>
  <c r="R155" i="5"/>
  <c r="O155" i="5"/>
  <c r="L155" i="5"/>
  <c r="I155" i="5"/>
  <c r="AP154" i="5"/>
  <c r="F154" i="5" s="1"/>
  <c r="E154" i="5" s="1"/>
  <c r="C154" i="5" s="1"/>
  <c r="AM154" i="5"/>
  <c r="AJ154" i="5"/>
  <c r="AG154" i="5"/>
  <c r="AD154" i="5"/>
  <c r="AA154" i="5"/>
  <c r="X154" i="5"/>
  <c r="U154" i="5"/>
  <c r="R154" i="5"/>
  <c r="O154" i="5"/>
  <c r="L154" i="5"/>
  <c r="I154" i="5"/>
  <c r="AP153" i="5"/>
  <c r="F153" i="5" s="1"/>
  <c r="E153" i="5" s="1"/>
  <c r="C153" i="5" s="1"/>
  <c r="AM153" i="5"/>
  <c r="AJ153" i="5"/>
  <c r="AG153" i="5"/>
  <c r="AD153" i="5"/>
  <c r="AA153" i="5"/>
  <c r="X153" i="5"/>
  <c r="U153" i="5"/>
  <c r="R153" i="5"/>
  <c r="O153" i="5"/>
  <c r="L153" i="5"/>
  <c r="I153" i="5"/>
  <c r="AP152" i="5"/>
  <c r="F152" i="5" s="1"/>
  <c r="E152" i="5" s="1"/>
  <c r="C152" i="5" s="1"/>
  <c r="AM152" i="5"/>
  <c r="AJ152" i="5"/>
  <c r="AG152" i="5"/>
  <c r="AD152" i="5"/>
  <c r="AA152" i="5"/>
  <c r="X152" i="5"/>
  <c r="U152" i="5"/>
  <c r="R152" i="5"/>
  <c r="O152" i="5"/>
  <c r="L152" i="5"/>
  <c r="I152" i="5"/>
  <c r="AP151" i="5"/>
  <c r="F151" i="5" s="1"/>
  <c r="E151" i="5" s="1"/>
  <c r="C151" i="5" s="1"/>
  <c r="AM151" i="5"/>
  <c r="AJ151" i="5"/>
  <c r="AG151" i="5"/>
  <c r="AD151" i="5"/>
  <c r="AA151" i="5"/>
  <c r="X151" i="5"/>
  <c r="U151" i="5"/>
  <c r="R151" i="5"/>
  <c r="O151" i="5"/>
  <c r="L151" i="5"/>
  <c r="I151" i="5"/>
  <c r="AP150" i="5"/>
  <c r="F150" i="5" s="1"/>
  <c r="E150" i="5" s="1"/>
  <c r="C150" i="5" s="1"/>
  <c r="AM150" i="5"/>
  <c r="AJ150" i="5"/>
  <c r="AG150" i="5"/>
  <c r="AD150" i="5"/>
  <c r="AA150" i="5"/>
  <c r="X150" i="5"/>
  <c r="U150" i="5"/>
  <c r="R150" i="5"/>
  <c r="O150" i="5"/>
  <c r="L150" i="5"/>
  <c r="I150" i="5"/>
  <c r="AP149" i="5"/>
  <c r="F149" i="5" s="1"/>
  <c r="E149" i="5" s="1"/>
  <c r="C149" i="5" s="1"/>
  <c r="AM149" i="5"/>
  <c r="AJ149" i="5"/>
  <c r="AG149" i="5"/>
  <c r="AD149" i="5"/>
  <c r="AA149" i="5"/>
  <c r="X149" i="5"/>
  <c r="U149" i="5"/>
  <c r="R149" i="5"/>
  <c r="O149" i="5"/>
  <c r="L149" i="5"/>
  <c r="I149" i="5"/>
  <c r="AP148" i="5"/>
  <c r="F148" i="5" s="1"/>
  <c r="E148" i="5" s="1"/>
  <c r="C148" i="5" s="1"/>
  <c r="AM148" i="5"/>
  <c r="AJ148" i="5"/>
  <c r="AG148" i="5"/>
  <c r="AD148" i="5"/>
  <c r="AA148" i="5"/>
  <c r="X148" i="5"/>
  <c r="U148" i="5"/>
  <c r="R148" i="5"/>
  <c r="O148" i="5"/>
  <c r="L148" i="5"/>
  <c r="I148" i="5"/>
  <c r="AP147" i="5"/>
  <c r="F147" i="5" s="1"/>
  <c r="E147" i="5" s="1"/>
  <c r="C147" i="5" s="1"/>
  <c r="AM147" i="5"/>
  <c r="AJ147" i="5"/>
  <c r="AG147" i="5"/>
  <c r="AD147" i="5"/>
  <c r="AA147" i="5"/>
  <c r="X147" i="5"/>
  <c r="U147" i="5"/>
  <c r="R147" i="5"/>
  <c r="O147" i="5"/>
  <c r="L147" i="5"/>
  <c r="I147" i="5"/>
  <c r="E146" i="5"/>
  <c r="C146" i="5" s="1"/>
  <c r="AP145" i="5"/>
  <c r="F145" i="5" s="1"/>
  <c r="E145" i="5" s="1"/>
  <c r="C145" i="5" s="1"/>
  <c r="AM145" i="5"/>
  <c r="AJ145" i="5"/>
  <c r="AG145" i="5"/>
  <c r="AD145" i="5"/>
  <c r="AA145" i="5"/>
  <c r="X145" i="5"/>
  <c r="U145" i="5"/>
  <c r="R145" i="5"/>
  <c r="O145" i="5"/>
  <c r="L145" i="5"/>
  <c r="I145" i="5"/>
  <c r="AP144" i="5"/>
  <c r="F144" i="5" s="1"/>
  <c r="E144" i="5" s="1"/>
  <c r="C144" i="5" s="1"/>
  <c r="AM144" i="5"/>
  <c r="AJ144" i="5"/>
  <c r="AG144" i="5"/>
  <c r="AD144" i="5"/>
  <c r="AA144" i="5"/>
  <c r="X144" i="5"/>
  <c r="U144" i="5"/>
  <c r="R144" i="5"/>
  <c r="O144" i="5"/>
  <c r="L144" i="5"/>
  <c r="I144" i="5"/>
  <c r="AP143" i="5"/>
  <c r="F143" i="5" s="1"/>
  <c r="E143" i="5" s="1"/>
  <c r="C143" i="5" s="1"/>
  <c r="AM143" i="5"/>
  <c r="AJ143" i="5"/>
  <c r="AG143" i="5"/>
  <c r="AD143" i="5"/>
  <c r="AA143" i="5"/>
  <c r="X143" i="5"/>
  <c r="U143" i="5"/>
  <c r="R143" i="5"/>
  <c r="O143" i="5"/>
  <c r="L143" i="5"/>
  <c r="I143" i="5"/>
  <c r="AP142" i="5"/>
  <c r="F142" i="5" s="1"/>
  <c r="E142" i="5" s="1"/>
  <c r="C142" i="5" s="1"/>
  <c r="AM142" i="5"/>
  <c r="AJ142" i="5"/>
  <c r="AG142" i="5"/>
  <c r="AD142" i="5"/>
  <c r="AA142" i="5"/>
  <c r="X142" i="5"/>
  <c r="U142" i="5"/>
  <c r="R142" i="5"/>
  <c r="O142" i="5"/>
  <c r="L142" i="5"/>
  <c r="I142" i="5"/>
  <c r="AP141" i="5"/>
  <c r="F141" i="5" s="1"/>
  <c r="E141" i="5" s="1"/>
  <c r="C141" i="5" s="1"/>
  <c r="AM141" i="5"/>
  <c r="AJ141" i="5"/>
  <c r="AG141" i="5"/>
  <c r="AD141" i="5"/>
  <c r="AA141" i="5"/>
  <c r="X141" i="5"/>
  <c r="U141" i="5"/>
  <c r="R141" i="5"/>
  <c r="O141" i="5"/>
  <c r="L141" i="5"/>
  <c r="I141" i="5"/>
  <c r="E140" i="5"/>
  <c r="C140" i="5" s="1"/>
  <c r="AP139" i="5"/>
  <c r="F139" i="5" s="1"/>
  <c r="E139" i="5" s="1"/>
  <c r="C139" i="5" s="1"/>
  <c r="AM139" i="5"/>
  <c r="AJ139" i="5"/>
  <c r="AG139" i="5"/>
  <c r="AD139" i="5"/>
  <c r="AA139" i="5"/>
  <c r="X139" i="5"/>
  <c r="U139" i="5"/>
  <c r="R139" i="5"/>
  <c r="O139" i="5"/>
  <c r="L139" i="5"/>
  <c r="I139" i="5"/>
  <c r="AP138" i="5"/>
  <c r="F138" i="5" s="1"/>
  <c r="E138" i="5" s="1"/>
  <c r="C138" i="5" s="1"/>
  <c r="AM138" i="5"/>
  <c r="AJ138" i="5"/>
  <c r="AG138" i="5"/>
  <c r="AD138" i="5"/>
  <c r="AA138" i="5"/>
  <c r="X138" i="5"/>
  <c r="U138" i="5"/>
  <c r="R138" i="5"/>
  <c r="O138" i="5"/>
  <c r="L138" i="5"/>
  <c r="I138" i="5"/>
  <c r="AP137" i="5"/>
  <c r="F137" i="5" s="1"/>
  <c r="E137" i="5" s="1"/>
  <c r="C137" i="5" s="1"/>
  <c r="AM137" i="5"/>
  <c r="AJ137" i="5"/>
  <c r="AG137" i="5"/>
  <c r="AD137" i="5"/>
  <c r="AA137" i="5"/>
  <c r="X137" i="5"/>
  <c r="U137" i="5"/>
  <c r="R137" i="5"/>
  <c r="O137" i="5"/>
  <c r="L137" i="5"/>
  <c r="I137" i="5"/>
  <c r="AP136" i="5"/>
  <c r="F136" i="5" s="1"/>
  <c r="E136" i="5" s="1"/>
  <c r="C136" i="5" s="1"/>
  <c r="AM136" i="5"/>
  <c r="AJ136" i="5"/>
  <c r="AG136" i="5"/>
  <c r="AD136" i="5"/>
  <c r="AA136" i="5"/>
  <c r="X136" i="5"/>
  <c r="U136" i="5"/>
  <c r="R136" i="5"/>
  <c r="O136" i="5"/>
  <c r="L136" i="5"/>
  <c r="I136" i="5"/>
  <c r="AP135" i="5"/>
  <c r="F135" i="5" s="1"/>
  <c r="E135" i="5" s="1"/>
  <c r="C135" i="5" s="1"/>
  <c r="AM135" i="5"/>
  <c r="AJ135" i="5"/>
  <c r="AG135" i="5"/>
  <c r="AD135" i="5"/>
  <c r="AA135" i="5"/>
  <c r="X135" i="5"/>
  <c r="U135" i="5"/>
  <c r="R135" i="5"/>
  <c r="O135" i="5"/>
  <c r="L135" i="5"/>
  <c r="I135" i="5"/>
  <c r="AP134" i="5"/>
  <c r="F134" i="5" s="1"/>
  <c r="E134" i="5" s="1"/>
  <c r="C134" i="5" s="1"/>
  <c r="AM134" i="5"/>
  <c r="AJ134" i="5"/>
  <c r="AG134" i="5"/>
  <c r="AD134" i="5"/>
  <c r="AA134" i="5"/>
  <c r="X134" i="5"/>
  <c r="U134" i="5"/>
  <c r="R134" i="5"/>
  <c r="O134" i="5"/>
  <c r="L134" i="5"/>
  <c r="I134" i="5"/>
  <c r="AP133" i="5"/>
  <c r="F133" i="5" s="1"/>
  <c r="E133" i="5" s="1"/>
  <c r="C133" i="5" s="1"/>
  <c r="AM133" i="5"/>
  <c r="AJ133" i="5"/>
  <c r="AG133" i="5"/>
  <c r="AD133" i="5"/>
  <c r="AA133" i="5"/>
  <c r="X133" i="5"/>
  <c r="U133" i="5"/>
  <c r="R133" i="5"/>
  <c r="O133" i="5"/>
  <c r="L133" i="5"/>
  <c r="I133" i="5"/>
  <c r="AP132" i="5"/>
  <c r="F132" i="5" s="1"/>
  <c r="E132" i="5" s="1"/>
  <c r="C132" i="5" s="1"/>
  <c r="AM132" i="5"/>
  <c r="AJ132" i="5"/>
  <c r="AG132" i="5"/>
  <c r="AD132" i="5"/>
  <c r="AA132" i="5"/>
  <c r="X132" i="5"/>
  <c r="U132" i="5"/>
  <c r="R132" i="5"/>
  <c r="O132" i="5"/>
  <c r="L132" i="5"/>
  <c r="I132" i="5"/>
  <c r="AP131" i="5"/>
  <c r="F131" i="5" s="1"/>
  <c r="E131" i="5" s="1"/>
  <c r="C131" i="5" s="1"/>
  <c r="AM131" i="5"/>
  <c r="AJ131" i="5"/>
  <c r="AG131" i="5"/>
  <c r="AD131" i="5"/>
  <c r="AA131" i="5"/>
  <c r="X131" i="5"/>
  <c r="U131" i="5"/>
  <c r="R131" i="5"/>
  <c r="O131" i="5"/>
  <c r="L131" i="5"/>
  <c r="I131" i="5"/>
  <c r="AP130" i="5"/>
  <c r="F130" i="5" s="1"/>
  <c r="E130" i="5" s="1"/>
  <c r="C130" i="5" s="1"/>
  <c r="AM130" i="5"/>
  <c r="AJ130" i="5"/>
  <c r="AG130" i="5"/>
  <c r="AD130" i="5"/>
  <c r="AA130" i="5"/>
  <c r="X130" i="5"/>
  <c r="U130" i="5"/>
  <c r="R130" i="5"/>
  <c r="O130" i="5"/>
  <c r="L130" i="5"/>
  <c r="I130" i="5"/>
  <c r="AP129" i="5"/>
  <c r="F129" i="5" s="1"/>
  <c r="E129" i="5" s="1"/>
  <c r="C129" i="5" s="1"/>
  <c r="AM129" i="5"/>
  <c r="AJ129" i="5"/>
  <c r="AG129" i="5"/>
  <c r="AD129" i="5"/>
  <c r="AA129" i="5"/>
  <c r="X129" i="5"/>
  <c r="U129" i="5"/>
  <c r="R129" i="5"/>
  <c r="O129" i="5"/>
  <c r="L129" i="5"/>
  <c r="I129" i="5"/>
  <c r="AP128" i="5"/>
  <c r="F128" i="5" s="1"/>
  <c r="E128" i="5" s="1"/>
  <c r="C128" i="5" s="1"/>
  <c r="AM128" i="5"/>
  <c r="AJ128" i="5"/>
  <c r="AG128" i="5"/>
  <c r="AD128" i="5"/>
  <c r="AA128" i="5"/>
  <c r="X128" i="5"/>
  <c r="U128" i="5"/>
  <c r="R128" i="5"/>
  <c r="O128" i="5"/>
  <c r="L128" i="5"/>
  <c r="I128" i="5"/>
  <c r="AP127" i="5"/>
  <c r="F127" i="5" s="1"/>
  <c r="E127" i="5" s="1"/>
  <c r="C127" i="5" s="1"/>
  <c r="AM127" i="5"/>
  <c r="AJ127" i="5"/>
  <c r="AG127" i="5"/>
  <c r="AD127" i="5"/>
  <c r="AA127" i="5"/>
  <c r="X127" i="5"/>
  <c r="U127" i="5"/>
  <c r="R127" i="5"/>
  <c r="O127" i="5"/>
  <c r="L127" i="5"/>
  <c r="I127" i="5"/>
  <c r="AP126" i="5"/>
  <c r="F126" i="5" s="1"/>
  <c r="E126" i="5" s="1"/>
  <c r="C126" i="5" s="1"/>
  <c r="AM126" i="5"/>
  <c r="AJ126" i="5"/>
  <c r="AG126" i="5"/>
  <c r="AD126" i="5"/>
  <c r="AA126" i="5"/>
  <c r="X126" i="5"/>
  <c r="U126" i="5"/>
  <c r="R126" i="5"/>
  <c r="O126" i="5"/>
  <c r="L126" i="5"/>
  <c r="I126" i="5"/>
  <c r="AP125" i="5"/>
  <c r="F125" i="5" s="1"/>
  <c r="E125" i="5" s="1"/>
  <c r="C125" i="5" s="1"/>
  <c r="AM125" i="5"/>
  <c r="AJ125" i="5"/>
  <c r="AG125" i="5"/>
  <c r="AD125" i="5"/>
  <c r="AA125" i="5"/>
  <c r="X125" i="5"/>
  <c r="U125" i="5"/>
  <c r="R125" i="5"/>
  <c r="O125" i="5"/>
  <c r="L125" i="5"/>
  <c r="I125" i="5"/>
  <c r="AP123" i="5"/>
  <c r="F123" i="5" s="1"/>
  <c r="E123" i="5" s="1"/>
  <c r="C123" i="5" s="1"/>
  <c r="AM123" i="5"/>
  <c r="AJ123" i="5"/>
  <c r="AG123" i="5"/>
  <c r="AD123" i="5"/>
  <c r="AA123" i="5"/>
  <c r="X123" i="5"/>
  <c r="U123" i="5"/>
  <c r="R123" i="5"/>
  <c r="O123" i="5"/>
  <c r="L123" i="5"/>
  <c r="I123" i="5"/>
  <c r="AP122" i="5"/>
  <c r="F122" i="5" s="1"/>
  <c r="E122" i="5" s="1"/>
  <c r="C122" i="5" s="1"/>
  <c r="AM122" i="5"/>
  <c r="AJ122" i="5"/>
  <c r="AG122" i="5"/>
  <c r="AD122" i="5"/>
  <c r="AA122" i="5"/>
  <c r="X122" i="5"/>
  <c r="U122" i="5"/>
  <c r="R122" i="5"/>
  <c r="O122" i="5"/>
  <c r="L122" i="5"/>
  <c r="I122" i="5"/>
  <c r="AP121" i="5"/>
  <c r="F121" i="5" s="1"/>
  <c r="E121" i="5" s="1"/>
  <c r="C121" i="5" s="1"/>
  <c r="AM121" i="5"/>
  <c r="AJ121" i="5"/>
  <c r="AG121" i="5"/>
  <c r="AD121" i="5"/>
  <c r="AA121" i="5"/>
  <c r="X121" i="5"/>
  <c r="U121" i="5"/>
  <c r="R121" i="5"/>
  <c r="O121" i="5"/>
  <c r="L121" i="5"/>
  <c r="I121" i="5"/>
  <c r="AP120" i="5"/>
  <c r="F120" i="5" s="1"/>
  <c r="E120" i="5" s="1"/>
  <c r="C120" i="5" s="1"/>
  <c r="AM120" i="5"/>
  <c r="AJ120" i="5"/>
  <c r="AG120" i="5"/>
  <c r="AD120" i="5"/>
  <c r="AA120" i="5"/>
  <c r="X120" i="5"/>
  <c r="U120" i="5"/>
  <c r="R120" i="5"/>
  <c r="O120" i="5"/>
  <c r="L120" i="5"/>
  <c r="I120" i="5"/>
  <c r="E119" i="5"/>
  <c r="C119" i="5" s="1"/>
  <c r="AP118" i="5"/>
  <c r="F118" i="5" s="1"/>
  <c r="E118" i="5" s="1"/>
  <c r="C118" i="5" s="1"/>
  <c r="AM118" i="5"/>
  <c r="AJ118" i="5"/>
  <c r="AG118" i="5"/>
  <c r="AD118" i="5"/>
  <c r="AA118" i="5"/>
  <c r="X118" i="5"/>
  <c r="U118" i="5"/>
  <c r="R118" i="5"/>
  <c r="O118" i="5"/>
  <c r="L118" i="5"/>
  <c r="I118" i="5"/>
  <c r="AP117" i="5"/>
  <c r="F117" i="5" s="1"/>
  <c r="E117" i="5" s="1"/>
  <c r="C117" i="5" s="1"/>
  <c r="AM117" i="5"/>
  <c r="AJ117" i="5"/>
  <c r="AG117" i="5"/>
  <c r="AD117" i="5"/>
  <c r="AA117" i="5"/>
  <c r="X117" i="5"/>
  <c r="U117" i="5"/>
  <c r="R117" i="5"/>
  <c r="O117" i="5"/>
  <c r="L117" i="5"/>
  <c r="I117" i="5"/>
  <c r="AP116" i="5"/>
  <c r="F116" i="5" s="1"/>
  <c r="E116" i="5" s="1"/>
  <c r="C116" i="5" s="1"/>
  <c r="AM116" i="5"/>
  <c r="AJ116" i="5"/>
  <c r="AG116" i="5"/>
  <c r="AD116" i="5"/>
  <c r="AA116" i="5"/>
  <c r="X116" i="5"/>
  <c r="U116" i="5"/>
  <c r="R116" i="5"/>
  <c r="O116" i="5"/>
  <c r="L116" i="5"/>
  <c r="I116" i="5"/>
  <c r="AP115" i="5"/>
  <c r="F115" i="5" s="1"/>
  <c r="E115" i="5" s="1"/>
  <c r="C115" i="5" s="1"/>
  <c r="AM115" i="5"/>
  <c r="AJ115" i="5"/>
  <c r="AG115" i="5"/>
  <c r="AD115" i="5"/>
  <c r="AA115" i="5"/>
  <c r="X115" i="5"/>
  <c r="U115" i="5"/>
  <c r="R115" i="5"/>
  <c r="O115" i="5"/>
  <c r="L115" i="5"/>
  <c r="I115" i="5"/>
  <c r="AP114" i="5"/>
  <c r="F114" i="5" s="1"/>
  <c r="E114" i="5" s="1"/>
  <c r="C114" i="5" s="1"/>
  <c r="AM114" i="5"/>
  <c r="AJ114" i="5"/>
  <c r="AG114" i="5"/>
  <c r="AD114" i="5"/>
  <c r="AA114" i="5"/>
  <c r="X114" i="5"/>
  <c r="U114" i="5"/>
  <c r="R114" i="5"/>
  <c r="O114" i="5"/>
  <c r="L114" i="5"/>
  <c r="I114" i="5"/>
  <c r="AP113" i="5"/>
  <c r="F113" i="5" s="1"/>
  <c r="E113" i="5" s="1"/>
  <c r="C113" i="5" s="1"/>
  <c r="AM113" i="5"/>
  <c r="AJ113" i="5"/>
  <c r="AG113" i="5"/>
  <c r="AD113" i="5"/>
  <c r="AA113" i="5"/>
  <c r="X113" i="5"/>
  <c r="U113" i="5"/>
  <c r="R113" i="5"/>
  <c r="O113" i="5"/>
  <c r="L113" i="5"/>
  <c r="I113" i="5"/>
  <c r="AP112" i="5"/>
  <c r="F112" i="5" s="1"/>
  <c r="E112" i="5" s="1"/>
  <c r="C112" i="5" s="1"/>
  <c r="AM112" i="5"/>
  <c r="AJ112" i="5"/>
  <c r="AG112" i="5"/>
  <c r="AD112" i="5"/>
  <c r="AA112" i="5"/>
  <c r="X112" i="5"/>
  <c r="U112" i="5"/>
  <c r="R112" i="5"/>
  <c r="O112" i="5"/>
  <c r="L112" i="5"/>
  <c r="I112" i="5"/>
  <c r="AP111" i="5"/>
  <c r="F111" i="5" s="1"/>
  <c r="E111" i="5" s="1"/>
  <c r="C111" i="5" s="1"/>
  <c r="AM111" i="5"/>
  <c r="AJ111" i="5"/>
  <c r="AG111" i="5"/>
  <c r="AD111" i="5"/>
  <c r="AA111" i="5"/>
  <c r="X111" i="5"/>
  <c r="U111" i="5"/>
  <c r="R111" i="5"/>
  <c r="O111" i="5"/>
  <c r="L111" i="5"/>
  <c r="I111" i="5"/>
  <c r="AP110" i="5"/>
  <c r="F110" i="5" s="1"/>
  <c r="E110" i="5" s="1"/>
  <c r="C110" i="5" s="1"/>
  <c r="AM110" i="5"/>
  <c r="AJ110" i="5"/>
  <c r="AG110" i="5"/>
  <c r="AD110" i="5"/>
  <c r="AA110" i="5"/>
  <c r="X110" i="5"/>
  <c r="U110" i="5"/>
  <c r="R110" i="5"/>
  <c r="O110" i="5"/>
  <c r="L110" i="5"/>
  <c r="I110" i="5"/>
  <c r="AP109" i="5"/>
  <c r="F109" i="5" s="1"/>
  <c r="E109" i="5" s="1"/>
  <c r="C109" i="5" s="1"/>
  <c r="D41" i="49" s="1"/>
  <c r="E41" i="49" s="1"/>
  <c r="I41" i="49" s="1"/>
  <c r="AM109" i="5"/>
  <c r="AJ109" i="5"/>
  <c r="AG109" i="5"/>
  <c r="AD109" i="5"/>
  <c r="AA109" i="5"/>
  <c r="X109" i="5"/>
  <c r="U109" i="5"/>
  <c r="R109" i="5"/>
  <c r="O109" i="5"/>
  <c r="L109" i="5"/>
  <c r="I109" i="5"/>
  <c r="AP108" i="5"/>
  <c r="F108" i="5" s="1"/>
  <c r="E108" i="5" s="1"/>
  <c r="C108" i="5" s="1"/>
  <c r="AM108" i="5"/>
  <c r="AJ108" i="5"/>
  <c r="AG108" i="5"/>
  <c r="AD108" i="5"/>
  <c r="AA108" i="5"/>
  <c r="X108" i="5"/>
  <c r="U108" i="5"/>
  <c r="R108" i="5"/>
  <c r="O108" i="5"/>
  <c r="L108" i="5"/>
  <c r="I108" i="5"/>
  <c r="AP107" i="5"/>
  <c r="F107" i="5" s="1"/>
  <c r="E107" i="5" s="1"/>
  <c r="C107" i="5" s="1"/>
  <c r="AM107" i="5"/>
  <c r="AJ107" i="5"/>
  <c r="AG107" i="5"/>
  <c r="AD107" i="5"/>
  <c r="AA107" i="5"/>
  <c r="X107" i="5"/>
  <c r="U107" i="5"/>
  <c r="R107" i="5"/>
  <c r="O107" i="5"/>
  <c r="L107" i="5"/>
  <c r="I107" i="5"/>
  <c r="AP106" i="5"/>
  <c r="F106" i="5" s="1"/>
  <c r="E106" i="5" s="1"/>
  <c r="C106" i="5" s="1"/>
  <c r="AM106" i="5"/>
  <c r="AJ106" i="5"/>
  <c r="AG106" i="5"/>
  <c r="AD106" i="5"/>
  <c r="AA106" i="5"/>
  <c r="X106" i="5"/>
  <c r="U106" i="5"/>
  <c r="R106" i="5"/>
  <c r="O106" i="5"/>
  <c r="L106" i="5"/>
  <c r="I106" i="5"/>
  <c r="AP105" i="5"/>
  <c r="F105" i="5" s="1"/>
  <c r="E105" i="5" s="1"/>
  <c r="C105" i="5" s="1"/>
  <c r="AM105" i="5"/>
  <c r="AJ105" i="5"/>
  <c r="AG105" i="5"/>
  <c r="AD105" i="5"/>
  <c r="AA105" i="5"/>
  <c r="X105" i="5"/>
  <c r="U105" i="5"/>
  <c r="R105" i="5"/>
  <c r="O105" i="5"/>
  <c r="L105" i="5"/>
  <c r="I105" i="5"/>
  <c r="AP104" i="5"/>
  <c r="F104" i="5" s="1"/>
  <c r="E104" i="5" s="1"/>
  <c r="C104" i="5" s="1"/>
  <c r="AM104" i="5"/>
  <c r="AJ104" i="5"/>
  <c r="AG104" i="5"/>
  <c r="AD104" i="5"/>
  <c r="AA104" i="5"/>
  <c r="X104" i="5"/>
  <c r="U104" i="5"/>
  <c r="R104" i="5"/>
  <c r="O104" i="5"/>
  <c r="L104" i="5"/>
  <c r="I104" i="5"/>
  <c r="AP103" i="5"/>
  <c r="F103" i="5" s="1"/>
  <c r="E103" i="5" s="1"/>
  <c r="C103" i="5" s="1"/>
  <c r="AM103" i="5"/>
  <c r="AJ103" i="5"/>
  <c r="AG103" i="5"/>
  <c r="AD103" i="5"/>
  <c r="AA103" i="5"/>
  <c r="X103" i="5"/>
  <c r="U103" i="5"/>
  <c r="R103" i="5"/>
  <c r="O103" i="5"/>
  <c r="L103" i="5"/>
  <c r="I103" i="5"/>
  <c r="AP102" i="5"/>
  <c r="F102" i="5" s="1"/>
  <c r="E102" i="5" s="1"/>
  <c r="C102" i="5" s="1"/>
  <c r="AM102" i="5"/>
  <c r="AJ102" i="5"/>
  <c r="AG102" i="5"/>
  <c r="AD102" i="5"/>
  <c r="AA102" i="5"/>
  <c r="X102" i="5"/>
  <c r="U102" i="5"/>
  <c r="R102" i="5"/>
  <c r="O102" i="5"/>
  <c r="L102" i="5"/>
  <c r="I102" i="5"/>
  <c r="AP101" i="5"/>
  <c r="F101" i="5" s="1"/>
  <c r="E101" i="5" s="1"/>
  <c r="C101" i="5" s="1"/>
  <c r="AM101" i="5"/>
  <c r="AJ101" i="5"/>
  <c r="AG101" i="5"/>
  <c r="AD101" i="5"/>
  <c r="AA101" i="5"/>
  <c r="X101" i="5"/>
  <c r="U101" i="5"/>
  <c r="R101" i="5"/>
  <c r="O101" i="5"/>
  <c r="L101" i="5"/>
  <c r="I101" i="5"/>
  <c r="AP100" i="5"/>
  <c r="F100" i="5" s="1"/>
  <c r="E100" i="5" s="1"/>
  <c r="C100" i="5" s="1"/>
  <c r="AM100" i="5"/>
  <c r="AJ100" i="5"/>
  <c r="AG100" i="5"/>
  <c r="AD100" i="5"/>
  <c r="AA100" i="5"/>
  <c r="X100" i="5"/>
  <c r="U100" i="5"/>
  <c r="R100" i="5"/>
  <c r="O100" i="5"/>
  <c r="L100" i="5"/>
  <c r="I100" i="5"/>
  <c r="AP99" i="5"/>
  <c r="F99" i="5" s="1"/>
  <c r="E99" i="5" s="1"/>
  <c r="C99" i="5" s="1"/>
  <c r="AM99" i="5"/>
  <c r="AJ99" i="5"/>
  <c r="AG99" i="5"/>
  <c r="AD99" i="5"/>
  <c r="AA99" i="5"/>
  <c r="X99" i="5"/>
  <c r="U99" i="5"/>
  <c r="R99" i="5"/>
  <c r="O99" i="5"/>
  <c r="L99" i="5"/>
  <c r="I99" i="5"/>
  <c r="AP98" i="5"/>
  <c r="F98" i="5" s="1"/>
  <c r="E98" i="5" s="1"/>
  <c r="C98" i="5" s="1"/>
  <c r="AM98" i="5"/>
  <c r="AJ98" i="5"/>
  <c r="AG98" i="5"/>
  <c r="AD98" i="5"/>
  <c r="AA98" i="5"/>
  <c r="X98" i="5"/>
  <c r="U98" i="5"/>
  <c r="R98" i="5"/>
  <c r="O98" i="5"/>
  <c r="L98" i="5"/>
  <c r="I98" i="5"/>
  <c r="AP97" i="5"/>
  <c r="F97" i="5" s="1"/>
  <c r="E97" i="5" s="1"/>
  <c r="C97" i="5" s="1"/>
  <c r="AM97" i="5"/>
  <c r="AJ97" i="5"/>
  <c r="AG97" i="5"/>
  <c r="AD97" i="5"/>
  <c r="AA97" i="5"/>
  <c r="X97" i="5"/>
  <c r="U97" i="5"/>
  <c r="R97" i="5"/>
  <c r="O97" i="5"/>
  <c r="L97" i="5"/>
  <c r="I97" i="5"/>
  <c r="AP96" i="5"/>
  <c r="F96" i="5" s="1"/>
  <c r="E96" i="5" s="1"/>
  <c r="C96" i="5" s="1"/>
  <c r="AM96" i="5"/>
  <c r="AJ96" i="5"/>
  <c r="AG96" i="5"/>
  <c r="AD96" i="5"/>
  <c r="AA96" i="5"/>
  <c r="X96" i="5"/>
  <c r="U96" i="5"/>
  <c r="R96" i="5"/>
  <c r="O96" i="5"/>
  <c r="L96" i="5"/>
  <c r="I96" i="5"/>
  <c r="AP95" i="5"/>
  <c r="F95" i="5" s="1"/>
  <c r="E95" i="5" s="1"/>
  <c r="C95" i="5" s="1"/>
  <c r="AM95" i="5"/>
  <c r="AJ95" i="5"/>
  <c r="AG95" i="5"/>
  <c r="AD95" i="5"/>
  <c r="AA95" i="5"/>
  <c r="X95" i="5"/>
  <c r="U95" i="5"/>
  <c r="R95" i="5"/>
  <c r="O95" i="5"/>
  <c r="L95" i="5"/>
  <c r="I95" i="5"/>
  <c r="AP94" i="5"/>
  <c r="F94" i="5" s="1"/>
  <c r="E94" i="5" s="1"/>
  <c r="C94" i="5" s="1"/>
  <c r="AM94" i="5"/>
  <c r="AJ94" i="5"/>
  <c r="AG94" i="5"/>
  <c r="AD94" i="5"/>
  <c r="AA94" i="5"/>
  <c r="X94" i="5"/>
  <c r="U94" i="5"/>
  <c r="R94" i="5"/>
  <c r="O94" i="5"/>
  <c r="L94" i="5"/>
  <c r="I94" i="5"/>
  <c r="AP93" i="5"/>
  <c r="F93" i="5" s="1"/>
  <c r="E93" i="5" s="1"/>
  <c r="C93" i="5" s="1"/>
  <c r="AM93" i="5"/>
  <c r="AJ93" i="5"/>
  <c r="AG93" i="5"/>
  <c r="AD93" i="5"/>
  <c r="AA93" i="5"/>
  <c r="X93" i="5"/>
  <c r="U93" i="5"/>
  <c r="R93" i="5"/>
  <c r="O93" i="5"/>
  <c r="L93" i="5"/>
  <c r="I93" i="5"/>
  <c r="AP92" i="5"/>
  <c r="F92" i="5" s="1"/>
  <c r="E92" i="5" s="1"/>
  <c r="C92" i="5" s="1"/>
  <c r="AM92" i="5"/>
  <c r="AJ92" i="5"/>
  <c r="AG92" i="5"/>
  <c r="AD92" i="5"/>
  <c r="AA92" i="5"/>
  <c r="X92" i="5"/>
  <c r="U92" i="5"/>
  <c r="R92" i="5"/>
  <c r="O92" i="5"/>
  <c r="L92" i="5"/>
  <c r="I92" i="5"/>
  <c r="AP91" i="5"/>
  <c r="F91" i="5" s="1"/>
  <c r="E91" i="5" s="1"/>
  <c r="C91" i="5" s="1"/>
  <c r="AM91" i="5"/>
  <c r="AJ91" i="5"/>
  <c r="AG91" i="5"/>
  <c r="AD91" i="5"/>
  <c r="AA91" i="5"/>
  <c r="X91" i="5"/>
  <c r="U91" i="5"/>
  <c r="R91" i="5"/>
  <c r="O91" i="5"/>
  <c r="L91" i="5"/>
  <c r="I91" i="5"/>
  <c r="AP90" i="5"/>
  <c r="F90" i="5" s="1"/>
  <c r="E90" i="5" s="1"/>
  <c r="C90" i="5" s="1"/>
  <c r="AM90" i="5"/>
  <c r="AJ90" i="5"/>
  <c r="AG90" i="5"/>
  <c r="AD90" i="5"/>
  <c r="AA90" i="5"/>
  <c r="X90" i="5"/>
  <c r="U90" i="5"/>
  <c r="R90" i="5"/>
  <c r="O90" i="5"/>
  <c r="L90" i="5"/>
  <c r="I90" i="5"/>
  <c r="AP89" i="5"/>
  <c r="F89" i="5" s="1"/>
  <c r="E89" i="5" s="1"/>
  <c r="C89" i="5" s="1"/>
  <c r="AM89" i="5"/>
  <c r="AJ89" i="5"/>
  <c r="AG89" i="5"/>
  <c r="AD89" i="5"/>
  <c r="AA89" i="5"/>
  <c r="X89" i="5"/>
  <c r="U89" i="5"/>
  <c r="R89" i="5"/>
  <c r="O89" i="5"/>
  <c r="L89" i="5"/>
  <c r="I89" i="5"/>
  <c r="AP88" i="5"/>
  <c r="F88" i="5" s="1"/>
  <c r="E88" i="5" s="1"/>
  <c r="C88" i="5" s="1"/>
  <c r="AM88" i="5"/>
  <c r="AJ88" i="5"/>
  <c r="AG88" i="5"/>
  <c r="AD88" i="5"/>
  <c r="AA88" i="5"/>
  <c r="X88" i="5"/>
  <c r="U88" i="5"/>
  <c r="R88" i="5"/>
  <c r="O88" i="5"/>
  <c r="L88" i="5"/>
  <c r="I88" i="5"/>
  <c r="AP87" i="5"/>
  <c r="F87" i="5" s="1"/>
  <c r="E87" i="5" s="1"/>
  <c r="C87" i="5" s="1"/>
  <c r="AM87" i="5"/>
  <c r="AJ87" i="5"/>
  <c r="AG87" i="5"/>
  <c r="AD87" i="5"/>
  <c r="AA87" i="5"/>
  <c r="X87" i="5"/>
  <c r="U87" i="5"/>
  <c r="R87" i="5"/>
  <c r="O87" i="5"/>
  <c r="L87" i="5"/>
  <c r="I87" i="5"/>
  <c r="AP86" i="5"/>
  <c r="F86" i="5" s="1"/>
  <c r="E86" i="5" s="1"/>
  <c r="C86" i="5" s="1"/>
  <c r="AM86" i="5"/>
  <c r="AJ86" i="5"/>
  <c r="AG86" i="5"/>
  <c r="AD86" i="5"/>
  <c r="AA86" i="5"/>
  <c r="X86" i="5"/>
  <c r="U86" i="5"/>
  <c r="R86" i="5"/>
  <c r="O86" i="5"/>
  <c r="L86" i="5"/>
  <c r="I86" i="5"/>
  <c r="AP85" i="5"/>
  <c r="F85" i="5" s="1"/>
  <c r="E85" i="5" s="1"/>
  <c r="C85" i="5" s="1"/>
  <c r="AM85" i="5"/>
  <c r="AJ85" i="5"/>
  <c r="AG85" i="5"/>
  <c r="AD85" i="5"/>
  <c r="AA85" i="5"/>
  <c r="X85" i="5"/>
  <c r="U85" i="5"/>
  <c r="R85" i="5"/>
  <c r="O85" i="5"/>
  <c r="L85" i="5"/>
  <c r="I85" i="5"/>
  <c r="AP84" i="5"/>
  <c r="F84" i="5" s="1"/>
  <c r="E84" i="5" s="1"/>
  <c r="C84" i="5" s="1"/>
  <c r="AM84" i="5"/>
  <c r="AJ84" i="5"/>
  <c r="AG84" i="5"/>
  <c r="AD84" i="5"/>
  <c r="AA84" i="5"/>
  <c r="X84" i="5"/>
  <c r="U84" i="5"/>
  <c r="R84" i="5"/>
  <c r="O84" i="5"/>
  <c r="L84" i="5"/>
  <c r="I84" i="5"/>
  <c r="E83" i="5"/>
  <c r="C83" i="5" s="1"/>
  <c r="AP82" i="5"/>
  <c r="F82" i="5" s="1"/>
  <c r="E82" i="5" s="1"/>
  <c r="C82" i="5" s="1"/>
  <c r="AM82" i="5"/>
  <c r="AJ82" i="5"/>
  <c r="AG82" i="5"/>
  <c r="AD82" i="5"/>
  <c r="AA82" i="5"/>
  <c r="X82" i="5"/>
  <c r="U82" i="5"/>
  <c r="R82" i="5"/>
  <c r="O82" i="5"/>
  <c r="L82" i="5"/>
  <c r="I82" i="5"/>
  <c r="AP81" i="5"/>
  <c r="F81" i="5" s="1"/>
  <c r="E81" i="5" s="1"/>
  <c r="C81" i="5" s="1"/>
  <c r="D135" i="34" s="1"/>
  <c r="E135" i="34" s="1"/>
  <c r="I135" i="34" s="1"/>
  <c r="AM81" i="5"/>
  <c r="AJ81" i="5"/>
  <c r="AG81" i="5"/>
  <c r="AD81" i="5"/>
  <c r="AA81" i="5"/>
  <c r="X81" i="5"/>
  <c r="U81" i="5"/>
  <c r="R81" i="5"/>
  <c r="O81" i="5"/>
  <c r="L81" i="5"/>
  <c r="I81" i="5"/>
  <c r="AP80" i="5"/>
  <c r="F80" i="5" s="1"/>
  <c r="E80" i="5" s="1"/>
  <c r="C80" i="5" s="1"/>
  <c r="AM80" i="5"/>
  <c r="AJ80" i="5"/>
  <c r="AG80" i="5"/>
  <c r="AD80" i="5"/>
  <c r="AA80" i="5"/>
  <c r="X80" i="5"/>
  <c r="U80" i="5"/>
  <c r="R80" i="5"/>
  <c r="O80" i="5"/>
  <c r="L80" i="5"/>
  <c r="I80" i="5"/>
  <c r="AP79" i="5"/>
  <c r="F79" i="5" s="1"/>
  <c r="E79" i="5" s="1"/>
  <c r="C79" i="5" s="1"/>
  <c r="AM79" i="5"/>
  <c r="AJ79" i="5"/>
  <c r="AG79" i="5"/>
  <c r="AD79" i="5"/>
  <c r="AA79" i="5"/>
  <c r="X79" i="5"/>
  <c r="U79" i="5"/>
  <c r="R79" i="5"/>
  <c r="O79" i="5"/>
  <c r="L79" i="5"/>
  <c r="I79" i="5"/>
  <c r="AP78" i="5"/>
  <c r="F78" i="5" s="1"/>
  <c r="E78" i="5" s="1"/>
  <c r="C78" i="5" s="1"/>
  <c r="AM78" i="5"/>
  <c r="AJ78" i="5"/>
  <c r="AG78" i="5"/>
  <c r="AD78" i="5"/>
  <c r="AA78" i="5"/>
  <c r="X78" i="5"/>
  <c r="U78" i="5"/>
  <c r="R78" i="5"/>
  <c r="O78" i="5"/>
  <c r="L78" i="5"/>
  <c r="I78" i="5"/>
  <c r="AP77" i="5"/>
  <c r="F77" i="5" s="1"/>
  <c r="E77" i="5" s="1"/>
  <c r="C77" i="5" s="1"/>
  <c r="AM77" i="5"/>
  <c r="AJ77" i="5"/>
  <c r="AG77" i="5"/>
  <c r="AD77" i="5"/>
  <c r="AA77" i="5"/>
  <c r="X77" i="5"/>
  <c r="U77" i="5"/>
  <c r="R77" i="5"/>
  <c r="O77" i="5"/>
  <c r="L77" i="5"/>
  <c r="I77" i="5"/>
  <c r="AP76" i="5"/>
  <c r="F76" i="5" s="1"/>
  <c r="E76" i="5" s="1"/>
  <c r="C76" i="5" s="1"/>
  <c r="AM76" i="5"/>
  <c r="AJ76" i="5"/>
  <c r="AG76" i="5"/>
  <c r="AD76" i="5"/>
  <c r="AA76" i="5"/>
  <c r="X76" i="5"/>
  <c r="U76" i="5"/>
  <c r="R76" i="5"/>
  <c r="O76" i="5"/>
  <c r="L76" i="5"/>
  <c r="I76" i="5"/>
  <c r="AP74" i="5"/>
  <c r="F74" i="5" s="1"/>
  <c r="E74" i="5" s="1"/>
  <c r="C74" i="5" s="1"/>
  <c r="AM74" i="5"/>
  <c r="AJ74" i="5"/>
  <c r="AG74" i="5"/>
  <c r="AD74" i="5"/>
  <c r="AA74" i="5"/>
  <c r="X74" i="5"/>
  <c r="U74" i="5"/>
  <c r="R74" i="5"/>
  <c r="O74" i="5"/>
  <c r="L74" i="5"/>
  <c r="I74" i="5"/>
  <c r="AP73" i="5"/>
  <c r="F73" i="5" s="1"/>
  <c r="E73" i="5" s="1"/>
  <c r="C73" i="5" s="1"/>
  <c r="AM73" i="5"/>
  <c r="AJ73" i="5"/>
  <c r="AG73" i="5"/>
  <c r="AD73" i="5"/>
  <c r="AA73" i="5"/>
  <c r="X73" i="5"/>
  <c r="U73" i="5"/>
  <c r="R73" i="5"/>
  <c r="O73" i="5"/>
  <c r="L73" i="5"/>
  <c r="I73" i="5"/>
  <c r="AP72" i="5"/>
  <c r="F72" i="5" s="1"/>
  <c r="E72" i="5" s="1"/>
  <c r="C72" i="5" s="1"/>
  <c r="AM72" i="5"/>
  <c r="AJ72" i="5"/>
  <c r="AG72" i="5"/>
  <c r="AD72" i="5"/>
  <c r="AA72" i="5"/>
  <c r="X72" i="5"/>
  <c r="U72" i="5"/>
  <c r="R72" i="5"/>
  <c r="O72" i="5"/>
  <c r="L72" i="5"/>
  <c r="I72" i="5"/>
  <c r="AP71" i="5"/>
  <c r="F71" i="5" s="1"/>
  <c r="E71" i="5" s="1"/>
  <c r="C71" i="5" s="1"/>
  <c r="AM71" i="5"/>
  <c r="AJ71" i="5"/>
  <c r="AG71" i="5"/>
  <c r="AD71" i="5"/>
  <c r="AA71" i="5"/>
  <c r="X71" i="5"/>
  <c r="U71" i="5"/>
  <c r="R71" i="5"/>
  <c r="O71" i="5"/>
  <c r="L71" i="5"/>
  <c r="I71" i="5"/>
  <c r="AP70" i="5"/>
  <c r="F70" i="5" s="1"/>
  <c r="E70" i="5" s="1"/>
  <c r="C70" i="5" s="1"/>
  <c r="AM70" i="5"/>
  <c r="AJ70" i="5"/>
  <c r="AG70" i="5"/>
  <c r="AD70" i="5"/>
  <c r="AA70" i="5"/>
  <c r="X70" i="5"/>
  <c r="U70" i="5"/>
  <c r="R70" i="5"/>
  <c r="O70" i="5"/>
  <c r="L70" i="5"/>
  <c r="I70" i="5"/>
  <c r="AP69" i="5"/>
  <c r="F69" i="5" s="1"/>
  <c r="E69" i="5" s="1"/>
  <c r="C69" i="5" s="1"/>
  <c r="AM69" i="5"/>
  <c r="AJ69" i="5"/>
  <c r="AG69" i="5"/>
  <c r="AD69" i="5"/>
  <c r="AA69" i="5"/>
  <c r="X69" i="5"/>
  <c r="U69" i="5"/>
  <c r="R69" i="5"/>
  <c r="O69" i="5"/>
  <c r="L69" i="5"/>
  <c r="I69" i="5"/>
  <c r="AP68" i="5"/>
  <c r="F68" i="5" s="1"/>
  <c r="E68" i="5" s="1"/>
  <c r="C68" i="5" s="1"/>
  <c r="AM68" i="5"/>
  <c r="AJ68" i="5"/>
  <c r="AG68" i="5"/>
  <c r="AD68" i="5"/>
  <c r="AA68" i="5"/>
  <c r="X68" i="5"/>
  <c r="U68" i="5"/>
  <c r="R68" i="5"/>
  <c r="O68" i="5"/>
  <c r="L68" i="5"/>
  <c r="I68" i="5"/>
  <c r="AP67" i="5"/>
  <c r="F67" i="5" s="1"/>
  <c r="E67" i="5" s="1"/>
  <c r="C67" i="5" s="1"/>
  <c r="AM67" i="5"/>
  <c r="AJ67" i="5"/>
  <c r="AG67" i="5"/>
  <c r="AD67" i="5"/>
  <c r="AA67" i="5"/>
  <c r="X67" i="5"/>
  <c r="U67" i="5"/>
  <c r="R67" i="5"/>
  <c r="O67" i="5"/>
  <c r="L67" i="5"/>
  <c r="I67" i="5"/>
  <c r="AP66" i="5"/>
  <c r="F66" i="5" s="1"/>
  <c r="E66" i="5" s="1"/>
  <c r="C66" i="5" s="1"/>
  <c r="D168" i="21" s="1"/>
  <c r="E168" i="21" s="1"/>
  <c r="I168" i="21" s="1"/>
  <c r="AM66" i="5"/>
  <c r="AJ66" i="5"/>
  <c r="AG66" i="5"/>
  <c r="AD66" i="5"/>
  <c r="AA66" i="5"/>
  <c r="X66" i="5"/>
  <c r="U66" i="5"/>
  <c r="R66" i="5"/>
  <c r="O66" i="5"/>
  <c r="L66" i="5"/>
  <c r="I66" i="5"/>
  <c r="AP65" i="5"/>
  <c r="F65" i="5" s="1"/>
  <c r="E65" i="5" s="1"/>
  <c r="C65" i="5" s="1"/>
  <c r="AM65" i="5"/>
  <c r="AJ65" i="5"/>
  <c r="AG65" i="5"/>
  <c r="AD65" i="5"/>
  <c r="AA65" i="5"/>
  <c r="X65" i="5"/>
  <c r="U65" i="5"/>
  <c r="R65" i="5"/>
  <c r="O65" i="5"/>
  <c r="L65" i="5"/>
  <c r="I65" i="5"/>
  <c r="AP64" i="5"/>
  <c r="F64" i="5" s="1"/>
  <c r="E64" i="5" s="1"/>
  <c r="C64" i="5" s="1"/>
  <c r="AM64" i="5"/>
  <c r="AJ64" i="5"/>
  <c r="AG64" i="5"/>
  <c r="AD64" i="5"/>
  <c r="AA64" i="5"/>
  <c r="X64" i="5"/>
  <c r="U64" i="5"/>
  <c r="R64" i="5"/>
  <c r="O64" i="5"/>
  <c r="L64" i="5"/>
  <c r="I64" i="5"/>
  <c r="AP63" i="5"/>
  <c r="F63" i="5" s="1"/>
  <c r="E63" i="5" s="1"/>
  <c r="C63" i="5" s="1"/>
  <c r="AM63" i="5"/>
  <c r="AJ63" i="5"/>
  <c r="AG63" i="5"/>
  <c r="AD63" i="5"/>
  <c r="AA63" i="5"/>
  <c r="X63" i="5"/>
  <c r="U63" i="5"/>
  <c r="R63" i="5"/>
  <c r="O63" i="5"/>
  <c r="L63" i="5"/>
  <c r="I63" i="5"/>
  <c r="AP62" i="5"/>
  <c r="F62" i="5" s="1"/>
  <c r="E62" i="5" s="1"/>
  <c r="C62" i="5" s="1"/>
  <c r="AM62" i="5"/>
  <c r="AJ62" i="5"/>
  <c r="AG62" i="5"/>
  <c r="AD62" i="5"/>
  <c r="AA62" i="5"/>
  <c r="X62" i="5"/>
  <c r="U62" i="5"/>
  <c r="R62" i="5"/>
  <c r="O62" i="5"/>
  <c r="L62" i="5"/>
  <c r="I62" i="5"/>
  <c r="AP61" i="5"/>
  <c r="F61" i="5" s="1"/>
  <c r="E61" i="5" s="1"/>
  <c r="C61" i="5" s="1"/>
  <c r="AM61" i="5"/>
  <c r="AJ61" i="5"/>
  <c r="AG61" i="5"/>
  <c r="AD61" i="5"/>
  <c r="AA61" i="5"/>
  <c r="X61" i="5"/>
  <c r="U61" i="5"/>
  <c r="R61" i="5"/>
  <c r="O61" i="5"/>
  <c r="L61" i="5"/>
  <c r="I61" i="5"/>
  <c r="AP60" i="5"/>
  <c r="F60" i="5" s="1"/>
  <c r="E60" i="5" s="1"/>
  <c r="C60" i="5" s="1"/>
  <c r="AM60" i="5"/>
  <c r="AJ60" i="5"/>
  <c r="AG60" i="5"/>
  <c r="AD60" i="5"/>
  <c r="AA60" i="5"/>
  <c r="X60" i="5"/>
  <c r="U60" i="5"/>
  <c r="R60" i="5"/>
  <c r="O60" i="5"/>
  <c r="L60" i="5"/>
  <c r="I60" i="5"/>
  <c r="AP59" i="5"/>
  <c r="F59" i="5" s="1"/>
  <c r="E59" i="5" s="1"/>
  <c r="C59" i="5" s="1"/>
  <c r="AM59" i="5"/>
  <c r="AJ59" i="5"/>
  <c r="AG59" i="5"/>
  <c r="AD59" i="5"/>
  <c r="AA59" i="5"/>
  <c r="X59" i="5"/>
  <c r="U59" i="5"/>
  <c r="R59" i="5"/>
  <c r="O59" i="5"/>
  <c r="L59" i="5"/>
  <c r="I59" i="5"/>
  <c r="AP58" i="5"/>
  <c r="F58" i="5" s="1"/>
  <c r="E58" i="5" s="1"/>
  <c r="C58" i="5" s="1"/>
  <c r="D94" i="34" s="1"/>
  <c r="E94" i="34" s="1"/>
  <c r="I94" i="34" s="1"/>
  <c r="AM58" i="5"/>
  <c r="AJ58" i="5"/>
  <c r="AG58" i="5"/>
  <c r="AD58" i="5"/>
  <c r="AA58" i="5"/>
  <c r="X58" i="5"/>
  <c r="U58" i="5"/>
  <c r="R58" i="5"/>
  <c r="O58" i="5"/>
  <c r="L58" i="5"/>
  <c r="I58" i="5"/>
  <c r="AP57" i="5"/>
  <c r="F57" i="5" s="1"/>
  <c r="E57" i="5" s="1"/>
  <c r="C57" i="5" s="1"/>
  <c r="AM57" i="5"/>
  <c r="AJ57" i="5"/>
  <c r="AG57" i="5"/>
  <c r="AD57" i="5"/>
  <c r="AA57" i="5"/>
  <c r="X57" i="5"/>
  <c r="U57" i="5"/>
  <c r="R57" i="5"/>
  <c r="O57" i="5"/>
  <c r="L57" i="5"/>
  <c r="I57" i="5"/>
  <c r="AP56" i="5"/>
  <c r="F56" i="5" s="1"/>
  <c r="E56" i="5" s="1"/>
  <c r="C56" i="5" s="1"/>
  <c r="D70" i="21" s="1"/>
  <c r="E70" i="21" s="1"/>
  <c r="I70" i="21" s="1"/>
  <c r="AM56" i="5"/>
  <c r="AJ56" i="5"/>
  <c r="AG56" i="5"/>
  <c r="AD56" i="5"/>
  <c r="AA56" i="5"/>
  <c r="X56" i="5"/>
  <c r="U56" i="5"/>
  <c r="R56" i="5"/>
  <c r="O56" i="5"/>
  <c r="L56" i="5"/>
  <c r="I56" i="5"/>
  <c r="AP55" i="5"/>
  <c r="F55" i="5" s="1"/>
  <c r="E55" i="5" s="1"/>
  <c r="C55" i="5" s="1"/>
  <c r="AM55" i="5"/>
  <c r="AJ55" i="5"/>
  <c r="AG55" i="5"/>
  <c r="AD55" i="5"/>
  <c r="AA55" i="5"/>
  <c r="X55" i="5"/>
  <c r="U55" i="5"/>
  <c r="R55" i="5"/>
  <c r="O55" i="5"/>
  <c r="L55" i="5"/>
  <c r="I55" i="5"/>
  <c r="AP53" i="5"/>
  <c r="F53" i="5" s="1"/>
  <c r="E53" i="5" s="1"/>
  <c r="C53" i="5" s="1"/>
  <c r="AM53" i="5"/>
  <c r="AJ53" i="5"/>
  <c r="AG53" i="5"/>
  <c r="AD53" i="5"/>
  <c r="AA53" i="5"/>
  <c r="X53" i="5"/>
  <c r="U53" i="5"/>
  <c r="R53" i="5"/>
  <c r="O53" i="5"/>
  <c r="L53" i="5"/>
  <c r="I53" i="5"/>
  <c r="AP52" i="5"/>
  <c r="F52" i="5" s="1"/>
  <c r="E52" i="5" s="1"/>
  <c r="C52" i="5" s="1"/>
  <c r="AM52" i="5"/>
  <c r="AJ52" i="5"/>
  <c r="AG52" i="5"/>
  <c r="AD52" i="5"/>
  <c r="AA52" i="5"/>
  <c r="X52" i="5"/>
  <c r="U52" i="5"/>
  <c r="R52" i="5"/>
  <c r="O52" i="5"/>
  <c r="L52" i="5"/>
  <c r="I52" i="5"/>
  <c r="AP51" i="5"/>
  <c r="F51" i="5" s="1"/>
  <c r="E51" i="5" s="1"/>
  <c r="C51" i="5" s="1"/>
  <c r="AM51" i="5"/>
  <c r="AJ51" i="5"/>
  <c r="AG51" i="5"/>
  <c r="AD51" i="5"/>
  <c r="AA51" i="5"/>
  <c r="X51" i="5"/>
  <c r="U51" i="5"/>
  <c r="R51" i="5"/>
  <c r="O51" i="5"/>
  <c r="L51" i="5"/>
  <c r="I51" i="5"/>
  <c r="AP50" i="5"/>
  <c r="F50" i="5" s="1"/>
  <c r="E50" i="5" s="1"/>
  <c r="C50" i="5" s="1"/>
  <c r="AM50" i="5"/>
  <c r="AJ50" i="5"/>
  <c r="AG50" i="5"/>
  <c r="AD50" i="5"/>
  <c r="AA50" i="5"/>
  <c r="X50" i="5"/>
  <c r="U50" i="5"/>
  <c r="R50" i="5"/>
  <c r="O50" i="5"/>
  <c r="L50" i="5"/>
  <c r="I50" i="5"/>
  <c r="AP49" i="5"/>
  <c r="F49" i="5" s="1"/>
  <c r="E49" i="5" s="1"/>
  <c r="C49" i="5" s="1"/>
  <c r="AM49" i="5"/>
  <c r="AJ49" i="5"/>
  <c r="AG49" i="5"/>
  <c r="AD49" i="5"/>
  <c r="AA49" i="5"/>
  <c r="X49" i="5"/>
  <c r="U49" i="5"/>
  <c r="R49" i="5"/>
  <c r="O49" i="5"/>
  <c r="L49" i="5"/>
  <c r="I49" i="5"/>
  <c r="AP48" i="5"/>
  <c r="F48" i="5" s="1"/>
  <c r="E48" i="5" s="1"/>
  <c r="C48" i="5" s="1"/>
  <c r="AM48" i="5"/>
  <c r="AJ48" i="5"/>
  <c r="AG48" i="5"/>
  <c r="AD48" i="5"/>
  <c r="AA48" i="5"/>
  <c r="X48" i="5"/>
  <c r="U48" i="5"/>
  <c r="R48" i="5"/>
  <c r="O48" i="5"/>
  <c r="L48" i="5"/>
  <c r="I48" i="5"/>
  <c r="AP47" i="5"/>
  <c r="F47" i="5" s="1"/>
  <c r="E47" i="5" s="1"/>
  <c r="C47" i="5" s="1"/>
  <c r="AM47" i="5"/>
  <c r="AJ47" i="5"/>
  <c r="AG47" i="5"/>
  <c r="AD47" i="5"/>
  <c r="AA47" i="5"/>
  <c r="X47" i="5"/>
  <c r="U47" i="5"/>
  <c r="R47" i="5"/>
  <c r="O47" i="5"/>
  <c r="L47" i="5"/>
  <c r="I47" i="5"/>
  <c r="AP46" i="5"/>
  <c r="F46" i="5" s="1"/>
  <c r="E46" i="5" s="1"/>
  <c r="C46" i="5" s="1"/>
  <c r="AM46" i="5"/>
  <c r="AJ46" i="5"/>
  <c r="AG46" i="5"/>
  <c r="AD46" i="5"/>
  <c r="AA46" i="5"/>
  <c r="X46" i="5"/>
  <c r="U46" i="5"/>
  <c r="R46" i="5"/>
  <c r="O46" i="5"/>
  <c r="L46" i="5"/>
  <c r="I46" i="5"/>
  <c r="AP45" i="5"/>
  <c r="F45" i="5" s="1"/>
  <c r="E45" i="5" s="1"/>
  <c r="C45" i="5" s="1"/>
  <c r="AM45" i="5"/>
  <c r="AJ45" i="5"/>
  <c r="AG45" i="5"/>
  <c r="AD45" i="5"/>
  <c r="AA45" i="5"/>
  <c r="X45" i="5"/>
  <c r="U45" i="5"/>
  <c r="R45" i="5"/>
  <c r="O45" i="5"/>
  <c r="L45" i="5"/>
  <c r="I45" i="5"/>
  <c r="E44" i="5"/>
  <c r="C44" i="5" s="1"/>
  <c r="AP43" i="5"/>
  <c r="F43" i="5" s="1"/>
  <c r="E43" i="5" s="1"/>
  <c r="C43" i="5" s="1"/>
  <c r="AM43" i="5"/>
  <c r="AJ43" i="5"/>
  <c r="AG43" i="5"/>
  <c r="AD43" i="5"/>
  <c r="AA43" i="5"/>
  <c r="X43" i="5"/>
  <c r="U43" i="5"/>
  <c r="R43" i="5"/>
  <c r="O43" i="5"/>
  <c r="L43" i="5"/>
  <c r="I43" i="5"/>
  <c r="AP42" i="5"/>
  <c r="F42" i="5" s="1"/>
  <c r="E42" i="5" s="1"/>
  <c r="C42" i="5" s="1"/>
  <c r="AM42" i="5"/>
  <c r="AJ42" i="5"/>
  <c r="AG42" i="5"/>
  <c r="AD42" i="5"/>
  <c r="AA42" i="5"/>
  <c r="X42" i="5"/>
  <c r="U42" i="5"/>
  <c r="R42" i="5"/>
  <c r="O42" i="5"/>
  <c r="L42" i="5"/>
  <c r="I42" i="5"/>
  <c r="AP41" i="5"/>
  <c r="F41" i="5" s="1"/>
  <c r="E41" i="5" s="1"/>
  <c r="C41" i="5" s="1"/>
  <c r="AM41" i="5"/>
  <c r="AJ41" i="5"/>
  <c r="AG41" i="5"/>
  <c r="AD41" i="5"/>
  <c r="AA41" i="5"/>
  <c r="X41" i="5"/>
  <c r="U41" i="5"/>
  <c r="R41" i="5"/>
  <c r="O41" i="5"/>
  <c r="L41" i="5"/>
  <c r="I41" i="5"/>
  <c r="AP40" i="5"/>
  <c r="F40" i="5" s="1"/>
  <c r="E40" i="5" s="1"/>
  <c r="C40" i="5" s="1"/>
  <c r="AM40" i="5"/>
  <c r="AJ40" i="5"/>
  <c r="AG40" i="5"/>
  <c r="AD40" i="5"/>
  <c r="AA40" i="5"/>
  <c r="X40" i="5"/>
  <c r="U40" i="5"/>
  <c r="R40" i="5"/>
  <c r="O40" i="5"/>
  <c r="L40" i="5"/>
  <c r="I40" i="5"/>
  <c r="AP39" i="5"/>
  <c r="F39" i="5" s="1"/>
  <c r="E39" i="5" s="1"/>
  <c r="C39" i="5" s="1"/>
  <c r="AM39" i="5"/>
  <c r="AJ39" i="5"/>
  <c r="AG39" i="5"/>
  <c r="AD39" i="5"/>
  <c r="AA39" i="5"/>
  <c r="X39" i="5"/>
  <c r="U39" i="5"/>
  <c r="R39" i="5"/>
  <c r="O39" i="5"/>
  <c r="L39" i="5"/>
  <c r="I39" i="5"/>
  <c r="AP38" i="5"/>
  <c r="F38" i="5" s="1"/>
  <c r="E38" i="5" s="1"/>
  <c r="C38" i="5" s="1"/>
  <c r="AM38" i="5"/>
  <c r="AJ38" i="5"/>
  <c r="AG38" i="5"/>
  <c r="AD38" i="5"/>
  <c r="AA38" i="5"/>
  <c r="X38" i="5"/>
  <c r="U38" i="5"/>
  <c r="R38" i="5"/>
  <c r="O38" i="5"/>
  <c r="L38" i="5"/>
  <c r="I38" i="5"/>
  <c r="AP37" i="5"/>
  <c r="F37" i="5" s="1"/>
  <c r="E37" i="5" s="1"/>
  <c r="C37" i="5" s="1"/>
  <c r="AM37" i="5"/>
  <c r="AJ37" i="5"/>
  <c r="AG37" i="5"/>
  <c r="AD37" i="5"/>
  <c r="AA37" i="5"/>
  <c r="X37" i="5"/>
  <c r="U37" i="5"/>
  <c r="R37" i="5"/>
  <c r="O37" i="5"/>
  <c r="L37" i="5"/>
  <c r="I37" i="5"/>
  <c r="AP36" i="5"/>
  <c r="F36" i="5" s="1"/>
  <c r="E36" i="5" s="1"/>
  <c r="C36" i="5" s="1"/>
  <c r="AM36" i="5"/>
  <c r="AJ36" i="5"/>
  <c r="AG36" i="5"/>
  <c r="AD36" i="5"/>
  <c r="AA36" i="5"/>
  <c r="X36" i="5"/>
  <c r="U36" i="5"/>
  <c r="R36" i="5"/>
  <c r="O36" i="5"/>
  <c r="L36" i="5"/>
  <c r="I36" i="5"/>
  <c r="AP35" i="5"/>
  <c r="F35" i="5" s="1"/>
  <c r="E35" i="5" s="1"/>
  <c r="C35" i="5" s="1"/>
  <c r="AM35" i="5"/>
  <c r="AJ35" i="5"/>
  <c r="AG35" i="5"/>
  <c r="AD35" i="5"/>
  <c r="AA35" i="5"/>
  <c r="X35" i="5"/>
  <c r="U35" i="5"/>
  <c r="R35" i="5"/>
  <c r="O35" i="5"/>
  <c r="L35" i="5"/>
  <c r="I35" i="5"/>
  <c r="AP34" i="5"/>
  <c r="F34" i="5" s="1"/>
  <c r="E34" i="5" s="1"/>
  <c r="C34" i="5" s="1"/>
  <c r="AM34" i="5"/>
  <c r="AJ34" i="5"/>
  <c r="AG34" i="5"/>
  <c r="AD34" i="5"/>
  <c r="AA34" i="5"/>
  <c r="X34" i="5"/>
  <c r="U34" i="5"/>
  <c r="R34" i="5"/>
  <c r="O34" i="5"/>
  <c r="L34" i="5"/>
  <c r="I34" i="5"/>
  <c r="AP33" i="5"/>
  <c r="F33" i="5" s="1"/>
  <c r="E33" i="5" s="1"/>
  <c r="C33" i="5" s="1"/>
  <c r="AM33" i="5"/>
  <c r="AJ33" i="5"/>
  <c r="AG33" i="5"/>
  <c r="AD33" i="5"/>
  <c r="AA33" i="5"/>
  <c r="X33" i="5"/>
  <c r="U33" i="5"/>
  <c r="R33" i="5"/>
  <c r="O33" i="5"/>
  <c r="L33" i="5"/>
  <c r="I33" i="5"/>
  <c r="AP32" i="5"/>
  <c r="F32" i="5" s="1"/>
  <c r="E32" i="5" s="1"/>
  <c r="C32" i="5" s="1"/>
  <c r="AM32" i="5"/>
  <c r="AJ32" i="5"/>
  <c r="AG32" i="5"/>
  <c r="AD32" i="5"/>
  <c r="AA32" i="5"/>
  <c r="X32" i="5"/>
  <c r="U32" i="5"/>
  <c r="R32" i="5"/>
  <c r="O32" i="5"/>
  <c r="L32" i="5"/>
  <c r="I32" i="5"/>
  <c r="AP31" i="5"/>
  <c r="F31" i="5" s="1"/>
  <c r="E31" i="5" s="1"/>
  <c r="C31" i="5" s="1"/>
  <c r="AM31" i="5"/>
  <c r="AJ31" i="5"/>
  <c r="AG31" i="5"/>
  <c r="AD31" i="5"/>
  <c r="AA31" i="5"/>
  <c r="X31" i="5"/>
  <c r="U31" i="5"/>
  <c r="R31" i="5"/>
  <c r="O31" i="5"/>
  <c r="L31" i="5"/>
  <c r="I31" i="5"/>
  <c r="AP30" i="5"/>
  <c r="F30" i="5" s="1"/>
  <c r="E30" i="5" s="1"/>
  <c r="C30" i="5" s="1"/>
  <c r="AM30" i="5"/>
  <c r="AJ30" i="5"/>
  <c r="AG30" i="5"/>
  <c r="AD30" i="5"/>
  <c r="AA30" i="5"/>
  <c r="X30" i="5"/>
  <c r="U30" i="5"/>
  <c r="R30" i="5"/>
  <c r="O30" i="5"/>
  <c r="L30" i="5"/>
  <c r="I30" i="5"/>
  <c r="AP29" i="5"/>
  <c r="F29" i="5" s="1"/>
  <c r="E29" i="5" s="1"/>
  <c r="C29" i="5" s="1"/>
  <c r="AM29" i="5"/>
  <c r="AJ29" i="5"/>
  <c r="AG29" i="5"/>
  <c r="AD29" i="5"/>
  <c r="AA29" i="5"/>
  <c r="X29" i="5"/>
  <c r="U29" i="5"/>
  <c r="R29" i="5"/>
  <c r="O29" i="5"/>
  <c r="L29" i="5"/>
  <c r="I29" i="5"/>
  <c r="AP28" i="5"/>
  <c r="F28" i="5" s="1"/>
  <c r="E28" i="5" s="1"/>
  <c r="C28" i="5" s="1"/>
  <c r="AM28" i="5"/>
  <c r="AJ28" i="5"/>
  <c r="AG28" i="5"/>
  <c r="AD28" i="5"/>
  <c r="AA28" i="5"/>
  <c r="X28" i="5"/>
  <c r="U28" i="5"/>
  <c r="R28" i="5"/>
  <c r="O28" i="5"/>
  <c r="L28" i="5"/>
  <c r="I28" i="5"/>
  <c r="AP27" i="5"/>
  <c r="F27" i="5" s="1"/>
  <c r="E27" i="5" s="1"/>
  <c r="C27" i="5" s="1"/>
  <c r="AM27" i="5"/>
  <c r="AJ27" i="5"/>
  <c r="AG27" i="5"/>
  <c r="AD27" i="5"/>
  <c r="AA27" i="5"/>
  <c r="X27" i="5"/>
  <c r="U27" i="5"/>
  <c r="R27" i="5"/>
  <c r="O27" i="5"/>
  <c r="L27" i="5"/>
  <c r="I27" i="5"/>
  <c r="AP26" i="5"/>
  <c r="F26" i="5" s="1"/>
  <c r="E26" i="5" s="1"/>
  <c r="C26" i="5" s="1"/>
  <c r="AM26" i="5"/>
  <c r="AJ26" i="5"/>
  <c r="AG26" i="5"/>
  <c r="AD26" i="5"/>
  <c r="AA26" i="5"/>
  <c r="X26" i="5"/>
  <c r="U26" i="5"/>
  <c r="R26" i="5"/>
  <c r="O26" i="5"/>
  <c r="L26" i="5"/>
  <c r="I26" i="5"/>
  <c r="AP25" i="5"/>
  <c r="F25" i="5" s="1"/>
  <c r="E25" i="5" s="1"/>
  <c r="C25" i="5" s="1"/>
  <c r="AM25" i="5"/>
  <c r="AJ25" i="5"/>
  <c r="AG25" i="5"/>
  <c r="AD25" i="5"/>
  <c r="AA25" i="5"/>
  <c r="X25" i="5"/>
  <c r="U25" i="5"/>
  <c r="R25" i="5"/>
  <c r="O25" i="5"/>
  <c r="L25" i="5"/>
  <c r="I25" i="5"/>
  <c r="AP24" i="5"/>
  <c r="F24" i="5" s="1"/>
  <c r="E24" i="5" s="1"/>
  <c r="C24" i="5" s="1"/>
  <c r="AM24" i="5"/>
  <c r="AJ24" i="5"/>
  <c r="AG24" i="5"/>
  <c r="AD24" i="5"/>
  <c r="AA24" i="5"/>
  <c r="X24" i="5"/>
  <c r="U24" i="5"/>
  <c r="R24" i="5"/>
  <c r="O24" i="5"/>
  <c r="L24" i="5"/>
  <c r="I24" i="5"/>
  <c r="AP23" i="5"/>
  <c r="F23" i="5" s="1"/>
  <c r="E23" i="5" s="1"/>
  <c r="C23" i="5" s="1"/>
  <c r="D49" i="29" s="1"/>
  <c r="E49" i="29" s="1"/>
  <c r="I49" i="29" s="1"/>
  <c r="AM23" i="5"/>
  <c r="AJ23" i="5"/>
  <c r="AG23" i="5"/>
  <c r="AD23" i="5"/>
  <c r="AA23" i="5"/>
  <c r="X23" i="5"/>
  <c r="U23" i="5"/>
  <c r="R23" i="5"/>
  <c r="O23" i="5"/>
  <c r="L23" i="5"/>
  <c r="I23" i="5"/>
  <c r="AP22" i="5"/>
  <c r="F22" i="5" s="1"/>
  <c r="E22" i="5" s="1"/>
  <c r="C22" i="5" s="1"/>
  <c r="AM22" i="5"/>
  <c r="AJ22" i="5"/>
  <c r="AG22" i="5"/>
  <c r="AD22" i="5"/>
  <c r="AA22" i="5"/>
  <c r="X22" i="5"/>
  <c r="U22" i="5"/>
  <c r="R22" i="5"/>
  <c r="O22" i="5"/>
  <c r="L22" i="5"/>
  <c r="I22" i="5"/>
  <c r="AP21" i="5"/>
  <c r="F21" i="5" s="1"/>
  <c r="E21" i="5" s="1"/>
  <c r="C21" i="5" s="1"/>
  <c r="AM21" i="5"/>
  <c r="AJ21" i="5"/>
  <c r="AG21" i="5"/>
  <c r="AD21" i="5"/>
  <c r="AA21" i="5"/>
  <c r="X21" i="5"/>
  <c r="U21" i="5"/>
  <c r="R21" i="5"/>
  <c r="O21" i="5"/>
  <c r="L21" i="5"/>
  <c r="I21" i="5"/>
  <c r="E20" i="5"/>
  <c r="C20" i="5" s="1"/>
  <c r="E19" i="5"/>
  <c r="C19" i="5" s="1"/>
  <c r="AP18" i="5"/>
  <c r="F18" i="5" s="1"/>
  <c r="E18" i="5" s="1"/>
  <c r="C18" i="5" s="1"/>
  <c r="AM18" i="5"/>
  <c r="AJ18" i="5"/>
  <c r="AG18" i="5"/>
  <c r="AD18" i="5"/>
  <c r="AA18" i="5"/>
  <c r="X18" i="5"/>
  <c r="U18" i="5"/>
  <c r="R18" i="5"/>
  <c r="O18" i="5"/>
  <c r="L18" i="5"/>
  <c r="I18" i="5"/>
  <c r="AP17" i="5"/>
  <c r="F17" i="5" s="1"/>
  <c r="E17" i="5" s="1"/>
  <c r="C17" i="5" s="1"/>
  <c r="AM17" i="5"/>
  <c r="AJ17" i="5"/>
  <c r="AG17" i="5"/>
  <c r="AD17" i="5"/>
  <c r="AA17" i="5"/>
  <c r="X17" i="5"/>
  <c r="U17" i="5"/>
  <c r="R17" i="5"/>
  <c r="O17" i="5"/>
  <c r="L17" i="5"/>
  <c r="I17" i="5"/>
  <c r="AP16" i="5"/>
  <c r="F16" i="5" s="1"/>
  <c r="E16" i="5" s="1"/>
  <c r="C16" i="5" s="1"/>
  <c r="AM16" i="5"/>
  <c r="AJ16" i="5"/>
  <c r="AG16" i="5"/>
  <c r="AD16" i="5"/>
  <c r="AA16" i="5"/>
  <c r="X16" i="5"/>
  <c r="U16" i="5"/>
  <c r="R16" i="5"/>
  <c r="O16" i="5"/>
  <c r="L16" i="5"/>
  <c r="I16" i="5"/>
  <c r="AP15" i="5"/>
  <c r="F15" i="5" s="1"/>
  <c r="E15" i="5" s="1"/>
  <c r="C15" i="5" s="1"/>
  <c r="AM15" i="5"/>
  <c r="AJ15" i="5"/>
  <c r="AG15" i="5"/>
  <c r="AD15" i="5"/>
  <c r="AA15" i="5"/>
  <c r="X15" i="5"/>
  <c r="U15" i="5"/>
  <c r="R15" i="5"/>
  <c r="O15" i="5"/>
  <c r="L15" i="5"/>
  <c r="I15" i="5"/>
  <c r="AP14" i="5"/>
  <c r="F14" i="5" s="1"/>
  <c r="E14" i="5" s="1"/>
  <c r="C14" i="5" s="1"/>
  <c r="AM14" i="5"/>
  <c r="AJ14" i="5"/>
  <c r="AG14" i="5"/>
  <c r="AD14" i="5"/>
  <c r="AA14" i="5"/>
  <c r="X14" i="5"/>
  <c r="U14" i="5"/>
  <c r="R14" i="5"/>
  <c r="O14" i="5"/>
  <c r="L14" i="5"/>
  <c r="I14" i="5"/>
  <c r="AP13" i="5"/>
  <c r="F13" i="5" s="1"/>
  <c r="E13" i="5" s="1"/>
  <c r="C13" i="5" s="1"/>
  <c r="AM13" i="5"/>
  <c r="AJ13" i="5"/>
  <c r="AG13" i="5"/>
  <c r="AD13" i="5"/>
  <c r="AA13" i="5"/>
  <c r="X13" i="5"/>
  <c r="U13" i="5"/>
  <c r="R13" i="5"/>
  <c r="O13" i="5"/>
  <c r="L13" i="5"/>
  <c r="I13" i="5"/>
  <c r="AP12" i="5"/>
  <c r="F12" i="5" s="1"/>
  <c r="E12" i="5" s="1"/>
  <c r="C12" i="5" s="1"/>
  <c r="D164" i="21" s="1"/>
  <c r="E164" i="21" s="1"/>
  <c r="I164" i="21" s="1"/>
  <c r="AM12" i="5"/>
  <c r="AJ12" i="5"/>
  <c r="AG12" i="5"/>
  <c r="AD12" i="5"/>
  <c r="AA12" i="5"/>
  <c r="X12" i="5"/>
  <c r="U12" i="5"/>
  <c r="R12" i="5"/>
  <c r="O12" i="5"/>
  <c r="L12" i="5"/>
  <c r="I12" i="5"/>
  <c r="AP11" i="5"/>
  <c r="F11" i="5" s="1"/>
  <c r="E11" i="5" s="1"/>
  <c r="C11" i="5" s="1"/>
  <c r="D36" i="49" s="1"/>
  <c r="E36" i="49" s="1"/>
  <c r="I36" i="49" s="1"/>
  <c r="AM11" i="5"/>
  <c r="AJ11" i="5"/>
  <c r="AG11" i="5"/>
  <c r="AD11" i="5"/>
  <c r="AA11" i="5"/>
  <c r="X11" i="5"/>
  <c r="U11" i="5"/>
  <c r="R11" i="5"/>
  <c r="O11" i="5"/>
  <c r="L11" i="5"/>
  <c r="I11" i="5"/>
  <c r="AP10" i="5"/>
  <c r="F10" i="5" s="1"/>
  <c r="E10" i="5" s="1"/>
  <c r="C10" i="5" s="1"/>
  <c r="AM10" i="5"/>
  <c r="AJ10" i="5"/>
  <c r="AG10" i="5"/>
  <c r="AD10" i="5"/>
  <c r="AA10" i="5"/>
  <c r="X10" i="5"/>
  <c r="U10" i="5"/>
  <c r="R10" i="5"/>
  <c r="O10" i="5"/>
  <c r="L10" i="5"/>
  <c r="I10" i="5"/>
  <c r="AP9" i="5"/>
  <c r="F9" i="5" s="1"/>
  <c r="E9" i="5" s="1"/>
  <c r="C9" i="5" s="1"/>
  <c r="AM9" i="5"/>
  <c r="AJ9" i="5"/>
  <c r="AG9" i="5"/>
  <c r="AD9" i="5"/>
  <c r="AA9" i="5"/>
  <c r="X9" i="5"/>
  <c r="U9" i="5"/>
  <c r="R9" i="5"/>
  <c r="O9" i="5"/>
  <c r="L9" i="5"/>
  <c r="I9" i="5"/>
  <c r="AP8" i="5"/>
  <c r="F8" i="5" s="1"/>
  <c r="E8" i="5" s="1"/>
  <c r="C8" i="5" s="1"/>
  <c r="AM8" i="5"/>
  <c r="AJ8" i="5"/>
  <c r="AG8" i="5"/>
  <c r="AD8" i="5"/>
  <c r="AA8" i="5"/>
  <c r="X8" i="5"/>
  <c r="U8" i="5"/>
  <c r="R8" i="5"/>
  <c r="O8" i="5"/>
  <c r="L8" i="5"/>
  <c r="I8" i="5"/>
  <c r="E7" i="5"/>
  <c r="C7" i="5" s="1"/>
  <c r="E6" i="5"/>
  <c r="C6" i="5" s="1"/>
  <c r="AP5" i="5"/>
  <c r="F5" i="5" s="1"/>
  <c r="E5" i="5" s="1"/>
  <c r="C5" i="5" s="1"/>
  <c r="AM5" i="5"/>
  <c r="AJ5" i="5"/>
  <c r="AG5" i="5"/>
  <c r="AD5" i="5"/>
  <c r="AA5" i="5"/>
  <c r="X5" i="5"/>
  <c r="U5" i="5"/>
  <c r="R5" i="5"/>
  <c r="O5" i="5"/>
  <c r="L5" i="5"/>
  <c r="I5" i="5"/>
  <c r="AP4" i="5"/>
  <c r="F4" i="5" s="1"/>
  <c r="E4" i="5" s="1"/>
  <c r="C4" i="5" s="1"/>
  <c r="D35" i="47" s="1"/>
  <c r="E35" i="47" s="1"/>
  <c r="I35" i="47" s="1"/>
  <c r="AM4" i="5"/>
  <c r="AJ4" i="5"/>
  <c r="AG4" i="5"/>
  <c r="AD4" i="5"/>
  <c r="AA4" i="5"/>
  <c r="X4" i="5"/>
  <c r="U4" i="5"/>
  <c r="R4" i="5"/>
  <c r="O4" i="5"/>
  <c r="L4" i="5"/>
  <c r="I4" i="5"/>
  <c r="F3" i="5"/>
  <c r="E3" i="5" s="1"/>
  <c r="C3" i="5" s="1"/>
  <c r="AM3" i="5"/>
  <c r="AJ3" i="5"/>
  <c r="AG3" i="5"/>
  <c r="AD3" i="5"/>
  <c r="AA3" i="5"/>
  <c r="X3" i="5"/>
  <c r="U3" i="5"/>
  <c r="R3" i="5"/>
  <c r="O3" i="5"/>
  <c r="L3" i="5"/>
  <c r="I3" i="5"/>
  <c r="AP2" i="5"/>
  <c r="F2" i="5" s="1"/>
  <c r="E2" i="5" s="1"/>
  <c r="C2" i="5" s="1"/>
  <c r="AM2" i="5"/>
  <c r="AJ2" i="5"/>
  <c r="AG2" i="5"/>
  <c r="AD2" i="5"/>
  <c r="AA2" i="5"/>
  <c r="X2" i="5"/>
  <c r="U2" i="5"/>
  <c r="R2" i="5"/>
  <c r="O2" i="5"/>
  <c r="L2" i="5"/>
  <c r="I2" i="5"/>
  <c r="D153" i="21" l="1"/>
  <c r="E153" i="21" s="1"/>
  <c r="I153" i="21" s="1"/>
  <c r="D162" i="21"/>
  <c r="E162" i="21" s="1"/>
  <c r="I162" i="21" s="1"/>
  <c r="D44" i="47"/>
  <c r="E44" i="47" s="1"/>
  <c r="I44" i="47" s="1"/>
  <c r="D78" i="21"/>
  <c r="E78" i="21" s="1"/>
  <c r="I78" i="21" s="1"/>
  <c r="D102" i="16"/>
  <c r="E102" i="16" s="1"/>
  <c r="I102" i="16" s="1"/>
  <c r="D151" i="21"/>
  <c r="E151" i="21" s="1"/>
  <c r="I151" i="21" s="1"/>
  <c r="D154" i="21"/>
  <c r="E154" i="21" s="1"/>
  <c r="I154" i="21" s="1"/>
  <c r="D158" i="21"/>
  <c r="E158" i="21" s="1"/>
  <c r="I158" i="21" s="1"/>
  <c r="D43" i="29"/>
  <c r="E43" i="29" s="1"/>
  <c r="I43" i="29" s="1"/>
  <c r="D147" i="21"/>
  <c r="E147" i="21" s="1"/>
  <c r="I147" i="21" s="1"/>
  <c r="D163" i="21"/>
  <c r="E163" i="21" s="1"/>
  <c r="I163" i="21" s="1"/>
  <c r="D166" i="21"/>
  <c r="E166" i="21" s="1"/>
  <c r="I166" i="21" s="1"/>
  <c r="D30" i="28"/>
  <c r="E30" i="28" s="1"/>
  <c r="I30" i="28" s="1"/>
  <c r="D30" i="30"/>
  <c r="E30" i="30" s="1"/>
  <c r="I30" i="30" s="1"/>
  <c r="D39" i="25"/>
  <c r="E39" i="25" s="1"/>
  <c r="I39" i="25" s="1"/>
  <c r="D39" i="30"/>
  <c r="E39" i="30" s="1"/>
  <c r="I39" i="30" s="1"/>
  <c r="D39" i="28"/>
  <c r="E39" i="28" s="1"/>
  <c r="I39" i="28" s="1"/>
  <c r="D46" i="30"/>
  <c r="E46" i="30" s="1"/>
  <c r="I46" i="30" s="1"/>
  <c r="D41" i="25"/>
  <c r="E41" i="25" s="1"/>
  <c r="I41" i="25" s="1"/>
  <c r="D41" i="28"/>
  <c r="E41" i="28" s="1"/>
  <c r="I41" i="28" s="1"/>
  <c r="D41" i="30"/>
  <c r="E41" i="30" s="1"/>
  <c r="I41" i="30" s="1"/>
  <c r="D160" i="21"/>
  <c r="E160" i="21" s="1"/>
  <c r="I160" i="21" s="1"/>
  <c r="D150" i="21"/>
  <c r="E150" i="21" s="1"/>
  <c r="I150" i="21" s="1"/>
  <c r="D35" i="29"/>
  <c r="E35" i="29" s="1"/>
  <c r="I35" i="29" s="1"/>
  <c r="D44" i="29"/>
  <c r="E44" i="29" s="1"/>
  <c r="I44" i="29" s="1"/>
  <c r="D31" i="26"/>
  <c r="E31" i="26" s="1"/>
  <c r="I31" i="26" s="1"/>
  <c r="D30" i="29"/>
  <c r="E30" i="29" s="1"/>
  <c r="I30" i="29" s="1"/>
  <c r="D47" i="30"/>
  <c r="E47" i="30" s="1"/>
  <c r="I47" i="30" s="1"/>
  <c r="D74" i="21"/>
  <c r="E74" i="21" s="1"/>
  <c r="I74" i="21" s="1"/>
  <c r="D34" i="28"/>
  <c r="E34" i="28" s="1"/>
  <c r="I34" i="28" s="1"/>
  <c r="D34" i="30"/>
  <c r="E34" i="30" s="1"/>
  <c r="I34" i="30" s="1"/>
  <c r="D155" i="21"/>
  <c r="E155" i="21" s="1"/>
  <c r="I155" i="21" s="1"/>
  <c r="D148" i="21"/>
  <c r="E148" i="21" s="1"/>
  <c r="I148" i="21" s="1"/>
  <c r="D32" i="49"/>
  <c r="E32" i="49" s="1"/>
  <c r="I32" i="49" s="1"/>
  <c r="D42" i="28"/>
  <c r="E42" i="28" s="1"/>
  <c r="I42" i="28" s="1"/>
  <c r="D31" i="28"/>
  <c r="E31" i="28" s="1"/>
  <c r="I31" i="28" s="1"/>
  <c r="D42" i="30"/>
  <c r="E42" i="30" s="1"/>
  <c r="I42" i="30" s="1"/>
  <c r="D50" i="29"/>
  <c r="E50" i="29" s="1"/>
  <c r="I50" i="29" s="1"/>
  <c r="D31" i="30"/>
  <c r="E31" i="30" s="1"/>
  <c r="I31" i="30" s="1"/>
  <c r="D161" i="21"/>
  <c r="E161" i="21" s="1"/>
  <c r="I161" i="21" s="1"/>
  <c r="D152" i="21"/>
  <c r="E152" i="21" s="1"/>
  <c r="I152" i="21" s="1"/>
  <c r="D47" i="29"/>
  <c r="E47" i="29" s="1"/>
  <c r="I47" i="29" s="1"/>
  <c r="D42" i="29"/>
  <c r="E42" i="29" s="1"/>
  <c r="I42" i="29" s="1"/>
  <c r="D85" i="21"/>
  <c r="E85" i="21" s="1"/>
  <c r="I85" i="21" s="1"/>
  <c r="D83" i="21"/>
  <c r="E83" i="21" s="1"/>
  <c r="I83" i="21" s="1"/>
  <c r="D100" i="16"/>
  <c r="E100" i="16" s="1"/>
  <c r="I100" i="16" s="1"/>
  <c r="D149" i="21"/>
  <c r="E149" i="21" s="1"/>
  <c r="I149" i="21" s="1"/>
  <c r="D80" i="21"/>
  <c r="E80" i="21" s="1"/>
  <c r="I80" i="21" s="1"/>
  <c r="D77" i="21"/>
  <c r="E77" i="21" s="1"/>
  <c r="I77" i="21" s="1"/>
  <c r="D76" i="21"/>
  <c r="E76" i="21" s="1"/>
  <c r="I76" i="21" s="1"/>
  <c r="D35" i="28"/>
  <c r="E35" i="28" s="1"/>
  <c r="I35" i="28" s="1"/>
  <c r="D35" i="30"/>
  <c r="E35" i="30" s="1"/>
  <c r="I35" i="30" s="1"/>
  <c r="D36" i="25"/>
  <c r="E36" i="25" s="1"/>
  <c r="I36" i="25" s="1"/>
  <c r="D36" i="28"/>
  <c r="E36" i="28" s="1"/>
  <c r="I36" i="28" s="1"/>
  <c r="D36" i="30"/>
  <c r="E36" i="30" s="1"/>
  <c r="I36" i="30" s="1"/>
  <c r="D37" i="25"/>
  <c r="E37" i="25" s="1"/>
  <c r="I37" i="25" s="1"/>
  <c r="D37" i="28"/>
  <c r="E37" i="28" s="1"/>
  <c r="I37" i="28" s="1"/>
  <c r="D37" i="30"/>
  <c r="E37" i="30" s="1"/>
  <c r="I37" i="30" s="1"/>
  <c r="D29" i="29"/>
  <c r="E29" i="29" s="1"/>
  <c r="I29" i="29" s="1"/>
  <c r="D41" i="29"/>
  <c r="E41" i="29" s="1"/>
  <c r="I41" i="29" s="1"/>
  <c r="D34" i="29"/>
  <c r="E34" i="29" s="1"/>
  <c r="I34" i="29" s="1"/>
  <c r="D43" i="30"/>
  <c r="E43" i="30" s="1"/>
  <c r="I43" i="30" s="1"/>
  <c r="D32" i="30"/>
  <c r="E32" i="30" s="1"/>
  <c r="I32" i="30" s="1"/>
  <c r="D51" i="29"/>
  <c r="E51" i="29" s="1"/>
  <c r="I51" i="29" s="1"/>
  <c r="D32" i="28"/>
  <c r="E32" i="28" s="1"/>
  <c r="I32" i="28" s="1"/>
  <c r="D43" i="25"/>
  <c r="E43" i="25" s="1"/>
  <c r="I43" i="25" s="1"/>
  <c r="D43" i="28"/>
  <c r="E43" i="28" s="1"/>
  <c r="I43" i="28" s="1"/>
  <c r="D45" i="26"/>
  <c r="E45" i="26" s="1"/>
  <c r="I45" i="26" s="1"/>
  <c r="D105" i="16"/>
  <c r="E105" i="16" s="1"/>
  <c r="I105" i="16" s="1"/>
  <c r="D109" i="16"/>
  <c r="E109" i="16" s="1"/>
  <c r="I109" i="16" s="1"/>
  <c r="D35" i="26"/>
  <c r="E35" i="26" s="1"/>
  <c r="I35" i="26" s="1"/>
  <c r="D43" i="26"/>
  <c r="E43" i="26" s="1"/>
  <c r="I43" i="26" s="1"/>
  <c r="D29" i="26"/>
  <c r="E29" i="26" s="1"/>
  <c r="I29" i="26" s="1"/>
  <c r="D51" i="47"/>
  <c r="E51" i="47" s="1"/>
  <c r="D64" i="47"/>
  <c r="E64" i="47" s="1"/>
  <c r="I64" i="47" s="1"/>
  <c r="D71" i="47"/>
  <c r="E71" i="47" s="1"/>
  <c r="I71" i="47" s="1"/>
  <c r="D34" i="47"/>
  <c r="E34" i="47" s="1"/>
  <c r="I34" i="47" s="1"/>
  <c r="D114" i="16"/>
  <c r="E114" i="16" s="1"/>
  <c r="I114" i="16" s="1"/>
  <c r="D42" i="47"/>
  <c r="E42" i="47" s="1"/>
  <c r="I42" i="47" s="1"/>
  <c r="D98" i="16"/>
  <c r="E98" i="16" s="1"/>
  <c r="I98" i="16" s="1"/>
  <c r="D55" i="47"/>
  <c r="E55" i="47" s="1"/>
  <c r="D58" i="47"/>
  <c r="E58" i="47" s="1"/>
  <c r="D54" i="47"/>
  <c r="E54" i="47" s="1"/>
  <c r="D86" i="32"/>
  <c r="E86" i="32" s="1"/>
  <c r="I86" i="32" s="1"/>
  <c r="D86" i="47"/>
  <c r="E86" i="47" s="1"/>
  <c r="I86" i="47" s="1"/>
  <c r="D99" i="16"/>
  <c r="E99" i="16" s="1"/>
  <c r="I99" i="16" s="1"/>
  <c r="D48" i="47"/>
  <c r="E48" i="47" s="1"/>
  <c r="D106" i="16"/>
  <c r="E106" i="16" s="1"/>
  <c r="I106" i="16" s="1"/>
  <c r="D31" i="25"/>
  <c r="E31" i="25" s="1"/>
  <c r="I31" i="25" s="1"/>
  <c r="D72" i="47"/>
  <c r="E72" i="47" s="1"/>
  <c r="I72" i="47" s="1"/>
  <c r="D52" i="26"/>
  <c r="E52" i="26" s="1"/>
  <c r="I52" i="26" s="1"/>
  <c r="D41" i="26"/>
  <c r="E41" i="26" s="1"/>
  <c r="I41" i="26" s="1"/>
  <c r="D65" i="47"/>
  <c r="E65" i="47" s="1"/>
  <c r="I65" i="47" s="1"/>
  <c r="D40" i="47"/>
  <c r="E40" i="47" s="1"/>
  <c r="I40" i="47" s="1"/>
  <c r="D32" i="25"/>
  <c r="E32" i="25" s="1"/>
  <c r="I32" i="25" s="1"/>
  <c r="D53" i="26"/>
  <c r="E53" i="26" s="1"/>
  <c r="I53" i="26" s="1"/>
  <c r="D89" i="32"/>
  <c r="E89" i="32" s="1"/>
  <c r="I89" i="32" s="1"/>
  <c r="D89" i="47"/>
  <c r="E89" i="47" s="1"/>
  <c r="I89" i="47" s="1"/>
  <c r="D63" i="47"/>
  <c r="E63" i="47" s="1"/>
  <c r="I63" i="47" s="1"/>
  <c r="D84" i="47"/>
  <c r="E84" i="47" s="1"/>
  <c r="I84" i="47" s="1"/>
  <c r="D81" i="47"/>
  <c r="E81" i="47" s="1"/>
  <c r="I81" i="47" s="1"/>
  <c r="D100" i="47"/>
  <c r="E100" i="47" s="1"/>
  <c r="I100" i="47" s="1"/>
  <c r="D43" i="47"/>
  <c r="E43" i="47" s="1"/>
  <c r="I43" i="47" s="1"/>
  <c r="D96" i="47"/>
  <c r="E96" i="47" s="1"/>
  <c r="I96" i="47" s="1"/>
  <c r="D92" i="47"/>
  <c r="E92" i="47" s="1"/>
  <c r="I92" i="47" s="1"/>
  <c r="D104" i="47"/>
  <c r="E104" i="47" s="1"/>
  <c r="I104" i="47" s="1"/>
  <c r="D78" i="47"/>
  <c r="E78" i="47" s="1"/>
  <c r="I78" i="47" s="1"/>
  <c r="D87" i="47"/>
  <c r="E87" i="47" s="1"/>
  <c r="I87" i="47" s="1"/>
  <c r="D31" i="47"/>
  <c r="E31" i="47" s="1"/>
  <c r="I31" i="47" s="1"/>
  <c r="D39" i="47"/>
  <c r="E39" i="47" s="1"/>
  <c r="I39" i="47" s="1"/>
  <c r="D90" i="47"/>
  <c r="E90" i="47" s="1"/>
  <c r="I90" i="47" s="1"/>
  <c r="D75" i="47"/>
  <c r="E75" i="47" s="1"/>
  <c r="I75" i="47" s="1"/>
  <c r="D102" i="47"/>
  <c r="E102" i="47" s="1"/>
  <c r="I102" i="47" s="1"/>
  <c r="D30" i="26"/>
  <c r="E30" i="26" s="1"/>
  <c r="I30" i="26" s="1"/>
  <c r="D36" i="47"/>
  <c r="E36" i="47" s="1"/>
  <c r="I36" i="47" s="1"/>
  <c r="D51" i="26"/>
  <c r="E51" i="26" s="1"/>
  <c r="I51" i="26" s="1"/>
  <c r="D36" i="26"/>
  <c r="E36" i="26" s="1"/>
  <c r="I36" i="26" s="1"/>
  <c r="D73" i="47"/>
  <c r="E73" i="47" s="1"/>
  <c r="I73" i="47" s="1"/>
  <c r="D69" i="47"/>
  <c r="E69" i="47" s="1"/>
  <c r="I69" i="47" s="1"/>
  <c r="D111" i="16"/>
  <c r="E111" i="16" s="1"/>
  <c r="I111" i="16" s="1"/>
  <c r="D101" i="16"/>
  <c r="E101" i="16" s="1"/>
  <c r="I101" i="16" s="1"/>
  <c r="D37" i="26"/>
  <c r="E37" i="26" s="1"/>
  <c r="I37" i="26" s="1"/>
  <c r="D46" i="26"/>
  <c r="E46" i="26" s="1"/>
  <c r="I46" i="26" s="1"/>
  <c r="D44" i="26"/>
  <c r="E44" i="26" s="1"/>
  <c r="I44" i="26" s="1"/>
  <c r="D101" i="47"/>
  <c r="E101" i="47" s="1"/>
  <c r="I101" i="47" s="1"/>
  <c r="D95" i="47"/>
  <c r="E95" i="47" s="1"/>
  <c r="I95" i="47" s="1"/>
  <c r="D112" i="16"/>
  <c r="E112" i="16" s="1"/>
  <c r="I112" i="16" s="1"/>
  <c r="D103" i="16"/>
  <c r="E103" i="16" s="1"/>
  <c r="I103" i="16" s="1"/>
  <c r="D80" i="47"/>
  <c r="E80" i="47" s="1"/>
  <c r="I80" i="47" s="1"/>
  <c r="D67" i="47"/>
  <c r="E67" i="47" s="1"/>
  <c r="I67" i="47" s="1"/>
  <c r="D49" i="26"/>
  <c r="E49" i="26" s="1"/>
  <c r="I49" i="26" s="1"/>
  <c r="D45" i="47"/>
  <c r="E45" i="47" s="1"/>
  <c r="I45" i="47" s="1"/>
  <c r="D113" i="16"/>
  <c r="E113" i="16" s="1"/>
  <c r="I113" i="16" s="1"/>
  <c r="D104" i="16"/>
  <c r="E104" i="16" s="1"/>
  <c r="I104" i="16" s="1"/>
  <c r="D52" i="47"/>
  <c r="E52" i="47" s="1"/>
  <c r="D115" i="16"/>
  <c r="E115" i="16" s="1"/>
  <c r="I115" i="16" s="1"/>
  <c r="D81" i="32"/>
  <c r="E81" i="32" s="1"/>
  <c r="I81" i="32" s="1"/>
  <c r="D84" i="32"/>
  <c r="E84" i="32" s="1"/>
  <c r="I84" i="32" s="1"/>
  <c r="D63" i="32"/>
  <c r="E63" i="32" s="1"/>
  <c r="I63" i="32" s="1"/>
  <c r="D100" i="32"/>
  <c r="E100" i="32" s="1"/>
  <c r="I100" i="32" s="1"/>
  <c r="D96" i="32"/>
  <c r="E96" i="32" s="1"/>
  <c r="I96" i="32" s="1"/>
  <c r="D43" i="32"/>
  <c r="E43" i="32" s="1"/>
  <c r="I43" i="32" s="1"/>
  <c r="D51" i="32"/>
  <c r="E51" i="32" s="1"/>
  <c r="D179" i="21"/>
  <c r="E179" i="21" s="1"/>
  <c r="I179" i="21" s="1"/>
  <c r="D183" i="21"/>
  <c r="E183" i="21" s="1"/>
  <c r="I183" i="21" s="1"/>
  <c r="D62" i="16"/>
  <c r="E62" i="16" s="1"/>
  <c r="D65" i="34"/>
  <c r="E65" i="34" s="1"/>
  <c r="I65" i="34" s="1"/>
  <c r="D151" i="34"/>
  <c r="E151" i="34" s="1"/>
  <c r="I151" i="34" s="1"/>
  <c r="D110" i="21"/>
  <c r="E110" i="21" s="1"/>
  <c r="I110" i="21" s="1"/>
  <c r="D65" i="21"/>
  <c r="E65" i="21" s="1"/>
  <c r="I65" i="21" s="1"/>
  <c r="D123" i="16"/>
  <c r="E123" i="16" s="1"/>
  <c r="I123" i="16" s="1"/>
  <c r="D102" i="32"/>
  <c r="E102" i="32" s="1"/>
  <c r="I102" i="32" s="1"/>
  <c r="D90" i="32"/>
  <c r="E90" i="32" s="1"/>
  <c r="I90" i="32" s="1"/>
  <c r="D75" i="32"/>
  <c r="E75" i="32" s="1"/>
  <c r="I75" i="32" s="1"/>
  <c r="D34" i="25"/>
  <c r="E34" i="25" s="1"/>
  <c r="I34" i="25" s="1"/>
  <c r="D123" i="21"/>
  <c r="E123" i="21" s="1"/>
  <c r="I123" i="21" s="1"/>
  <c r="D74" i="16"/>
  <c r="E74" i="16" s="1"/>
  <c r="I74" i="16" s="1"/>
  <c r="D49" i="34"/>
  <c r="E49" i="34" s="1"/>
  <c r="I49" i="34" s="1"/>
  <c r="D39" i="32"/>
  <c r="E39" i="32" s="1"/>
  <c r="I39" i="32" s="1"/>
  <c r="D172" i="21"/>
  <c r="E172" i="21" s="1"/>
  <c r="D48" i="21"/>
  <c r="E48" i="21" s="1"/>
  <c r="I48" i="21" s="1"/>
  <c r="D30" i="16"/>
  <c r="E30" i="16" s="1"/>
  <c r="I30" i="16" s="1"/>
  <c r="D31" i="32"/>
  <c r="E31" i="32" s="1"/>
  <c r="I31" i="32" s="1"/>
  <c r="D87" i="32"/>
  <c r="E87" i="32" s="1"/>
  <c r="I87" i="32" s="1"/>
  <c r="D36" i="34"/>
  <c r="E36" i="34" s="1"/>
  <c r="I36" i="34" s="1"/>
  <c r="D33" i="21"/>
  <c r="E33" i="21" s="1"/>
  <c r="I33" i="21" s="1"/>
  <c r="D39" i="16"/>
  <c r="E39" i="16" s="1"/>
  <c r="D41" i="34"/>
  <c r="E41" i="34" s="1"/>
  <c r="I41" i="34" s="1"/>
  <c r="D45" i="34"/>
  <c r="E45" i="34" s="1"/>
  <c r="I45" i="34" s="1"/>
  <c r="D36" i="32"/>
  <c r="E36" i="32" s="1"/>
  <c r="I36" i="32" s="1"/>
  <c r="D46" i="21"/>
  <c r="E46" i="21" s="1"/>
  <c r="I46" i="21" s="1"/>
  <c r="D60" i="21"/>
  <c r="E60" i="21" s="1"/>
  <c r="I60" i="21" s="1"/>
  <c r="D64" i="21"/>
  <c r="E64" i="21" s="1"/>
  <c r="I64" i="21" s="1"/>
  <c r="D42" i="21"/>
  <c r="E42" i="21" s="1"/>
  <c r="I42" i="21" s="1"/>
  <c r="D68" i="21"/>
  <c r="E68" i="21" s="1"/>
  <c r="I68" i="21" s="1"/>
  <c r="D101" i="32"/>
  <c r="E101" i="32" s="1"/>
  <c r="I101" i="32" s="1"/>
  <c r="D95" i="32"/>
  <c r="E95" i="32" s="1"/>
  <c r="I95" i="32" s="1"/>
  <c r="D80" i="32"/>
  <c r="E80" i="32" s="1"/>
  <c r="I80" i="32" s="1"/>
  <c r="D67" i="32"/>
  <c r="E67" i="32" s="1"/>
  <c r="I67" i="32" s="1"/>
  <c r="D36" i="21"/>
  <c r="E36" i="21" s="1"/>
  <c r="I36" i="21" s="1"/>
  <c r="D52" i="21"/>
  <c r="E52" i="21" s="1"/>
  <c r="I52" i="21" s="1"/>
  <c r="D120" i="16"/>
  <c r="E120" i="16" s="1"/>
  <c r="D121" i="34"/>
  <c r="E121" i="34" s="1"/>
  <c r="I121" i="34" s="1"/>
  <c r="D140" i="34"/>
  <c r="E140" i="34" s="1"/>
  <c r="I140" i="34" s="1"/>
  <c r="D70" i="34"/>
  <c r="E70" i="34" s="1"/>
  <c r="I70" i="34" s="1"/>
  <c r="D95" i="34"/>
  <c r="E95" i="34" s="1"/>
  <c r="I95" i="34" s="1"/>
  <c r="D143" i="34"/>
  <c r="E143" i="34" s="1"/>
  <c r="I143" i="34" s="1"/>
  <c r="D109" i="34"/>
  <c r="E109" i="34" s="1"/>
  <c r="I109" i="34" s="1"/>
  <c r="D119" i="34"/>
  <c r="E119" i="34" s="1"/>
  <c r="I119" i="34" s="1"/>
  <c r="D77" i="34"/>
  <c r="E77" i="34" s="1"/>
  <c r="I77" i="34" s="1"/>
  <c r="D105" i="34"/>
  <c r="E105" i="34" s="1"/>
  <c r="I105" i="34" s="1"/>
  <c r="D116" i="21"/>
  <c r="E116" i="21" s="1"/>
  <c r="I116" i="21" s="1"/>
  <c r="D169" i="21"/>
  <c r="E169" i="21" s="1"/>
  <c r="I169" i="21" s="1"/>
  <c r="D132" i="21"/>
  <c r="E132" i="21" s="1"/>
  <c r="I132" i="21" s="1"/>
  <c r="D134" i="21"/>
  <c r="E134" i="21" s="1"/>
  <c r="I134" i="21" s="1"/>
  <c r="D85" i="16"/>
  <c r="E85" i="16" s="1"/>
  <c r="I85" i="16" s="1"/>
  <c r="D185" i="21"/>
  <c r="E185" i="21" s="1"/>
  <c r="I185" i="21" s="1"/>
  <c r="D181" i="21"/>
  <c r="E181" i="21" s="1"/>
  <c r="I181" i="21" s="1"/>
  <c r="D178" i="21"/>
  <c r="E178" i="21" s="1"/>
  <c r="I178" i="21" s="1"/>
  <c r="D149" i="34"/>
  <c r="E149" i="34" s="1"/>
  <c r="I149" i="34" s="1"/>
  <c r="D141" i="34"/>
  <c r="E141" i="34" s="1"/>
  <c r="I141" i="34" s="1"/>
  <c r="D118" i="34"/>
  <c r="E118" i="34" s="1"/>
  <c r="I118" i="34" s="1"/>
  <c r="D120" i="34"/>
  <c r="E120" i="34" s="1"/>
  <c r="I120" i="34" s="1"/>
  <c r="D52" i="32"/>
  <c r="E52" i="32" s="1"/>
  <c r="D184" i="21"/>
  <c r="E184" i="21" s="1"/>
  <c r="I184" i="21" s="1"/>
  <c r="D180" i="21"/>
  <c r="E180" i="21" s="1"/>
  <c r="I180" i="21" s="1"/>
  <c r="D78" i="16"/>
  <c r="E78" i="16" s="1"/>
  <c r="I78" i="16" s="1"/>
  <c r="D127" i="21"/>
  <c r="E127" i="21" s="1"/>
  <c r="I127" i="21" s="1"/>
  <c r="D43" i="34"/>
  <c r="E43" i="34" s="1"/>
  <c r="I43" i="34" s="1"/>
  <c r="D54" i="34"/>
  <c r="E54" i="34" s="1"/>
  <c r="I54" i="34" s="1"/>
  <c r="D44" i="32"/>
  <c r="E44" i="32" s="1"/>
  <c r="I44" i="32" s="1"/>
  <c r="D99" i="21"/>
  <c r="E99" i="21" s="1"/>
  <c r="I99" i="21" s="1"/>
  <c r="D44" i="21"/>
  <c r="E44" i="21" s="1"/>
  <c r="I44" i="21" s="1"/>
  <c r="D54" i="21"/>
  <c r="E54" i="21" s="1"/>
  <c r="I54" i="21" s="1"/>
  <c r="D92" i="32"/>
  <c r="E92" i="32" s="1"/>
  <c r="I92" i="32" s="1"/>
  <c r="D78" i="32"/>
  <c r="E78" i="32" s="1"/>
  <c r="I78" i="32" s="1"/>
  <c r="D35" i="25"/>
  <c r="E35" i="25" s="1"/>
  <c r="I35" i="25" s="1"/>
  <c r="D104" i="32"/>
  <c r="E104" i="32" s="1"/>
  <c r="I104" i="32" s="1"/>
  <c r="D126" i="21"/>
  <c r="E126" i="21" s="1"/>
  <c r="I126" i="21" s="1"/>
  <c r="D125" i="21"/>
  <c r="E125" i="21" s="1"/>
  <c r="I125" i="21" s="1"/>
  <c r="D128" i="34"/>
  <c r="E128" i="34" s="1"/>
  <c r="I128" i="34" s="1"/>
  <c r="D129" i="34"/>
  <c r="E129" i="34" s="1"/>
  <c r="I129" i="34" s="1"/>
  <c r="D123" i="34"/>
  <c r="E123" i="34" s="1"/>
  <c r="I123" i="34" s="1"/>
  <c r="D102" i="34"/>
  <c r="E102" i="34" s="1"/>
  <c r="I102" i="34" s="1"/>
  <c r="D137" i="34"/>
  <c r="E137" i="34" s="1"/>
  <c r="I137" i="34" s="1"/>
  <c r="D124" i="34"/>
  <c r="E124" i="34" s="1"/>
  <c r="I124" i="34" s="1"/>
  <c r="D66" i="16"/>
  <c r="E66" i="16" s="1"/>
  <c r="I66" i="16" s="1"/>
  <c r="D69" i="34"/>
  <c r="E69" i="34" s="1"/>
  <c r="I69" i="34" s="1"/>
  <c r="D115" i="21"/>
  <c r="E115" i="21" s="1"/>
  <c r="I115" i="21" s="1"/>
  <c r="D47" i="16"/>
  <c r="E47" i="16" s="1"/>
  <c r="D72" i="32"/>
  <c r="E72" i="32" s="1"/>
  <c r="I72" i="32" s="1"/>
  <c r="D42" i="25"/>
  <c r="E42" i="25" s="1"/>
  <c r="I42" i="25" s="1"/>
  <c r="D65" i="32"/>
  <c r="E65" i="32" s="1"/>
  <c r="I65" i="32" s="1"/>
  <c r="D126" i="34"/>
  <c r="E126" i="34" s="1"/>
  <c r="I126" i="34" s="1"/>
  <c r="D72" i="34"/>
  <c r="E72" i="34" s="1"/>
  <c r="I72" i="34" s="1"/>
  <c r="D58" i="34"/>
  <c r="E58" i="34" s="1"/>
  <c r="I58" i="34" s="1"/>
  <c r="D93" i="34"/>
  <c r="E93" i="34" s="1"/>
  <c r="I93" i="34" s="1"/>
  <c r="D59" i="34"/>
  <c r="E59" i="34" s="1"/>
  <c r="I59" i="34" s="1"/>
  <c r="D134" i="34"/>
  <c r="E134" i="34" s="1"/>
  <c r="I134" i="34" s="1"/>
  <c r="D116" i="34"/>
  <c r="E116" i="34" s="1"/>
  <c r="I116" i="34" s="1"/>
  <c r="D50" i="34"/>
  <c r="E50" i="34" s="1"/>
  <c r="I50" i="34" s="1"/>
  <c r="D138" i="34"/>
  <c r="E138" i="34" s="1"/>
  <c r="I138" i="34" s="1"/>
  <c r="D75" i="34"/>
  <c r="E75" i="34" s="1"/>
  <c r="I75" i="34" s="1"/>
  <c r="D44" i="34"/>
  <c r="E44" i="34" s="1"/>
  <c r="I44" i="34" s="1"/>
  <c r="D103" i="34"/>
  <c r="E103" i="34" s="1"/>
  <c r="I103" i="34" s="1"/>
  <c r="D125" i="34"/>
  <c r="E125" i="34" s="1"/>
  <c r="I125" i="34" s="1"/>
  <c r="D68" i="34"/>
  <c r="E68" i="34" s="1"/>
  <c r="I68" i="34" s="1"/>
  <c r="D132" i="34"/>
  <c r="E132" i="34" s="1"/>
  <c r="I132" i="34" s="1"/>
  <c r="D62" i="34"/>
  <c r="E62" i="34" s="1"/>
  <c r="I62" i="34" s="1"/>
  <c r="D111" i="34"/>
  <c r="E111" i="34" s="1"/>
  <c r="I111" i="34" s="1"/>
  <c r="D56" i="34"/>
  <c r="E56" i="34" s="1"/>
  <c r="I56" i="34" s="1"/>
  <c r="D40" i="32"/>
  <c r="E40" i="32" s="1"/>
  <c r="I40" i="32" s="1"/>
  <c r="D48" i="32"/>
  <c r="E48" i="32" s="1"/>
  <c r="D37" i="21"/>
  <c r="E37" i="21" s="1"/>
  <c r="I37" i="21" s="1"/>
  <c r="D59" i="21"/>
  <c r="E59" i="21" s="1"/>
  <c r="I59" i="21" s="1"/>
  <c r="D107" i="21"/>
  <c r="E107" i="21" s="1"/>
  <c r="I107" i="21" s="1"/>
  <c r="D118" i="21"/>
  <c r="E118" i="21" s="1"/>
  <c r="I118" i="21" s="1"/>
  <c r="D101" i="21"/>
  <c r="E101" i="21" s="1"/>
  <c r="I101" i="21" s="1"/>
  <c r="D58" i="21"/>
  <c r="E58" i="21" s="1"/>
  <c r="I58" i="21" s="1"/>
  <c r="D69" i="21"/>
  <c r="E69" i="21" s="1"/>
  <c r="I69" i="21" s="1"/>
  <c r="D62" i="21"/>
  <c r="E62" i="21" s="1"/>
  <c r="I62" i="21" s="1"/>
  <c r="D49" i="21"/>
  <c r="E49" i="21" s="1"/>
  <c r="I49" i="21" s="1"/>
  <c r="D167" i="21"/>
  <c r="E167" i="21" s="1"/>
  <c r="I167" i="21" s="1"/>
  <c r="D56" i="21"/>
  <c r="E56" i="21" s="1"/>
  <c r="I56" i="21" s="1"/>
  <c r="D45" i="21"/>
  <c r="E45" i="21" s="1"/>
  <c r="I45" i="21" s="1"/>
  <c r="D104" i="21"/>
  <c r="E104" i="21" s="1"/>
  <c r="I104" i="21" s="1"/>
  <c r="D114" i="21"/>
  <c r="E114" i="21" s="1"/>
  <c r="I114" i="21" s="1"/>
  <c r="D103" i="21"/>
  <c r="E103" i="21" s="1"/>
  <c r="I103" i="21" s="1"/>
  <c r="D124" i="16"/>
  <c r="E124" i="16" s="1"/>
  <c r="W124" i="16" s="1"/>
  <c r="D114" i="34"/>
  <c r="E114" i="34" s="1"/>
  <c r="I114" i="34" s="1"/>
  <c r="D42" i="34"/>
  <c r="E42" i="34" s="1"/>
  <c r="I42" i="34" s="1"/>
  <c r="D133" i="34"/>
  <c r="E133" i="34" s="1"/>
  <c r="I133" i="34" s="1"/>
  <c r="D112" i="34"/>
  <c r="E112" i="34" s="1"/>
  <c r="I112" i="34" s="1"/>
  <c r="D66" i="34"/>
  <c r="E66" i="34" s="1"/>
  <c r="I66" i="34" s="1"/>
  <c r="D117" i="34"/>
  <c r="E117" i="34" s="1"/>
  <c r="I117" i="34" s="1"/>
  <c r="D53" i="34"/>
  <c r="E53" i="34" s="1"/>
  <c r="I53" i="34" s="1"/>
  <c r="D55" i="34"/>
  <c r="E55" i="34" s="1"/>
  <c r="I55" i="34" s="1"/>
  <c r="D45" i="32"/>
  <c r="E45" i="32" s="1"/>
  <c r="I45" i="32" s="1"/>
  <c r="D55" i="21"/>
  <c r="E55" i="21" s="1"/>
  <c r="I55" i="21" s="1"/>
  <c r="D66" i="21"/>
  <c r="E66" i="21" s="1"/>
  <c r="I66" i="21" s="1"/>
  <c r="D43" i="21"/>
  <c r="E43" i="21" s="1"/>
  <c r="I43" i="21" s="1"/>
  <c r="D173" i="21"/>
  <c r="E173" i="21" s="1"/>
  <c r="D111" i="21"/>
  <c r="E111" i="21" s="1"/>
  <c r="I111" i="21" s="1"/>
  <c r="D100" i="21"/>
  <c r="E100" i="21" s="1"/>
  <c r="I100" i="21" s="1"/>
  <c r="D53" i="21"/>
  <c r="E53" i="21" s="1"/>
  <c r="I53" i="21" s="1"/>
  <c r="D80" i="16"/>
  <c r="E80" i="16" s="1"/>
  <c r="I80" i="16" s="1"/>
  <c r="D129" i="21"/>
  <c r="E129" i="21" s="1"/>
  <c r="I129" i="21" s="1"/>
  <c r="D57" i="21"/>
  <c r="E57" i="21" s="1"/>
  <c r="I57" i="21" s="1"/>
  <c r="D38" i="16"/>
  <c r="E38" i="16" s="1"/>
  <c r="D107" i="34"/>
  <c r="E107" i="34" s="1"/>
  <c r="I107" i="34" s="1"/>
  <c r="D40" i="34"/>
  <c r="E40" i="34" s="1"/>
  <c r="I40" i="34" s="1"/>
  <c r="D35" i="32"/>
  <c r="E35" i="32" s="1"/>
  <c r="I35" i="32" s="1"/>
  <c r="D41" i="21"/>
  <c r="E41" i="21" s="1"/>
  <c r="I41" i="21" s="1"/>
  <c r="D30" i="25"/>
  <c r="E30" i="25" s="1"/>
  <c r="I30" i="25" s="1"/>
  <c r="D92" i="34"/>
  <c r="E92" i="34" s="1"/>
  <c r="I92" i="34" s="1"/>
  <c r="D90" i="34"/>
  <c r="E90" i="34" s="1"/>
  <c r="I90" i="34" s="1"/>
  <c r="D121" i="16"/>
  <c r="E121" i="16" s="1"/>
  <c r="AB121" i="16" s="1"/>
  <c r="D98" i="34"/>
  <c r="E98" i="34" s="1"/>
  <c r="I98" i="34" s="1"/>
  <c r="D170" i="21"/>
  <c r="E170" i="21" s="1"/>
  <c r="D69" i="32"/>
  <c r="E69" i="32" s="1"/>
  <c r="I69" i="32" s="1"/>
  <c r="D73" i="32"/>
  <c r="E73" i="32" s="1"/>
  <c r="I73" i="32" s="1"/>
  <c r="D144" i="34"/>
  <c r="E144" i="34" s="1"/>
  <c r="I144" i="34" s="1"/>
  <c r="D125" i="16"/>
  <c r="E125" i="16" s="1"/>
  <c r="I125" i="16" s="1"/>
  <c r="D58" i="32"/>
  <c r="E58" i="32" s="1"/>
  <c r="D127" i="34"/>
  <c r="E127" i="34" s="1"/>
  <c r="I127" i="34" s="1"/>
  <c r="D115" i="34"/>
  <c r="E115" i="34" s="1"/>
  <c r="I115" i="34" s="1"/>
  <c r="D113" i="34"/>
  <c r="E113" i="34" s="1"/>
  <c r="I113" i="34" s="1"/>
  <c r="D67" i="34"/>
  <c r="E67" i="34" s="1"/>
  <c r="I67" i="34" s="1"/>
  <c r="D63" i="34"/>
  <c r="E63" i="34" s="1"/>
  <c r="I63" i="34" s="1"/>
  <c r="D54" i="32"/>
  <c r="E54" i="32" s="1"/>
  <c r="D55" i="32"/>
  <c r="E55" i="32" s="1"/>
  <c r="D67" i="21"/>
  <c r="E67" i="21" s="1"/>
  <c r="I67" i="21" s="1"/>
  <c r="D63" i="21"/>
  <c r="E63" i="21" s="1"/>
  <c r="I63" i="21" s="1"/>
  <c r="D112" i="21"/>
  <c r="E112" i="21" s="1"/>
  <c r="I112" i="21" s="1"/>
  <c r="D108" i="21"/>
  <c r="E108" i="21" s="1"/>
  <c r="I108" i="21" s="1"/>
  <c r="D174" i="21"/>
  <c r="E174" i="21" s="1"/>
  <c r="D71" i="32"/>
  <c r="E71" i="32" s="1"/>
  <c r="I71" i="32" s="1"/>
  <c r="D34" i="32"/>
  <c r="E34" i="32" s="1"/>
  <c r="I34" i="32" s="1"/>
  <c r="D64" i="32"/>
  <c r="E64" i="32" s="1"/>
  <c r="I64" i="32" s="1"/>
  <c r="D139" i="34"/>
  <c r="E139" i="34" s="1"/>
  <c r="I139" i="34" s="1"/>
  <c r="D148" i="34"/>
  <c r="E148" i="34" s="1"/>
  <c r="I148" i="34" s="1"/>
  <c r="D106" i="34"/>
  <c r="E106" i="34" s="1"/>
  <c r="I106" i="34" s="1"/>
  <c r="D142" i="34"/>
  <c r="E142" i="34" s="1"/>
  <c r="I142" i="34" s="1"/>
  <c r="D108" i="34"/>
  <c r="E108" i="34" s="1"/>
  <c r="I108" i="34" s="1"/>
  <c r="D101" i="34"/>
  <c r="E101" i="34" s="1"/>
  <c r="I101" i="34" s="1"/>
  <c r="D104" i="34"/>
  <c r="E104" i="34" s="1"/>
  <c r="I104" i="34" s="1"/>
  <c r="D136" i="34"/>
  <c r="E136" i="34" s="1"/>
  <c r="I136" i="34" s="1"/>
  <c r="D39" i="34"/>
  <c r="E39" i="34" s="1"/>
  <c r="I39" i="34" s="1"/>
  <c r="D145" i="34"/>
  <c r="E145" i="34" s="1"/>
  <c r="I145" i="34" s="1"/>
  <c r="D182" i="21"/>
  <c r="E182" i="21" s="1"/>
  <c r="I182" i="21" s="1"/>
  <c r="D40" i="21"/>
  <c r="E40" i="21" s="1"/>
  <c r="I40" i="21" s="1"/>
  <c r="D71" i="34"/>
  <c r="E71" i="34" s="1"/>
  <c r="I71" i="34" s="1"/>
  <c r="D64" i="34"/>
  <c r="E64" i="34" s="1"/>
  <c r="I64" i="34" s="1"/>
  <c r="D150" i="34"/>
  <c r="E150" i="34" s="1"/>
  <c r="I150" i="34" s="1"/>
  <c r="D99" i="34"/>
  <c r="E99" i="34" s="1"/>
  <c r="I99" i="34" s="1"/>
  <c r="D147" i="34"/>
  <c r="E147" i="34" s="1"/>
  <c r="I147" i="34" s="1"/>
  <c r="D97" i="34"/>
  <c r="E97" i="34" s="1"/>
  <c r="I97" i="34" s="1"/>
  <c r="D74" i="34"/>
  <c r="E74" i="34" s="1"/>
  <c r="I74" i="34" s="1"/>
  <c r="D60" i="34"/>
  <c r="E60" i="34" s="1"/>
  <c r="I60" i="34" s="1"/>
  <c r="D52" i="34"/>
  <c r="E52" i="34" s="1"/>
  <c r="I52" i="34" s="1"/>
  <c r="D48" i="34"/>
  <c r="E48" i="34" s="1"/>
  <c r="I48" i="34" s="1"/>
  <c r="D152" i="34"/>
  <c r="E152" i="34" s="1"/>
  <c r="I152" i="34" s="1"/>
  <c r="D42" i="32"/>
  <c r="E42" i="32" s="1"/>
  <c r="I42" i="32" s="1"/>
  <c r="D113" i="21"/>
  <c r="E113" i="21" s="1"/>
  <c r="I113" i="21" s="1"/>
  <c r="D109" i="21"/>
  <c r="E109" i="21" s="1"/>
  <c r="I109" i="21" s="1"/>
  <c r="D105" i="21"/>
  <c r="E105" i="21" s="1"/>
  <c r="I105" i="21" s="1"/>
  <c r="D117" i="21"/>
  <c r="E117" i="21" s="1"/>
  <c r="I117" i="21" s="1"/>
  <c r="D73" i="34"/>
  <c r="E73" i="34" s="1"/>
  <c r="I73" i="34" s="1"/>
  <c r="D57" i="34"/>
  <c r="E57" i="34" s="1"/>
  <c r="I57" i="34" s="1"/>
  <c r="D76" i="34"/>
  <c r="E76" i="34" s="1"/>
  <c r="I76" i="34" s="1"/>
  <c r="D119" i="21"/>
  <c r="E119" i="21" s="1"/>
  <c r="I119" i="21" s="1"/>
  <c r="D102" i="21"/>
  <c r="E102" i="21" s="1"/>
  <c r="I102" i="21" s="1"/>
  <c r="D122" i="16"/>
  <c r="E122" i="16" s="1"/>
  <c r="AB122" i="16" s="1"/>
  <c r="D110" i="34"/>
  <c r="E110" i="34" s="1"/>
  <c r="I110" i="34" s="1"/>
  <c r="D171" i="21"/>
  <c r="E171" i="21" s="1"/>
  <c r="D132" i="16"/>
  <c r="E132" i="16" s="1"/>
  <c r="I132" i="16" s="1"/>
  <c r="D129" i="16"/>
  <c r="E129" i="16" s="1"/>
  <c r="I129" i="16" s="1"/>
  <c r="D117" i="16"/>
  <c r="E117" i="16" s="1"/>
  <c r="D57" i="16"/>
  <c r="E57" i="16" s="1"/>
  <c r="D68" i="16"/>
  <c r="E68" i="16" s="1"/>
  <c r="D49" i="16"/>
  <c r="E49" i="16" s="1"/>
  <c r="D61" i="16"/>
  <c r="E61" i="16" s="1"/>
  <c r="D76" i="16"/>
  <c r="E76" i="16" s="1"/>
  <c r="I76" i="16" s="1"/>
  <c r="D77" i="16"/>
  <c r="E77" i="16" s="1"/>
  <c r="I77" i="16" s="1"/>
  <c r="D130" i="16"/>
  <c r="E130" i="16" s="1"/>
  <c r="I130" i="16" s="1"/>
  <c r="D134" i="16"/>
  <c r="E134" i="16" s="1"/>
  <c r="I134" i="16" s="1"/>
  <c r="D119" i="16"/>
  <c r="E119" i="16" s="1"/>
  <c r="D70" i="16"/>
  <c r="E70" i="16" s="1"/>
  <c r="D65" i="16"/>
  <c r="E65" i="16" s="1"/>
  <c r="I65" i="16" s="1"/>
  <c r="D59" i="16"/>
  <c r="E59" i="16" s="1"/>
  <c r="I59" i="16" s="1"/>
  <c r="D55" i="16"/>
  <c r="E55" i="16" s="1"/>
  <c r="D50" i="16"/>
  <c r="E50" i="16" s="1"/>
  <c r="D69" i="16"/>
  <c r="E69" i="16" s="1"/>
  <c r="D133" i="16"/>
  <c r="E133" i="16" s="1"/>
  <c r="I133" i="16" s="1"/>
  <c r="D37" i="16"/>
  <c r="E37" i="16" s="1"/>
  <c r="D41" i="16"/>
  <c r="E41" i="16" s="1"/>
  <c r="I41" i="16" s="1"/>
  <c r="D54" i="16"/>
  <c r="E54" i="16" s="1"/>
  <c r="D118" i="16"/>
  <c r="E118" i="16" s="1"/>
  <c r="D43" i="16"/>
  <c r="E43" i="16" s="1"/>
  <c r="I43" i="16" s="1"/>
  <c r="D40" i="16"/>
  <c r="E40" i="16" s="1"/>
  <c r="I40" i="16" s="1"/>
  <c r="D64" i="16"/>
  <c r="E64" i="16" s="1"/>
  <c r="D52" i="16"/>
  <c r="E52" i="16" s="1"/>
  <c r="D53" i="16"/>
  <c r="E53" i="16" s="1"/>
  <c r="D83" i="16"/>
  <c r="E83" i="16" s="1"/>
  <c r="I83" i="16" s="1"/>
  <c r="D136" i="16"/>
  <c r="E136" i="16" s="1"/>
  <c r="I136" i="16" s="1"/>
  <c r="E87" i="16"/>
  <c r="I87" i="16" s="1"/>
  <c r="D46" i="16"/>
  <c r="E46" i="16" s="1"/>
  <c r="D67" i="16"/>
  <c r="E67" i="16" s="1"/>
  <c r="I67" i="16" s="1"/>
  <c r="D131" i="16"/>
  <c r="E131" i="16" s="1"/>
  <c r="I131" i="16" s="1"/>
  <c r="D135" i="16"/>
  <c r="E135" i="16" s="1"/>
  <c r="I135" i="16" s="1"/>
  <c r="D42" i="16"/>
  <c r="E42" i="16" s="1"/>
  <c r="I42" i="16" s="1"/>
  <c r="D63" i="16"/>
  <c r="E63" i="16" s="1"/>
  <c r="D60" i="16"/>
  <c r="E60" i="16" s="1"/>
  <c r="D56" i="16"/>
  <c r="E56" i="16" s="1"/>
  <c r="D51" i="16"/>
  <c r="E51" i="16" s="1"/>
  <c r="I81" i="16"/>
  <c r="I84" i="16"/>
  <c r="I58" i="16"/>
  <c r="G46" i="16"/>
  <c r="A48" i="16"/>
  <c r="A49" i="16" s="1"/>
  <c r="A50" i="16" s="1"/>
  <c r="A51" i="16" s="1"/>
  <c r="A52" i="16" s="1"/>
  <c r="AJ161" i="5"/>
  <c r="AG161" i="5"/>
  <c r="U161" i="5"/>
  <c r="E161" i="5"/>
  <c r="C161" i="5" s="1"/>
  <c r="AM161" i="5"/>
  <c r="AA161" i="5"/>
  <c r="O161" i="5"/>
  <c r="AM176" i="5"/>
  <c r="AG176" i="5"/>
  <c r="AJ176" i="5"/>
  <c r="AD176" i="5"/>
  <c r="E176" i="5"/>
  <c r="C176" i="5" s="1"/>
  <c r="AM194" i="5"/>
  <c r="AG194" i="5"/>
  <c r="X194" i="5"/>
  <c r="R194" i="5"/>
  <c r="L194" i="5"/>
  <c r="AJ194" i="5"/>
  <c r="AD194" i="5"/>
  <c r="U194" i="5"/>
  <c r="O194" i="5"/>
  <c r="I194" i="5"/>
  <c r="E194" i="5"/>
  <c r="C194" i="5" s="1"/>
  <c r="AM196" i="5"/>
  <c r="AG196" i="5"/>
  <c r="X196" i="5"/>
  <c r="R196" i="5"/>
  <c r="L196" i="5"/>
  <c r="AJ196" i="5"/>
  <c r="AD196" i="5"/>
  <c r="U196" i="5"/>
  <c r="O196" i="5"/>
  <c r="I196" i="5"/>
  <c r="E196" i="5"/>
  <c r="C196" i="5" s="1"/>
  <c r="AM198" i="5"/>
  <c r="AG198" i="5"/>
  <c r="AA198" i="5"/>
  <c r="AJ198" i="5"/>
  <c r="X198" i="5"/>
  <c r="R198" i="5"/>
  <c r="L198" i="5"/>
  <c r="AD198" i="5"/>
  <c r="U198" i="5"/>
  <c r="O198" i="5"/>
  <c r="I198" i="5"/>
  <c r="E198" i="5"/>
  <c r="C198" i="5" s="1"/>
  <c r="AM177" i="5"/>
  <c r="AG177" i="5"/>
  <c r="AJ177" i="5"/>
  <c r="AD177" i="5"/>
  <c r="E177" i="5"/>
  <c r="C177" i="5" s="1"/>
  <c r="AM180" i="5"/>
  <c r="AG180" i="5"/>
  <c r="AJ180" i="5"/>
  <c r="AD180" i="5"/>
  <c r="E180" i="5"/>
  <c r="C180" i="5" s="1"/>
  <c r="AM182" i="5"/>
  <c r="AG182" i="5"/>
  <c r="AJ182" i="5"/>
  <c r="AD182" i="5"/>
  <c r="E182" i="5"/>
  <c r="C182" i="5" s="1"/>
  <c r="AM195" i="5"/>
  <c r="AG195" i="5"/>
  <c r="X195" i="5"/>
  <c r="R195" i="5"/>
  <c r="L195" i="5"/>
  <c r="AJ195" i="5"/>
  <c r="AD195" i="5"/>
  <c r="U195" i="5"/>
  <c r="O195" i="5"/>
  <c r="I195" i="5"/>
  <c r="E195" i="5"/>
  <c r="C195" i="5" s="1"/>
  <c r="AM197" i="5"/>
  <c r="AG197" i="5"/>
  <c r="X197" i="5"/>
  <c r="R197" i="5"/>
  <c r="L197" i="5"/>
  <c r="AJ197" i="5"/>
  <c r="AD197" i="5"/>
  <c r="U197" i="5"/>
  <c r="O197" i="5"/>
  <c r="I197" i="5"/>
  <c r="E197" i="5"/>
  <c r="C197" i="5" s="1"/>
  <c r="L161" i="5"/>
  <c r="R161" i="5"/>
  <c r="X161" i="5"/>
  <c r="AD161" i="5"/>
  <c r="I52" i="25" l="1"/>
  <c r="I54" i="25" s="1"/>
  <c r="I54" i="30"/>
  <c r="I56" i="30" s="1"/>
  <c r="I157" i="34"/>
  <c r="I159" i="34" s="1"/>
  <c r="I52" i="28"/>
  <c r="I54" i="28" s="1"/>
  <c r="I47" i="49"/>
  <c r="I49" i="49" s="1"/>
  <c r="AB123" i="16"/>
  <c r="W123" i="16"/>
  <c r="D75" i="21"/>
  <c r="E75" i="21" s="1"/>
  <c r="I75" i="21" s="1"/>
  <c r="D37" i="29"/>
  <c r="E37" i="29" s="1"/>
  <c r="I37" i="29" s="1"/>
  <c r="D46" i="29"/>
  <c r="E46" i="29" s="1"/>
  <c r="I46" i="29" s="1"/>
  <c r="D32" i="29"/>
  <c r="E32" i="29" s="1"/>
  <c r="I32" i="29" s="1"/>
  <c r="D31" i="29"/>
  <c r="E31" i="29" s="1"/>
  <c r="I31" i="29" s="1"/>
  <c r="D36" i="29"/>
  <c r="E36" i="29" s="1"/>
  <c r="I36" i="29" s="1"/>
  <c r="D45" i="29"/>
  <c r="E45" i="29" s="1"/>
  <c r="I45" i="29" s="1"/>
  <c r="W125" i="16"/>
  <c r="D32" i="26"/>
  <c r="E32" i="26" s="1"/>
  <c r="I32" i="26" s="1"/>
  <c r="D47" i="26"/>
  <c r="E47" i="26" s="1"/>
  <c r="I47" i="26" s="1"/>
  <c r="D38" i="26"/>
  <c r="E38" i="26" s="1"/>
  <c r="I38" i="26" s="1"/>
  <c r="D33" i="26"/>
  <c r="E33" i="26" s="1"/>
  <c r="I33" i="26" s="1"/>
  <c r="D53" i="47"/>
  <c r="E53" i="47" s="1"/>
  <c r="D77" i="47"/>
  <c r="E77" i="47" s="1"/>
  <c r="I77" i="47" s="1"/>
  <c r="D48" i="26"/>
  <c r="E48" i="26" s="1"/>
  <c r="I48" i="26" s="1"/>
  <c r="D39" i="26"/>
  <c r="E39" i="26" s="1"/>
  <c r="I39" i="26" s="1"/>
  <c r="D91" i="47"/>
  <c r="E91" i="47" s="1"/>
  <c r="I91" i="47" s="1"/>
  <c r="D103" i="47"/>
  <c r="E103" i="47" s="1"/>
  <c r="I103" i="47" s="1"/>
  <c r="D57" i="47"/>
  <c r="E57" i="47" s="1"/>
  <c r="W121" i="16"/>
  <c r="I122" i="16"/>
  <c r="I121" i="16"/>
  <c r="AB124" i="16"/>
  <c r="I124" i="16"/>
  <c r="AB125" i="16"/>
  <c r="D75" i="16"/>
  <c r="E75" i="16" s="1"/>
  <c r="I75" i="16" s="1"/>
  <c r="D91" i="32"/>
  <c r="E91" i="32" s="1"/>
  <c r="I91" i="32" s="1"/>
  <c r="D77" i="32"/>
  <c r="E77" i="32" s="1"/>
  <c r="I77" i="32" s="1"/>
  <c r="D103" i="32"/>
  <c r="E103" i="32" s="1"/>
  <c r="I103" i="32" s="1"/>
  <c r="D124" i="21"/>
  <c r="E124" i="21" s="1"/>
  <c r="I124" i="21" s="1"/>
  <c r="D53" i="32"/>
  <c r="E53" i="32" s="1"/>
  <c r="D57" i="32"/>
  <c r="E57" i="32" s="1"/>
  <c r="AB170" i="21"/>
  <c r="I170" i="21"/>
  <c r="W170" i="21"/>
  <c r="I174" i="21"/>
  <c r="W174" i="21"/>
  <c r="AB174" i="21"/>
  <c r="AB171" i="21"/>
  <c r="W171" i="21"/>
  <c r="I171" i="21"/>
  <c r="AB173" i="21"/>
  <c r="I173" i="21"/>
  <c r="W173" i="21"/>
  <c r="I172" i="21"/>
  <c r="W172" i="21"/>
  <c r="AB172" i="21"/>
  <c r="W122" i="16"/>
  <c r="I57" i="16"/>
  <c r="A53" i="16"/>
  <c r="A54" i="16" s="1"/>
  <c r="A55" i="16" s="1"/>
  <c r="A56" i="16" s="1"/>
  <c r="A57" i="16" s="1"/>
  <c r="A58" i="16" s="1"/>
  <c r="A59" i="16" s="1"/>
  <c r="A60" i="16" s="1"/>
  <c r="A61" i="16" s="1"/>
  <c r="A62" i="16" s="1"/>
  <c r="A63" i="16" s="1"/>
  <c r="A64" i="16" s="1"/>
  <c r="A65" i="16" s="1"/>
  <c r="A66" i="16" s="1"/>
  <c r="A67" i="16" s="1"/>
  <c r="A68" i="16" s="1"/>
  <c r="A69" i="16" s="1"/>
  <c r="A70" i="16" s="1"/>
  <c r="I46" i="16"/>
  <c r="I49" i="16"/>
  <c r="I47" i="16"/>
  <c r="I48" i="16"/>
  <c r="I37" i="16"/>
  <c r="I63" i="16"/>
  <c r="I50" i="16"/>
  <c r="I52" i="16"/>
  <c r="I64" i="16"/>
  <c r="I120" i="16"/>
  <c r="I44" i="16"/>
  <c r="I118" i="16"/>
  <c r="I29" i="16"/>
  <c r="I39" i="16"/>
  <c r="I51" i="16"/>
  <c r="I60" i="16"/>
  <c r="I54" i="16"/>
  <c r="I38" i="16"/>
  <c r="I119" i="16"/>
  <c r="I33" i="16"/>
  <c r="I31" i="16"/>
  <c r="I53" i="16"/>
  <c r="I117" i="16"/>
  <c r="J142" i="16"/>
  <c r="C35" i="16"/>
  <c r="I189" i="21" l="1"/>
  <c r="I191" i="21" s="1"/>
  <c r="C67" i="41"/>
  <c r="I67" i="41"/>
  <c r="F67" i="41"/>
  <c r="I68" i="41"/>
  <c r="F68" i="41"/>
  <c r="C68" i="41"/>
  <c r="I58" i="41"/>
  <c r="F58" i="41"/>
  <c r="I53" i="25"/>
  <c r="C58" i="41"/>
  <c r="I48" i="49"/>
  <c r="C52" i="41"/>
  <c r="I54" i="29"/>
  <c r="I56" i="29" s="1"/>
  <c r="I55" i="30"/>
  <c r="I53" i="28"/>
  <c r="I56" i="26"/>
  <c r="I58" i="26" s="1"/>
  <c r="C50" i="41"/>
  <c r="C76" i="41"/>
  <c r="I158" i="34"/>
  <c r="I160" i="34"/>
  <c r="I161" i="34" s="1"/>
  <c r="A119" i="16"/>
  <c r="A120" i="16" s="1"/>
  <c r="A121" i="16" s="1"/>
  <c r="A122" i="16" s="1"/>
  <c r="A123" i="16" s="1"/>
  <c r="A124" i="16" s="1"/>
  <c r="A125" i="16" s="1"/>
  <c r="A126" i="16" s="1"/>
  <c r="A127" i="16" s="1"/>
  <c r="A128" i="16" s="1"/>
  <c r="A129" i="16" s="1"/>
  <c r="A130" i="16" s="1"/>
  <c r="A131" i="16" s="1"/>
  <c r="A132" i="16" s="1"/>
  <c r="A133" i="16" s="1"/>
  <c r="A134" i="16" s="1"/>
  <c r="A135" i="16" s="1"/>
  <c r="A136" i="16" s="1"/>
  <c r="I55" i="16"/>
  <c r="I68" i="16"/>
  <c r="I69" i="16"/>
  <c r="I62" i="16"/>
  <c r="I56" i="16"/>
  <c r="I70" i="16"/>
  <c r="I61" i="16"/>
  <c r="E35" i="16"/>
  <c r="I35" i="16" s="1"/>
  <c r="C78" i="41" l="1"/>
  <c r="C34" i="41" s="1"/>
  <c r="C40" i="43" s="1"/>
  <c r="C56" i="43" s="1"/>
  <c r="I140" i="16"/>
  <c r="I142" i="16" s="1"/>
  <c r="I70" i="41"/>
  <c r="F70" i="41"/>
  <c r="C70" i="41"/>
  <c r="I69" i="41"/>
  <c r="F69" i="41"/>
  <c r="C69" i="41"/>
  <c r="F59" i="41"/>
  <c r="I59" i="41"/>
  <c r="C59" i="41"/>
  <c r="I55" i="29"/>
  <c r="I192" i="21"/>
  <c r="I193" i="21" s="1"/>
  <c r="I190" i="21"/>
  <c r="C51" i="41"/>
  <c r="I57" i="26"/>
  <c r="C72" i="43" l="1"/>
  <c r="I60" i="41"/>
  <c r="F60" i="41"/>
  <c r="C60" i="41"/>
  <c r="I143" i="16"/>
  <c r="I144" i="16" l="1"/>
  <c r="I141" i="16"/>
  <c r="D16" i="59" l="1"/>
  <c r="D16" i="47"/>
  <c r="G48" i="47" s="1"/>
  <c r="I48" i="47" s="1"/>
  <c r="D16" i="55"/>
  <c r="G52" i="55" s="1"/>
  <c r="I52" i="55" s="1"/>
  <c r="D16" i="32"/>
  <c r="G50" i="32" s="1"/>
  <c r="I50" i="32" s="1"/>
  <c r="G52" i="47" l="1"/>
  <c r="I52" i="47" s="1"/>
  <c r="G57" i="55"/>
  <c r="I57" i="55" s="1"/>
  <c r="G48" i="32"/>
  <c r="I48" i="32" s="1"/>
  <c r="G58" i="32"/>
  <c r="I58" i="32" s="1"/>
  <c r="G54" i="32"/>
  <c r="I54" i="32" s="1"/>
  <c r="G56" i="55"/>
  <c r="I56" i="55" s="1"/>
  <c r="G51" i="55"/>
  <c r="I51" i="55" s="1"/>
  <c r="G49" i="32"/>
  <c r="I49" i="32" s="1"/>
  <c r="G48" i="55"/>
  <c r="I48" i="55" s="1"/>
  <c r="G53" i="55"/>
  <c r="I53" i="55" s="1"/>
  <c r="G49" i="47"/>
  <c r="I49" i="47" s="1"/>
  <c r="G55" i="55"/>
  <c r="I55" i="55" s="1"/>
  <c r="G59" i="47"/>
  <c r="I59" i="47" s="1"/>
  <c r="G54" i="55"/>
  <c r="I54" i="55" s="1"/>
  <c r="G53" i="32"/>
  <c r="I53" i="32" s="1"/>
  <c r="G56" i="32"/>
  <c r="I56" i="32" s="1"/>
  <c r="G55" i="32"/>
  <c r="I55" i="32" s="1"/>
  <c r="G58" i="55"/>
  <c r="I58" i="55" s="1"/>
  <c r="G50" i="55"/>
  <c r="I50" i="55" s="1"/>
  <c r="G59" i="32"/>
  <c r="I59" i="32" s="1"/>
  <c r="G52" i="32"/>
  <c r="I52" i="32" s="1"/>
  <c r="G55" i="47"/>
  <c r="I55" i="47" s="1"/>
  <c r="G56" i="47"/>
  <c r="I56" i="47" s="1"/>
  <c r="G59" i="55"/>
  <c r="I59" i="55" s="1"/>
  <c r="G58" i="47"/>
  <c r="I58" i="47" s="1"/>
  <c r="G51" i="32"/>
  <c r="I51" i="32" s="1"/>
  <c r="G50" i="47"/>
  <c r="I50" i="47" s="1"/>
  <c r="G57" i="32"/>
  <c r="I57" i="32" s="1"/>
  <c r="G53" i="47"/>
  <c r="I53" i="47" s="1"/>
  <c r="G54" i="47"/>
  <c r="I54" i="47" s="1"/>
  <c r="G57" i="47"/>
  <c r="I57" i="47" s="1"/>
  <c r="G51" i="47"/>
  <c r="I51" i="47" s="1"/>
  <c r="G49" i="55"/>
  <c r="I49" i="55" s="1"/>
  <c r="I107" i="55" l="1"/>
  <c r="I109" i="55" s="1"/>
  <c r="I107" i="32"/>
  <c r="I109" i="32" s="1"/>
  <c r="I107" i="47"/>
  <c r="I109" i="47" s="1"/>
  <c r="I108" i="47" s="1"/>
  <c r="F66" i="41" l="1"/>
  <c r="F72" i="41" s="1"/>
  <c r="C32" i="41" s="1"/>
  <c r="C38" i="43" s="1"/>
  <c r="C54" i="43" s="1"/>
  <c r="C83" i="41"/>
  <c r="C87" i="41" s="1"/>
  <c r="C35" i="41" s="1"/>
  <c r="C41" i="43" s="1"/>
  <c r="C57" i="43" s="1"/>
  <c r="C92" i="41"/>
  <c r="C97" i="41" s="1"/>
  <c r="C36" i="41" s="1"/>
  <c r="C42" i="43" s="1"/>
  <c r="C58" i="43" s="1"/>
  <c r="C102" i="41"/>
  <c r="C107" i="41" s="1"/>
  <c r="C37" i="41" s="1"/>
  <c r="C43" i="43" s="1"/>
  <c r="C59" i="43" s="1"/>
  <c r="I108" i="55"/>
  <c r="F83" i="41"/>
  <c r="C49" i="41"/>
  <c r="C53" i="41" s="1"/>
  <c r="C27" i="41" s="1"/>
  <c r="I66" i="41"/>
  <c r="I72" i="41" s="1"/>
  <c r="C33" i="41" s="1"/>
  <c r="C39" i="43" s="1"/>
  <c r="C55" i="43" s="1"/>
  <c r="C66" i="41"/>
  <c r="C71" i="41" s="1"/>
  <c r="C31" i="41" s="1"/>
  <c r="C37" i="43" s="1"/>
  <c r="C53" i="43" s="1"/>
  <c r="C57" i="41"/>
  <c r="C61" i="41" s="1"/>
  <c r="C28" i="41" s="1"/>
  <c r="C34" i="43" s="1"/>
  <c r="C50" i="43" s="1"/>
  <c r="C66" i="43" s="1"/>
  <c r="I108" i="32"/>
  <c r="I57" i="41"/>
  <c r="I62" i="41" s="1"/>
  <c r="C30" i="41" s="1"/>
  <c r="C36" i="43" s="1"/>
  <c r="C52" i="43" s="1"/>
  <c r="F57" i="41"/>
  <c r="F62" i="41" s="1"/>
  <c r="C29" i="41" s="1"/>
  <c r="C35" i="43" s="1"/>
  <c r="C51" i="43" s="1"/>
  <c r="C33" i="43" l="1"/>
  <c r="C49" i="43" s="1"/>
  <c r="C68" i="43"/>
  <c r="C74" i="43"/>
  <c r="C71" i="43"/>
  <c r="C75" i="43"/>
  <c r="C73" i="43"/>
  <c r="C69" i="43"/>
  <c r="C67" i="43"/>
  <c r="C70" i="43"/>
  <c r="F86" i="41"/>
  <c r="F92" i="41"/>
  <c r="F96" i="41" s="1"/>
  <c r="C39" i="41" s="1"/>
  <c r="C45" i="43" s="1"/>
  <c r="C61" i="43" s="1"/>
  <c r="F101" i="41"/>
  <c r="F105" i="41" s="1"/>
  <c r="C40" i="41" s="1"/>
  <c r="C46" i="43" s="1"/>
  <c r="C62" i="43" s="1"/>
  <c r="C24" i="43" l="1"/>
  <c r="E34" i="41" s="1"/>
  <c r="C19" i="43"/>
  <c r="E29" i="41" s="1"/>
  <c r="C26" i="43"/>
  <c r="E36" i="41" s="1"/>
  <c r="C22" i="43"/>
  <c r="E32" i="41" s="1"/>
  <c r="C21" i="43"/>
  <c r="E31" i="41" s="1"/>
  <c r="C20" i="43"/>
  <c r="E30" i="41" s="1"/>
  <c r="C23" i="43"/>
  <c r="E33" i="41" s="1"/>
  <c r="C27" i="43"/>
  <c r="E37" i="41" s="1"/>
  <c r="C65" i="43"/>
  <c r="C25" i="43"/>
  <c r="E35" i="41" s="1"/>
  <c r="C18" i="43"/>
  <c r="E28" i="41" s="1"/>
  <c r="C77" i="43"/>
  <c r="C29" i="43"/>
  <c r="E39" i="41" s="1"/>
  <c r="C78" i="43"/>
  <c r="C30" i="43"/>
  <c r="E40" i="41" s="1"/>
  <c r="C38" i="41"/>
  <c r="C44" i="43" s="1"/>
  <c r="C60" i="43" s="1"/>
  <c r="C76" i="43" l="1"/>
  <c r="C28" i="43"/>
  <c r="E38"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Liao</author>
  </authors>
  <commentList>
    <comment ref="A1" authorId="0" shapeId="0" xr:uid="{00000000-0006-0000-0200-000001000000}">
      <text>
        <r>
          <rPr>
            <b/>
            <sz val="8"/>
            <color indexed="81"/>
            <rFont val="Tahoma"/>
            <family val="2"/>
          </rPr>
          <t>Alexander Liao:</t>
        </r>
        <r>
          <rPr>
            <sz val="8"/>
            <color indexed="81"/>
            <rFont val="Tahoma"/>
            <family val="2"/>
          </rPr>
          <t xml:space="preserve">
Input partial frequency for element to the left</t>
        </r>
      </text>
    </comment>
    <comment ref="N2" authorId="0" shapeId="0" xr:uid="{00000000-0006-0000-0200-000002000000}">
      <text>
        <r>
          <rPr>
            <b/>
            <sz val="8"/>
            <color indexed="81"/>
            <rFont val="Tahoma"/>
            <family val="2"/>
          </rPr>
          <t>Alexander Liao:</t>
        </r>
        <r>
          <rPr>
            <sz val="8"/>
            <color indexed="81"/>
            <rFont val="Tahoma"/>
            <family val="2"/>
          </rPr>
          <t xml:space="preserve">
Input partial frequency for element to the left</t>
        </r>
      </text>
    </comment>
    <comment ref="Q2" authorId="0" shapeId="0" xr:uid="{00000000-0006-0000-0200-000003000000}">
      <text>
        <r>
          <rPr>
            <b/>
            <sz val="8"/>
            <color indexed="81"/>
            <rFont val="Tahoma"/>
            <family val="2"/>
          </rPr>
          <t>Alexander Liao:</t>
        </r>
        <r>
          <rPr>
            <sz val="8"/>
            <color indexed="81"/>
            <rFont val="Tahoma"/>
            <family val="2"/>
          </rPr>
          <t xml:space="preserve">
Input partial frequency for element to the left</t>
        </r>
      </text>
    </comment>
    <comment ref="T2" authorId="0" shapeId="0" xr:uid="{00000000-0006-0000-0200-000004000000}">
      <text>
        <r>
          <rPr>
            <b/>
            <sz val="8"/>
            <color indexed="81"/>
            <rFont val="Tahoma"/>
            <family val="2"/>
          </rPr>
          <t>Alexander Liao:</t>
        </r>
        <r>
          <rPr>
            <sz val="8"/>
            <color indexed="81"/>
            <rFont val="Tahoma"/>
            <family val="2"/>
          </rPr>
          <t xml:space="preserve">
Input partial frequency for element to the left</t>
        </r>
      </text>
    </comment>
    <comment ref="W2" authorId="0" shapeId="0" xr:uid="{00000000-0006-0000-0200-000005000000}">
      <text>
        <r>
          <rPr>
            <b/>
            <sz val="8"/>
            <color indexed="81"/>
            <rFont val="Tahoma"/>
            <family val="2"/>
          </rPr>
          <t>Alexander Liao:</t>
        </r>
        <r>
          <rPr>
            <sz val="8"/>
            <color indexed="81"/>
            <rFont val="Tahoma"/>
            <family val="2"/>
          </rPr>
          <t xml:space="preserve">
Input partial frequency for element to the left</t>
        </r>
      </text>
    </comment>
    <comment ref="Z2" authorId="0" shapeId="0" xr:uid="{00000000-0006-0000-0200-000006000000}">
      <text>
        <r>
          <rPr>
            <b/>
            <sz val="8"/>
            <color indexed="81"/>
            <rFont val="Tahoma"/>
            <family val="2"/>
          </rPr>
          <t>Alexander Liao:</t>
        </r>
        <r>
          <rPr>
            <sz val="8"/>
            <color indexed="81"/>
            <rFont val="Tahoma"/>
            <family val="2"/>
          </rPr>
          <t xml:space="preserve">
Input partial frequency for element to the left</t>
        </r>
      </text>
    </comment>
    <comment ref="AC2" authorId="0" shapeId="0" xr:uid="{00000000-0006-0000-0200-000007000000}">
      <text>
        <r>
          <rPr>
            <b/>
            <sz val="8"/>
            <color indexed="81"/>
            <rFont val="Tahoma"/>
            <family val="2"/>
          </rPr>
          <t>Alexander Liao:</t>
        </r>
        <r>
          <rPr>
            <sz val="8"/>
            <color indexed="81"/>
            <rFont val="Tahoma"/>
            <family val="2"/>
          </rPr>
          <t xml:space="preserve">
Input partial frequency for element to the left</t>
        </r>
      </text>
    </comment>
    <comment ref="AF2" authorId="0" shapeId="0" xr:uid="{00000000-0006-0000-0200-000008000000}">
      <text>
        <r>
          <rPr>
            <b/>
            <sz val="8"/>
            <color indexed="81"/>
            <rFont val="Tahoma"/>
            <family val="2"/>
          </rPr>
          <t>Alexander Liao:</t>
        </r>
        <r>
          <rPr>
            <sz val="8"/>
            <color indexed="81"/>
            <rFont val="Tahoma"/>
            <family val="2"/>
          </rPr>
          <t xml:space="preserve">
Input partial frequency for element to the left</t>
        </r>
      </text>
    </comment>
    <comment ref="AI2" authorId="0" shapeId="0" xr:uid="{00000000-0006-0000-0200-000009000000}">
      <text>
        <r>
          <rPr>
            <b/>
            <sz val="8"/>
            <color indexed="81"/>
            <rFont val="Tahoma"/>
            <family val="2"/>
          </rPr>
          <t>Alexander Liao:</t>
        </r>
        <r>
          <rPr>
            <sz val="8"/>
            <color indexed="81"/>
            <rFont val="Tahoma"/>
            <family val="2"/>
          </rPr>
          <t xml:space="preserve">
Input partial frequency for element to the left</t>
        </r>
      </text>
    </comment>
    <comment ref="AL2" authorId="0" shapeId="0" xr:uid="{00000000-0006-0000-0200-00000A000000}">
      <text>
        <r>
          <rPr>
            <b/>
            <sz val="8"/>
            <color indexed="81"/>
            <rFont val="Tahoma"/>
            <family val="2"/>
          </rPr>
          <t>Alexander Liao:</t>
        </r>
        <r>
          <rPr>
            <sz val="8"/>
            <color indexed="81"/>
            <rFont val="Tahoma"/>
            <family val="2"/>
          </rPr>
          <t xml:space="preserve">
Input partial frequency for element to the left</t>
        </r>
      </text>
    </comment>
    <comment ref="AO2" authorId="0" shapeId="0" xr:uid="{00000000-0006-0000-0200-00000B000000}">
      <text>
        <r>
          <rPr>
            <b/>
            <sz val="8"/>
            <color indexed="81"/>
            <rFont val="Tahoma"/>
            <family val="2"/>
          </rPr>
          <t>Alexander Liao:</t>
        </r>
        <r>
          <rPr>
            <sz val="8"/>
            <color indexed="81"/>
            <rFont val="Tahoma"/>
            <family val="2"/>
          </rPr>
          <t xml:space="preserve">
Input partial frequency for element to the left</t>
        </r>
      </text>
    </comment>
    <comment ref="K3" authorId="0" shapeId="0" xr:uid="{00000000-0006-0000-0200-00000C000000}">
      <text>
        <r>
          <rPr>
            <b/>
            <sz val="8"/>
            <color indexed="81"/>
            <rFont val="Tahoma"/>
            <family val="2"/>
          </rPr>
          <t>Alexander Liao:</t>
        </r>
        <r>
          <rPr>
            <sz val="8"/>
            <color indexed="81"/>
            <rFont val="Tahoma"/>
            <family val="2"/>
          </rPr>
          <t xml:space="preserve">
Input partial frequency for element to the left</t>
        </r>
      </text>
    </comment>
    <comment ref="N3" authorId="0" shapeId="0" xr:uid="{00000000-0006-0000-0200-00000D000000}">
      <text>
        <r>
          <rPr>
            <b/>
            <sz val="8"/>
            <color indexed="81"/>
            <rFont val="Tahoma"/>
            <family val="2"/>
          </rPr>
          <t>Alexander Liao:</t>
        </r>
        <r>
          <rPr>
            <sz val="8"/>
            <color indexed="81"/>
            <rFont val="Tahoma"/>
            <family val="2"/>
          </rPr>
          <t xml:space="preserve">
Input partial frequency for element to the left</t>
        </r>
      </text>
    </comment>
    <comment ref="Q3" authorId="0" shapeId="0" xr:uid="{00000000-0006-0000-0200-00000E000000}">
      <text>
        <r>
          <rPr>
            <b/>
            <sz val="8"/>
            <color indexed="81"/>
            <rFont val="Tahoma"/>
            <family val="2"/>
          </rPr>
          <t>Alexander Liao:</t>
        </r>
        <r>
          <rPr>
            <sz val="8"/>
            <color indexed="81"/>
            <rFont val="Tahoma"/>
            <family val="2"/>
          </rPr>
          <t xml:space="preserve">
Input partial frequency for element to the left</t>
        </r>
      </text>
    </comment>
    <comment ref="T3" authorId="0" shapeId="0" xr:uid="{00000000-0006-0000-0200-00000F000000}">
      <text>
        <r>
          <rPr>
            <b/>
            <sz val="8"/>
            <color indexed="81"/>
            <rFont val="Tahoma"/>
            <family val="2"/>
          </rPr>
          <t>Alexander Liao:</t>
        </r>
        <r>
          <rPr>
            <sz val="8"/>
            <color indexed="81"/>
            <rFont val="Tahoma"/>
            <family val="2"/>
          </rPr>
          <t xml:space="preserve">
Input partial frequency for element to the left</t>
        </r>
      </text>
    </comment>
    <comment ref="W3" authorId="0" shapeId="0" xr:uid="{00000000-0006-0000-0200-000010000000}">
      <text>
        <r>
          <rPr>
            <b/>
            <sz val="8"/>
            <color indexed="81"/>
            <rFont val="Tahoma"/>
            <family val="2"/>
          </rPr>
          <t>Alexander Liao:</t>
        </r>
        <r>
          <rPr>
            <sz val="8"/>
            <color indexed="81"/>
            <rFont val="Tahoma"/>
            <family val="2"/>
          </rPr>
          <t xml:space="preserve">
Input partial frequency for element to the left</t>
        </r>
      </text>
    </comment>
    <comment ref="Z3" authorId="0" shapeId="0" xr:uid="{00000000-0006-0000-0200-000011000000}">
      <text>
        <r>
          <rPr>
            <b/>
            <sz val="8"/>
            <color indexed="81"/>
            <rFont val="Tahoma"/>
            <family val="2"/>
          </rPr>
          <t>Alexander Liao:</t>
        </r>
        <r>
          <rPr>
            <sz val="8"/>
            <color indexed="81"/>
            <rFont val="Tahoma"/>
            <family val="2"/>
          </rPr>
          <t xml:space="preserve">
Input partial frequency for element to the left</t>
        </r>
      </text>
    </comment>
    <comment ref="AC3" authorId="0" shapeId="0" xr:uid="{00000000-0006-0000-0200-000012000000}">
      <text>
        <r>
          <rPr>
            <b/>
            <sz val="8"/>
            <color indexed="81"/>
            <rFont val="Tahoma"/>
            <family val="2"/>
          </rPr>
          <t>Alexander Liao:</t>
        </r>
        <r>
          <rPr>
            <sz val="8"/>
            <color indexed="81"/>
            <rFont val="Tahoma"/>
            <family val="2"/>
          </rPr>
          <t xml:space="preserve">
Input partial frequency for element to the left</t>
        </r>
      </text>
    </comment>
    <comment ref="AF3" authorId="0" shapeId="0" xr:uid="{00000000-0006-0000-0200-000013000000}">
      <text>
        <r>
          <rPr>
            <b/>
            <sz val="8"/>
            <color indexed="81"/>
            <rFont val="Tahoma"/>
            <family val="2"/>
          </rPr>
          <t>Alexander Liao:</t>
        </r>
        <r>
          <rPr>
            <sz val="8"/>
            <color indexed="81"/>
            <rFont val="Tahoma"/>
            <family val="2"/>
          </rPr>
          <t xml:space="preserve">
Input partial frequency for element to the left</t>
        </r>
      </text>
    </comment>
    <comment ref="AI3" authorId="0" shapeId="0" xr:uid="{00000000-0006-0000-0200-000014000000}">
      <text>
        <r>
          <rPr>
            <b/>
            <sz val="8"/>
            <color indexed="81"/>
            <rFont val="Tahoma"/>
            <family val="2"/>
          </rPr>
          <t>Alexander Liao:</t>
        </r>
        <r>
          <rPr>
            <sz val="8"/>
            <color indexed="81"/>
            <rFont val="Tahoma"/>
            <family val="2"/>
          </rPr>
          <t xml:space="preserve">
Input partial frequency for element to the left</t>
        </r>
      </text>
    </comment>
    <comment ref="AL3" authorId="0" shapeId="0" xr:uid="{00000000-0006-0000-0200-000015000000}">
      <text>
        <r>
          <rPr>
            <b/>
            <sz val="8"/>
            <color indexed="81"/>
            <rFont val="Tahoma"/>
            <family val="2"/>
          </rPr>
          <t>Alexander Liao:</t>
        </r>
        <r>
          <rPr>
            <sz val="8"/>
            <color indexed="81"/>
            <rFont val="Tahoma"/>
            <family val="2"/>
          </rPr>
          <t xml:space="preserve">
Input partial frequency for element to the left</t>
        </r>
      </text>
    </comment>
    <comment ref="AO3" authorId="0" shapeId="0" xr:uid="{00000000-0006-0000-0200-000016000000}">
      <text>
        <r>
          <rPr>
            <b/>
            <sz val="8"/>
            <color indexed="81"/>
            <rFont val="Tahoma"/>
            <family val="2"/>
          </rPr>
          <t>Alexander Liao:</t>
        </r>
        <r>
          <rPr>
            <sz val="8"/>
            <color indexed="81"/>
            <rFont val="Tahoma"/>
            <family val="2"/>
          </rPr>
          <t xml:space="preserve">
Input partial frequency for element to the left</t>
        </r>
      </text>
    </comment>
    <comment ref="K4" authorId="0" shapeId="0" xr:uid="{00000000-0006-0000-0200-000017000000}">
      <text>
        <r>
          <rPr>
            <b/>
            <sz val="8"/>
            <color indexed="81"/>
            <rFont val="Tahoma"/>
            <family val="2"/>
          </rPr>
          <t>Alexander Liao:</t>
        </r>
        <r>
          <rPr>
            <sz val="8"/>
            <color indexed="81"/>
            <rFont val="Tahoma"/>
            <family val="2"/>
          </rPr>
          <t xml:space="preserve">
Input partial frequency for element to the left</t>
        </r>
      </text>
    </comment>
    <comment ref="N4" authorId="0" shapeId="0" xr:uid="{00000000-0006-0000-0200-000018000000}">
      <text>
        <r>
          <rPr>
            <b/>
            <sz val="8"/>
            <color indexed="81"/>
            <rFont val="Tahoma"/>
            <family val="2"/>
          </rPr>
          <t>Alexander Liao:</t>
        </r>
        <r>
          <rPr>
            <sz val="8"/>
            <color indexed="81"/>
            <rFont val="Tahoma"/>
            <family val="2"/>
          </rPr>
          <t xml:space="preserve">
Input partial frequency for element to the left</t>
        </r>
      </text>
    </comment>
    <comment ref="Q4" authorId="0" shapeId="0" xr:uid="{00000000-0006-0000-0200-000019000000}">
      <text>
        <r>
          <rPr>
            <b/>
            <sz val="8"/>
            <color indexed="81"/>
            <rFont val="Tahoma"/>
            <family val="2"/>
          </rPr>
          <t>Alexander Liao:</t>
        </r>
        <r>
          <rPr>
            <sz val="8"/>
            <color indexed="81"/>
            <rFont val="Tahoma"/>
            <family val="2"/>
          </rPr>
          <t xml:space="preserve">
Input partial frequency for element to the left</t>
        </r>
      </text>
    </comment>
    <comment ref="T4" authorId="0" shapeId="0" xr:uid="{00000000-0006-0000-0200-00001A000000}">
      <text>
        <r>
          <rPr>
            <b/>
            <sz val="8"/>
            <color indexed="81"/>
            <rFont val="Tahoma"/>
            <family val="2"/>
          </rPr>
          <t>Alexander Liao:</t>
        </r>
        <r>
          <rPr>
            <sz val="8"/>
            <color indexed="81"/>
            <rFont val="Tahoma"/>
            <family val="2"/>
          </rPr>
          <t xml:space="preserve">
Input partial frequency for element to the left</t>
        </r>
      </text>
    </comment>
    <comment ref="W4" authorId="0" shapeId="0" xr:uid="{00000000-0006-0000-0200-00001B000000}">
      <text>
        <r>
          <rPr>
            <b/>
            <sz val="8"/>
            <color indexed="81"/>
            <rFont val="Tahoma"/>
            <family val="2"/>
          </rPr>
          <t>Alexander Liao:</t>
        </r>
        <r>
          <rPr>
            <sz val="8"/>
            <color indexed="81"/>
            <rFont val="Tahoma"/>
            <family val="2"/>
          </rPr>
          <t xml:space="preserve">
Input partial frequency for element to the left</t>
        </r>
      </text>
    </comment>
    <comment ref="Z4" authorId="0" shapeId="0" xr:uid="{00000000-0006-0000-0200-00001C000000}">
      <text>
        <r>
          <rPr>
            <b/>
            <sz val="8"/>
            <color indexed="81"/>
            <rFont val="Tahoma"/>
            <family val="2"/>
          </rPr>
          <t>Alexander Liao:</t>
        </r>
        <r>
          <rPr>
            <sz val="8"/>
            <color indexed="81"/>
            <rFont val="Tahoma"/>
            <family val="2"/>
          </rPr>
          <t xml:space="preserve">
Input partial frequency for element to the left</t>
        </r>
      </text>
    </comment>
    <comment ref="AC4" authorId="0" shapeId="0" xr:uid="{00000000-0006-0000-0200-00001D000000}">
      <text>
        <r>
          <rPr>
            <b/>
            <sz val="8"/>
            <color indexed="81"/>
            <rFont val="Tahoma"/>
            <family val="2"/>
          </rPr>
          <t>Alexander Liao:</t>
        </r>
        <r>
          <rPr>
            <sz val="8"/>
            <color indexed="81"/>
            <rFont val="Tahoma"/>
            <family val="2"/>
          </rPr>
          <t xml:space="preserve">
Input partial frequency for element to the left</t>
        </r>
      </text>
    </comment>
    <comment ref="AF4" authorId="0" shapeId="0" xr:uid="{00000000-0006-0000-0200-00001E000000}">
      <text>
        <r>
          <rPr>
            <b/>
            <sz val="8"/>
            <color indexed="81"/>
            <rFont val="Tahoma"/>
            <family val="2"/>
          </rPr>
          <t>Alexander Liao:</t>
        </r>
        <r>
          <rPr>
            <sz val="8"/>
            <color indexed="81"/>
            <rFont val="Tahoma"/>
            <family val="2"/>
          </rPr>
          <t xml:space="preserve">
Input partial frequency for element to the left</t>
        </r>
      </text>
    </comment>
    <comment ref="AI4" authorId="0" shapeId="0" xr:uid="{00000000-0006-0000-0200-00001F000000}">
      <text>
        <r>
          <rPr>
            <b/>
            <sz val="8"/>
            <color indexed="81"/>
            <rFont val="Tahoma"/>
            <family val="2"/>
          </rPr>
          <t>Alexander Liao:</t>
        </r>
        <r>
          <rPr>
            <sz val="8"/>
            <color indexed="81"/>
            <rFont val="Tahoma"/>
            <family val="2"/>
          </rPr>
          <t xml:space="preserve">
Input partial frequency for element to the left</t>
        </r>
      </text>
    </comment>
    <comment ref="AL4" authorId="0" shapeId="0" xr:uid="{00000000-0006-0000-0200-000020000000}">
      <text>
        <r>
          <rPr>
            <b/>
            <sz val="8"/>
            <color indexed="81"/>
            <rFont val="Tahoma"/>
            <family val="2"/>
          </rPr>
          <t>Alexander Liao:</t>
        </r>
        <r>
          <rPr>
            <sz val="8"/>
            <color indexed="81"/>
            <rFont val="Tahoma"/>
            <family val="2"/>
          </rPr>
          <t xml:space="preserve">
Input partial frequency for element to the left</t>
        </r>
      </text>
    </comment>
    <comment ref="AO4" authorId="0" shapeId="0" xr:uid="{00000000-0006-0000-0200-000021000000}">
      <text>
        <r>
          <rPr>
            <b/>
            <sz val="8"/>
            <color indexed="81"/>
            <rFont val="Tahoma"/>
            <family val="2"/>
          </rPr>
          <t>Alexander Liao:</t>
        </r>
        <r>
          <rPr>
            <sz val="8"/>
            <color indexed="81"/>
            <rFont val="Tahoma"/>
            <family val="2"/>
          </rPr>
          <t xml:space="preserve">
Input partial frequency for element to the left</t>
        </r>
      </text>
    </comment>
    <comment ref="K5" authorId="0" shapeId="0" xr:uid="{00000000-0006-0000-0200-000022000000}">
      <text>
        <r>
          <rPr>
            <b/>
            <sz val="8"/>
            <color indexed="81"/>
            <rFont val="Tahoma"/>
            <family val="2"/>
          </rPr>
          <t>Alexander Liao:</t>
        </r>
        <r>
          <rPr>
            <sz val="8"/>
            <color indexed="81"/>
            <rFont val="Tahoma"/>
            <family val="2"/>
          </rPr>
          <t xml:space="preserve">
Input partial frequency for element to the left</t>
        </r>
      </text>
    </comment>
    <comment ref="N5" authorId="0" shapeId="0" xr:uid="{00000000-0006-0000-0200-000023000000}">
      <text>
        <r>
          <rPr>
            <b/>
            <sz val="8"/>
            <color indexed="81"/>
            <rFont val="Tahoma"/>
            <family val="2"/>
          </rPr>
          <t>Alexander Liao:</t>
        </r>
        <r>
          <rPr>
            <sz val="8"/>
            <color indexed="81"/>
            <rFont val="Tahoma"/>
            <family val="2"/>
          </rPr>
          <t xml:space="preserve">
Input partial frequency for element to the left</t>
        </r>
      </text>
    </comment>
    <comment ref="Q5" authorId="0" shapeId="0" xr:uid="{00000000-0006-0000-0200-000024000000}">
      <text>
        <r>
          <rPr>
            <b/>
            <sz val="8"/>
            <color indexed="81"/>
            <rFont val="Tahoma"/>
            <family val="2"/>
          </rPr>
          <t>Alexander Liao:</t>
        </r>
        <r>
          <rPr>
            <sz val="8"/>
            <color indexed="81"/>
            <rFont val="Tahoma"/>
            <family val="2"/>
          </rPr>
          <t xml:space="preserve">
Input partial frequency for element to the left</t>
        </r>
      </text>
    </comment>
    <comment ref="T5" authorId="0" shapeId="0" xr:uid="{00000000-0006-0000-0200-000025000000}">
      <text>
        <r>
          <rPr>
            <b/>
            <sz val="8"/>
            <color indexed="81"/>
            <rFont val="Tahoma"/>
            <family val="2"/>
          </rPr>
          <t>Alexander Liao:</t>
        </r>
        <r>
          <rPr>
            <sz val="8"/>
            <color indexed="81"/>
            <rFont val="Tahoma"/>
            <family val="2"/>
          </rPr>
          <t xml:space="preserve">
Input partial frequency for element to the left</t>
        </r>
      </text>
    </comment>
    <comment ref="W5" authorId="0" shapeId="0" xr:uid="{00000000-0006-0000-0200-000026000000}">
      <text>
        <r>
          <rPr>
            <b/>
            <sz val="8"/>
            <color indexed="81"/>
            <rFont val="Tahoma"/>
            <family val="2"/>
          </rPr>
          <t>Alexander Liao:</t>
        </r>
        <r>
          <rPr>
            <sz val="8"/>
            <color indexed="81"/>
            <rFont val="Tahoma"/>
            <family val="2"/>
          </rPr>
          <t xml:space="preserve">
Input partial frequency for element to the left</t>
        </r>
      </text>
    </comment>
    <comment ref="Z5" authorId="0" shapeId="0" xr:uid="{00000000-0006-0000-0200-000027000000}">
      <text>
        <r>
          <rPr>
            <b/>
            <sz val="8"/>
            <color indexed="81"/>
            <rFont val="Tahoma"/>
            <family val="2"/>
          </rPr>
          <t>Alexander Liao:</t>
        </r>
        <r>
          <rPr>
            <sz val="8"/>
            <color indexed="81"/>
            <rFont val="Tahoma"/>
            <family val="2"/>
          </rPr>
          <t xml:space="preserve">
Input partial frequency for element to the left</t>
        </r>
      </text>
    </comment>
    <comment ref="AC5" authorId="0" shapeId="0" xr:uid="{00000000-0006-0000-0200-000028000000}">
      <text>
        <r>
          <rPr>
            <b/>
            <sz val="8"/>
            <color indexed="81"/>
            <rFont val="Tahoma"/>
            <family val="2"/>
          </rPr>
          <t>Alexander Liao:</t>
        </r>
        <r>
          <rPr>
            <sz val="8"/>
            <color indexed="81"/>
            <rFont val="Tahoma"/>
            <family val="2"/>
          </rPr>
          <t xml:space="preserve">
Input partial frequency for element to the left</t>
        </r>
      </text>
    </comment>
    <comment ref="AF5" authorId="0" shapeId="0" xr:uid="{00000000-0006-0000-0200-000029000000}">
      <text>
        <r>
          <rPr>
            <b/>
            <sz val="8"/>
            <color indexed="81"/>
            <rFont val="Tahoma"/>
            <family val="2"/>
          </rPr>
          <t>Alexander Liao:</t>
        </r>
        <r>
          <rPr>
            <sz val="8"/>
            <color indexed="81"/>
            <rFont val="Tahoma"/>
            <family val="2"/>
          </rPr>
          <t xml:space="preserve">
Input partial frequency for element to the left</t>
        </r>
      </text>
    </comment>
    <comment ref="AI5" authorId="0" shapeId="0" xr:uid="{00000000-0006-0000-0200-00002A000000}">
      <text>
        <r>
          <rPr>
            <b/>
            <sz val="8"/>
            <color indexed="81"/>
            <rFont val="Tahoma"/>
            <family val="2"/>
          </rPr>
          <t>Alexander Liao:</t>
        </r>
        <r>
          <rPr>
            <sz val="8"/>
            <color indexed="81"/>
            <rFont val="Tahoma"/>
            <family val="2"/>
          </rPr>
          <t xml:space="preserve">
Input partial frequency for element to the left</t>
        </r>
      </text>
    </comment>
    <comment ref="AL5" authorId="0" shapeId="0" xr:uid="{00000000-0006-0000-0200-00002B000000}">
      <text>
        <r>
          <rPr>
            <b/>
            <sz val="8"/>
            <color indexed="81"/>
            <rFont val="Tahoma"/>
            <family val="2"/>
          </rPr>
          <t>Alexander Liao:</t>
        </r>
        <r>
          <rPr>
            <sz val="8"/>
            <color indexed="81"/>
            <rFont val="Tahoma"/>
            <family val="2"/>
          </rPr>
          <t xml:space="preserve">
Input partial frequency for element to the left</t>
        </r>
      </text>
    </comment>
    <comment ref="AO5" authorId="0" shapeId="0" xr:uid="{00000000-0006-0000-0200-00002C000000}">
      <text>
        <r>
          <rPr>
            <b/>
            <sz val="8"/>
            <color indexed="81"/>
            <rFont val="Tahoma"/>
            <family val="2"/>
          </rPr>
          <t>Alexander Liao:</t>
        </r>
        <r>
          <rPr>
            <sz val="8"/>
            <color indexed="81"/>
            <rFont val="Tahoma"/>
            <family val="2"/>
          </rPr>
          <t xml:space="preserve">
Input partial frequency for element to the left</t>
        </r>
      </text>
    </comment>
    <comment ref="K8" authorId="0" shapeId="0" xr:uid="{00000000-0006-0000-0200-00002D000000}">
      <text>
        <r>
          <rPr>
            <b/>
            <sz val="8"/>
            <color indexed="81"/>
            <rFont val="Tahoma"/>
            <family val="2"/>
          </rPr>
          <t>Alexander Liao:</t>
        </r>
        <r>
          <rPr>
            <sz val="8"/>
            <color indexed="81"/>
            <rFont val="Tahoma"/>
            <family val="2"/>
          </rPr>
          <t xml:space="preserve">
Input partial frequency for element to the left</t>
        </r>
      </text>
    </comment>
    <comment ref="N8" authorId="0" shapeId="0" xr:uid="{00000000-0006-0000-0200-00002E000000}">
      <text>
        <r>
          <rPr>
            <b/>
            <sz val="8"/>
            <color indexed="81"/>
            <rFont val="Tahoma"/>
            <family val="2"/>
          </rPr>
          <t>Alexander Liao:</t>
        </r>
        <r>
          <rPr>
            <sz val="8"/>
            <color indexed="81"/>
            <rFont val="Tahoma"/>
            <family val="2"/>
          </rPr>
          <t xml:space="preserve">
Input partial frequency for element to the left</t>
        </r>
      </text>
    </comment>
    <comment ref="Q8" authorId="0" shapeId="0" xr:uid="{00000000-0006-0000-0200-00002F000000}">
      <text>
        <r>
          <rPr>
            <b/>
            <sz val="8"/>
            <color indexed="81"/>
            <rFont val="Tahoma"/>
            <family val="2"/>
          </rPr>
          <t>Alexander Liao:</t>
        </r>
        <r>
          <rPr>
            <sz val="8"/>
            <color indexed="81"/>
            <rFont val="Tahoma"/>
            <family val="2"/>
          </rPr>
          <t xml:space="preserve">
Input partial frequency for element to the left</t>
        </r>
      </text>
    </comment>
    <comment ref="T8" authorId="0" shapeId="0" xr:uid="{00000000-0006-0000-0200-000030000000}">
      <text>
        <r>
          <rPr>
            <b/>
            <sz val="8"/>
            <color indexed="81"/>
            <rFont val="Tahoma"/>
            <family val="2"/>
          </rPr>
          <t>Alexander Liao:</t>
        </r>
        <r>
          <rPr>
            <sz val="8"/>
            <color indexed="81"/>
            <rFont val="Tahoma"/>
            <family val="2"/>
          </rPr>
          <t xml:space="preserve">
Input partial frequency for element to the left</t>
        </r>
      </text>
    </comment>
    <comment ref="W8" authorId="0" shapeId="0" xr:uid="{00000000-0006-0000-0200-000031000000}">
      <text>
        <r>
          <rPr>
            <b/>
            <sz val="8"/>
            <color indexed="81"/>
            <rFont val="Tahoma"/>
            <family val="2"/>
          </rPr>
          <t>Alexander Liao:</t>
        </r>
        <r>
          <rPr>
            <sz val="8"/>
            <color indexed="81"/>
            <rFont val="Tahoma"/>
            <family val="2"/>
          </rPr>
          <t xml:space="preserve">
Input partial frequency for element to the left</t>
        </r>
      </text>
    </comment>
    <comment ref="Z8" authorId="0" shapeId="0" xr:uid="{00000000-0006-0000-0200-000032000000}">
      <text>
        <r>
          <rPr>
            <b/>
            <sz val="8"/>
            <color indexed="81"/>
            <rFont val="Tahoma"/>
            <family val="2"/>
          </rPr>
          <t>Alexander Liao:</t>
        </r>
        <r>
          <rPr>
            <sz val="8"/>
            <color indexed="81"/>
            <rFont val="Tahoma"/>
            <family val="2"/>
          </rPr>
          <t xml:space="preserve">
Input partial frequency for element to the left</t>
        </r>
      </text>
    </comment>
    <comment ref="AC8" authorId="0" shapeId="0" xr:uid="{00000000-0006-0000-0200-000033000000}">
      <text>
        <r>
          <rPr>
            <b/>
            <sz val="8"/>
            <color indexed="81"/>
            <rFont val="Tahoma"/>
            <family val="2"/>
          </rPr>
          <t>Alexander Liao:</t>
        </r>
        <r>
          <rPr>
            <sz val="8"/>
            <color indexed="81"/>
            <rFont val="Tahoma"/>
            <family val="2"/>
          </rPr>
          <t xml:space="preserve">
Input partial frequency for element to the left</t>
        </r>
      </text>
    </comment>
    <comment ref="AF8" authorId="0" shapeId="0" xr:uid="{00000000-0006-0000-0200-000034000000}">
      <text>
        <r>
          <rPr>
            <b/>
            <sz val="8"/>
            <color indexed="81"/>
            <rFont val="Tahoma"/>
            <family val="2"/>
          </rPr>
          <t>Alexander Liao:</t>
        </r>
        <r>
          <rPr>
            <sz val="8"/>
            <color indexed="81"/>
            <rFont val="Tahoma"/>
            <family val="2"/>
          </rPr>
          <t xml:space="preserve">
Input partial frequency for element to the left</t>
        </r>
      </text>
    </comment>
    <comment ref="AI8" authorId="0" shapeId="0" xr:uid="{00000000-0006-0000-0200-000035000000}">
      <text>
        <r>
          <rPr>
            <b/>
            <sz val="8"/>
            <color indexed="81"/>
            <rFont val="Tahoma"/>
            <family val="2"/>
          </rPr>
          <t>Alexander Liao:</t>
        </r>
        <r>
          <rPr>
            <sz val="8"/>
            <color indexed="81"/>
            <rFont val="Tahoma"/>
            <family val="2"/>
          </rPr>
          <t xml:space="preserve">
Input partial frequency for element to the left</t>
        </r>
      </text>
    </comment>
    <comment ref="AL8" authorId="0" shapeId="0" xr:uid="{00000000-0006-0000-0200-000036000000}">
      <text>
        <r>
          <rPr>
            <b/>
            <sz val="8"/>
            <color indexed="81"/>
            <rFont val="Tahoma"/>
            <family val="2"/>
          </rPr>
          <t>Alexander Liao:</t>
        </r>
        <r>
          <rPr>
            <sz val="8"/>
            <color indexed="81"/>
            <rFont val="Tahoma"/>
            <family val="2"/>
          </rPr>
          <t xml:space="preserve">
Input partial frequency for element to the left</t>
        </r>
      </text>
    </comment>
    <comment ref="AO8" authorId="0" shapeId="0" xr:uid="{00000000-0006-0000-0200-000037000000}">
      <text>
        <r>
          <rPr>
            <b/>
            <sz val="8"/>
            <color indexed="81"/>
            <rFont val="Tahoma"/>
            <family val="2"/>
          </rPr>
          <t>Alexander Liao:</t>
        </r>
        <r>
          <rPr>
            <sz val="8"/>
            <color indexed="81"/>
            <rFont val="Tahoma"/>
            <family val="2"/>
          </rPr>
          <t xml:space="preserve">
Input partial frequency for element to the left</t>
        </r>
      </text>
    </comment>
    <comment ref="K9" authorId="0" shapeId="0" xr:uid="{00000000-0006-0000-0200-000038000000}">
      <text>
        <r>
          <rPr>
            <b/>
            <sz val="8"/>
            <color indexed="81"/>
            <rFont val="Tahoma"/>
            <family val="2"/>
          </rPr>
          <t>Alexander Liao:</t>
        </r>
        <r>
          <rPr>
            <sz val="8"/>
            <color indexed="81"/>
            <rFont val="Tahoma"/>
            <family val="2"/>
          </rPr>
          <t xml:space="preserve">
Input partial frequency for element to the left</t>
        </r>
      </text>
    </comment>
    <comment ref="N9" authorId="0" shapeId="0" xr:uid="{00000000-0006-0000-0200-000039000000}">
      <text>
        <r>
          <rPr>
            <b/>
            <sz val="8"/>
            <color indexed="81"/>
            <rFont val="Tahoma"/>
            <family val="2"/>
          </rPr>
          <t>Alexander Liao:</t>
        </r>
        <r>
          <rPr>
            <sz val="8"/>
            <color indexed="81"/>
            <rFont val="Tahoma"/>
            <family val="2"/>
          </rPr>
          <t xml:space="preserve">
Input partial frequency for element to the left</t>
        </r>
      </text>
    </comment>
    <comment ref="Q9" authorId="0" shapeId="0" xr:uid="{00000000-0006-0000-0200-00003A000000}">
      <text>
        <r>
          <rPr>
            <b/>
            <sz val="8"/>
            <color indexed="81"/>
            <rFont val="Tahoma"/>
            <family val="2"/>
          </rPr>
          <t>Alexander Liao:</t>
        </r>
        <r>
          <rPr>
            <sz val="8"/>
            <color indexed="81"/>
            <rFont val="Tahoma"/>
            <family val="2"/>
          </rPr>
          <t xml:space="preserve">
Input partial frequency for element to the left</t>
        </r>
      </text>
    </comment>
    <comment ref="T9" authorId="0" shapeId="0" xr:uid="{00000000-0006-0000-0200-00003B000000}">
      <text>
        <r>
          <rPr>
            <b/>
            <sz val="8"/>
            <color indexed="81"/>
            <rFont val="Tahoma"/>
            <family val="2"/>
          </rPr>
          <t>Alexander Liao:</t>
        </r>
        <r>
          <rPr>
            <sz val="8"/>
            <color indexed="81"/>
            <rFont val="Tahoma"/>
            <family val="2"/>
          </rPr>
          <t xml:space="preserve">
Input partial frequency for element to the left</t>
        </r>
      </text>
    </comment>
    <comment ref="W9" authorId="0" shapeId="0" xr:uid="{00000000-0006-0000-0200-00003C000000}">
      <text>
        <r>
          <rPr>
            <b/>
            <sz val="8"/>
            <color indexed="81"/>
            <rFont val="Tahoma"/>
            <family val="2"/>
          </rPr>
          <t>Alexander Liao:</t>
        </r>
        <r>
          <rPr>
            <sz val="8"/>
            <color indexed="81"/>
            <rFont val="Tahoma"/>
            <family val="2"/>
          </rPr>
          <t xml:space="preserve">
Input partial frequency for element to the left</t>
        </r>
      </text>
    </comment>
    <comment ref="Z9" authorId="0" shapeId="0" xr:uid="{00000000-0006-0000-0200-00003D000000}">
      <text>
        <r>
          <rPr>
            <b/>
            <sz val="8"/>
            <color indexed="81"/>
            <rFont val="Tahoma"/>
            <family val="2"/>
          </rPr>
          <t>Alexander Liao:</t>
        </r>
        <r>
          <rPr>
            <sz val="8"/>
            <color indexed="81"/>
            <rFont val="Tahoma"/>
            <family val="2"/>
          </rPr>
          <t xml:space="preserve">
Input partial frequency for element to the left</t>
        </r>
      </text>
    </comment>
    <comment ref="AC9" authorId="0" shapeId="0" xr:uid="{00000000-0006-0000-0200-00003E000000}">
      <text>
        <r>
          <rPr>
            <b/>
            <sz val="8"/>
            <color indexed="81"/>
            <rFont val="Tahoma"/>
            <family val="2"/>
          </rPr>
          <t>Alexander Liao:</t>
        </r>
        <r>
          <rPr>
            <sz val="8"/>
            <color indexed="81"/>
            <rFont val="Tahoma"/>
            <family val="2"/>
          </rPr>
          <t xml:space="preserve">
Input partial frequency for element to the left</t>
        </r>
      </text>
    </comment>
    <comment ref="AF9" authorId="0" shapeId="0" xr:uid="{00000000-0006-0000-0200-00003F000000}">
      <text>
        <r>
          <rPr>
            <b/>
            <sz val="8"/>
            <color indexed="81"/>
            <rFont val="Tahoma"/>
            <family val="2"/>
          </rPr>
          <t>Alexander Liao:</t>
        </r>
        <r>
          <rPr>
            <sz val="8"/>
            <color indexed="81"/>
            <rFont val="Tahoma"/>
            <family val="2"/>
          </rPr>
          <t xml:space="preserve">
Input partial frequency for element to the left</t>
        </r>
      </text>
    </comment>
    <comment ref="AI9" authorId="0" shapeId="0" xr:uid="{00000000-0006-0000-0200-000040000000}">
      <text>
        <r>
          <rPr>
            <b/>
            <sz val="8"/>
            <color indexed="81"/>
            <rFont val="Tahoma"/>
            <family val="2"/>
          </rPr>
          <t>Alexander Liao:</t>
        </r>
        <r>
          <rPr>
            <sz val="8"/>
            <color indexed="81"/>
            <rFont val="Tahoma"/>
            <family val="2"/>
          </rPr>
          <t xml:space="preserve">
Input partial frequency for element to the left</t>
        </r>
      </text>
    </comment>
    <comment ref="AL9" authorId="0" shapeId="0" xr:uid="{00000000-0006-0000-0200-000041000000}">
      <text>
        <r>
          <rPr>
            <b/>
            <sz val="8"/>
            <color indexed="81"/>
            <rFont val="Tahoma"/>
            <family val="2"/>
          </rPr>
          <t>Alexander Liao:</t>
        </r>
        <r>
          <rPr>
            <sz val="8"/>
            <color indexed="81"/>
            <rFont val="Tahoma"/>
            <family val="2"/>
          </rPr>
          <t xml:space="preserve">
Input partial frequency for element to the left</t>
        </r>
      </text>
    </comment>
    <comment ref="AO9" authorId="0" shapeId="0" xr:uid="{00000000-0006-0000-0200-000042000000}">
      <text>
        <r>
          <rPr>
            <b/>
            <sz val="8"/>
            <color indexed="81"/>
            <rFont val="Tahoma"/>
            <family val="2"/>
          </rPr>
          <t>Alexander Liao:</t>
        </r>
        <r>
          <rPr>
            <sz val="8"/>
            <color indexed="81"/>
            <rFont val="Tahoma"/>
            <family val="2"/>
          </rPr>
          <t xml:space="preserve">
Input partial frequency for element to the left</t>
        </r>
      </text>
    </comment>
    <comment ref="K10" authorId="0" shapeId="0" xr:uid="{00000000-0006-0000-0200-000043000000}">
      <text>
        <r>
          <rPr>
            <b/>
            <sz val="8"/>
            <color indexed="81"/>
            <rFont val="Tahoma"/>
            <family val="2"/>
          </rPr>
          <t>Alexander Liao:</t>
        </r>
        <r>
          <rPr>
            <sz val="8"/>
            <color indexed="81"/>
            <rFont val="Tahoma"/>
            <family val="2"/>
          </rPr>
          <t xml:space="preserve">
Input partial frequency for element to the left</t>
        </r>
      </text>
    </comment>
    <comment ref="N10" authorId="0" shapeId="0" xr:uid="{00000000-0006-0000-0200-000044000000}">
      <text>
        <r>
          <rPr>
            <b/>
            <sz val="8"/>
            <color indexed="81"/>
            <rFont val="Tahoma"/>
            <family val="2"/>
          </rPr>
          <t>Alexander Liao:</t>
        </r>
        <r>
          <rPr>
            <sz val="8"/>
            <color indexed="81"/>
            <rFont val="Tahoma"/>
            <family val="2"/>
          </rPr>
          <t xml:space="preserve">
Input partial frequency for element to the left</t>
        </r>
      </text>
    </comment>
    <comment ref="Q10" authorId="0" shapeId="0" xr:uid="{00000000-0006-0000-0200-000045000000}">
      <text>
        <r>
          <rPr>
            <b/>
            <sz val="8"/>
            <color indexed="81"/>
            <rFont val="Tahoma"/>
            <family val="2"/>
          </rPr>
          <t>Alexander Liao:</t>
        </r>
        <r>
          <rPr>
            <sz val="8"/>
            <color indexed="81"/>
            <rFont val="Tahoma"/>
            <family val="2"/>
          </rPr>
          <t xml:space="preserve">
Input partial frequency for element to the left</t>
        </r>
      </text>
    </comment>
    <comment ref="T10" authorId="0" shapeId="0" xr:uid="{00000000-0006-0000-0200-000046000000}">
      <text>
        <r>
          <rPr>
            <b/>
            <sz val="8"/>
            <color indexed="81"/>
            <rFont val="Tahoma"/>
            <family val="2"/>
          </rPr>
          <t>Alexander Liao:</t>
        </r>
        <r>
          <rPr>
            <sz val="8"/>
            <color indexed="81"/>
            <rFont val="Tahoma"/>
            <family val="2"/>
          </rPr>
          <t xml:space="preserve">
Input partial frequency for element to the left</t>
        </r>
      </text>
    </comment>
    <comment ref="W10" authorId="0" shapeId="0" xr:uid="{00000000-0006-0000-0200-000047000000}">
      <text>
        <r>
          <rPr>
            <b/>
            <sz val="8"/>
            <color indexed="81"/>
            <rFont val="Tahoma"/>
            <family val="2"/>
          </rPr>
          <t>Alexander Liao:</t>
        </r>
        <r>
          <rPr>
            <sz val="8"/>
            <color indexed="81"/>
            <rFont val="Tahoma"/>
            <family val="2"/>
          </rPr>
          <t xml:space="preserve">
Input partial frequency for element to the left</t>
        </r>
      </text>
    </comment>
    <comment ref="Z10" authorId="0" shapeId="0" xr:uid="{00000000-0006-0000-0200-000048000000}">
      <text>
        <r>
          <rPr>
            <b/>
            <sz val="8"/>
            <color indexed="81"/>
            <rFont val="Tahoma"/>
            <family val="2"/>
          </rPr>
          <t>Alexander Liao:</t>
        </r>
        <r>
          <rPr>
            <sz val="8"/>
            <color indexed="81"/>
            <rFont val="Tahoma"/>
            <family val="2"/>
          </rPr>
          <t xml:space="preserve">
Input partial frequency for element to the left</t>
        </r>
      </text>
    </comment>
    <comment ref="AC10" authorId="0" shapeId="0" xr:uid="{00000000-0006-0000-0200-000049000000}">
      <text>
        <r>
          <rPr>
            <b/>
            <sz val="8"/>
            <color indexed="81"/>
            <rFont val="Tahoma"/>
            <family val="2"/>
          </rPr>
          <t>Alexander Liao:</t>
        </r>
        <r>
          <rPr>
            <sz val="8"/>
            <color indexed="81"/>
            <rFont val="Tahoma"/>
            <family val="2"/>
          </rPr>
          <t xml:space="preserve">
Input partial frequency for element to the left</t>
        </r>
      </text>
    </comment>
    <comment ref="AF10" authorId="0" shapeId="0" xr:uid="{00000000-0006-0000-0200-00004A000000}">
      <text>
        <r>
          <rPr>
            <b/>
            <sz val="8"/>
            <color indexed="81"/>
            <rFont val="Tahoma"/>
            <family val="2"/>
          </rPr>
          <t>Alexander Liao:</t>
        </r>
        <r>
          <rPr>
            <sz val="8"/>
            <color indexed="81"/>
            <rFont val="Tahoma"/>
            <family val="2"/>
          </rPr>
          <t xml:space="preserve">
Input partial frequency for element to the left</t>
        </r>
      </text>
    </comment>
    <comment ref="AI10" authorId="0" shapeId="0" xr:uid="{00000000-0006-0000-0200-00004B000000}">
      <text>
        <r>
          <rPr>
            <b/>
            <sz val="8"/>
            <color indexed="81"/>
            <rFont val="Tahoma"/>
            <family val="2"/>
          </rPr>
          <t>Alexander Liao:</t>
        </r>
        <r>
          <rPr>
            <sz val="8"/>
            <color indexed="81"/>
            <rFont val="Tahoma"/>
            <family val="2"/>
          </rPr>
          <t xml:space="preserve">
Input partial frequency for element to the left</t>
        </r>
      </text>
    </comment>
    <comment ref="AL10" authorId="0" shapeId="0" xr:uid="{00000000-0006-0000-0200-00004C000000}">
      <text>
        <r>
          <rPr>
            <b/>
            <sz val="8"/>
            <color indexed="81"/>
            <rFont val="Tahoma"/>
            <family val="2"/>
          </rPr>
          <t>Alexander Liao:</t>
        </r>
        <r>
          <rPr>
            <sz val="8"/>
            <color indexed="81"/>
            <rFont val="Tahoma"/>
            <family val="2"/>
          </rPr>
          <t xml:space="preserve">
Input partial frequency for element to the left</t>
        </r>
      </text>
    </comment>
    <comment ref="AO10" authorId="0" shapeId="0" xr:uid="{00000000-0006-0000-0200-00004D000000}">
      <text>
        <r>
          <rPr>
            <b/>
            <sz val="8"/>
            <color indexed="81"/>
            <rFont val="Tahoma"/>
            <family val="2"/>
          </rPr>
          <t>Alexander Liao:</t>
        </r>
        <r>
          <rPr>
            <sz val="8"/>
            <color indexed="81"/>
            <rFont val="Tahoma"/>
            <family val="2"/>
          </rPr>
          <t xml:space="preserve">
Input partial frequency for element to the left</t>
        </r>
      </text>
    </comment>
    <comment ref="K11" authorId="0" shapeId="0" xr:uid="{00000000-0006-0000-0200-00004E000000}">
      <text>
        <r>
          <rPr>
            <b/>
            <sz val="8"/>
            <color indexed="81"/>
            <rFont val="Tahoma"/>
            <family val="2"/>
          </rPr>
          <t>Alexander Liao:</t>
        </r>
        <r>
          <rPr>
            <sz val="8"/>
            <color indexed="81"/>
            <rFont val="Tahoma"/>
            <family val="2"/>
          </rPr>
          <t xml:space="preserve">
Input partial frequency for element to the left</t>
        </r>
      </text>
    </comment>
    <comment ref="N11" authorId="0" shapeId="0" xr:uid="{00000000-0006-0000-0200-00004F000000}">
      <text>
        <r>
          <rPr>
            <b/>
            <sz val="8"/>
            <color indexed="81"/>
            <rFont val="Tahoma"/>
            <family val="2"/>
          </rPr>
          <t>Alexander Liao:</t>
        </r>
        <r>
          <rPr>
            <sz val="8"/>
            <color indexed="81"/>
            <rFont val="Tahoma"/>
            <family val="2"/>
          </rPr>
          <t xml:space="preserve">
Input partial frequency for element to the left</t>
        </r>
      </text>
    </comment>
    <comment ref="Q11" authorId="0" shapeId="0" xr:uid="{00000000-0006-0000-0200-000050000000}">
      <text>
        <r>
          <rPr>
            <b/>
            <sz val="8"/>
            <color indexed="81"/>
            <rFont val="Tahoma"/>
            <family val="2"/>
          </rPr>
          <t>Alexander Liao:</t>
        </r>
        <r>
          <rPr>
            <sz val="8"/>
            <color indexed="81"/>
            <rFont val="Tahoma"/>
            <family val="2"/>
          </rPr>
          <t xml:space="preserve">
Input partial frequency for element to the left</t>
        </r>
      </text>
    </comment>
    <comment ref="T11" authorId="0" shapeId="0" xr:uid="{00000000-0006-0000-0200-000051000000}">
      <text>
        <r>
          <rPr>
            <b/>
            <sz val="8"/>
            <color indexed="81"/>
            <rFont val="Tahoma"/>
            <family val="2"/>
          </rPr>
          <t>Alexander Liao:</t>
        </r>
        <r>
          <rPr>
            <sz val="8"/>
            <color indexed="81"/>
            <rFont val="Tahoma"/>
            <family val="2"/>
          </rPr>
          <t xml:space="preserve">
Input partial frequency for element to the left</t>
        </r>
      </text>
    </comment>
    <comment ref="W11" authorId="0" shapeId="0" xr:uid="{00000000-0006-0000-0200-000052000000}">
      <text>
        <r>
          <rPr>
            <b/>
            <sz val="8"/>
            <color indexed="81"/>
            <rFont val="Tahoma"/>
            <family val="2"/>
          </rPr>
          <t>Alexander Liao:</t>
        </r>
        <r>
          <rPr>
            <sz val="8"/>
            <color indexed="81"/>
            <rFont val="Tahoma"/>
            <family val="2"/>
          </rPr>
          <t xml:space="preserve">
Input partial frequency for element to the left</t>
        </r>
      </text>
    </comment>
    <comment ref="Z11" authorId="0" shapeId="0" xr:uid="{00000000-0006-0000-0200-000053000000}">
      <text>
        <r>
          <rPr>
            <b/>
            <sz val="8"/>
            <color indexed="81"/>
            <rFont val="Tahoma"/>
            <family val="2"/>
          </rPr>
          <t>Alexander Liao:</t>
        </r>
        <r>
          <rPr>
            <sz val="8"/>
            <color indexed="81"/>
            <rFont val="Tahoma"/>
            <family val="2"/>
          </rPr>
          <t xml:space="preserve">
Input partial frequency for element to the left</t>
        </r>
      </text>
    </comment>
    <comment ref="AC11" authorId="0" shapeId="0" xr:uid="{00000000-0006-0000-0200-000054000000}">
      <text>
        <r>
          <rPr>
            <b/>
            <sz val="8"/>
            <color indexed="81"/>
            <rFont val="Tahoma"/>
            <family val="2"/>
          </rPr>
          <t>Alexander Liao:</t>
        </r>
        <r>
          <rPr>
            <sz val="8"/>
            <color indexed="81"/>
            <rFont val="Tahoma"/>
            <family val="2"/>
          </rPr>
          <t xml:space="preserve">
Input partial frequency for element to the left</t>
        </r>
      </text>
    </comment>
    <comment ref="AF11" authorId="0" shapeId="0" xr:uid="{00000000-0006-0000-0200-000055000000}">
      <text>
        <r>
          <rPr>
            <b/>
            <sz val="8"/>
            <color indexed="81"/>
            <rFont val="Tahoma"/>
            <family val="2"/>
          </rPr>
          <t>Alexander Liao:</t>
        </r>
        <r>
          <rPr>
            <sz val="8"/>
            <color indexed="81"/>
            <rFont val="Tahoma"/>
            <family val="2"/>
          </rPr>
          <t xml:space="preserve">
Input partial frequency for element to the left</t>
        </r>
      </text>
    </comment>
    <comment ref="AI11" authorId="0" shapeId="0" xr:uid="{00000000-0006-0000-0200-000056000000}">
      <text>
        <r>
          <rPr>
            <b/>
            <sz val="8"/>
            <color indexed="81"/>
            <rFont val="Tahoma"/>
            <family val="2"/>
          </rPr>
          <t>Alexander Liao:</t>
        </r>
        <r>
          <rPr>
            <sz val="8"/>
            <color indexed="81"/>
            <rFont val="Tahoma"/>
            <family val="2"/>
          </rPr>
          <t xml:space="preserve">
Input partial frequency for element to the left</t>
        </r>
      </text>
    </comment>
    <comment ref="AL11" authorId="0" shapeId="0" xr:uid="{00000000-0006-0000-0200-000057000000}">
      <text>
        <r>
          <rPr>
            <b/>
            <sz val="8"/>
            <color indexed="81"/>
            <rFont val="Tahoma"/>
            <family val="2"/>
          </rPr>
          <t>Alexander Liao:</t>
        </r>
        <r>
          <rPr>
            <sz val="8"/>
            <color indexed="81"/>
            <rFont val="Tahoma"/>
            <family val="2"/>
          </rPr>
          <t xml:space="preserve">
Input partial frequency for element to the left</t>
        </r>
      </text>
    </comment>
    <comment ref="AO11" authorId="0" shapeId="0" xr:uid="{00000000-0006-0000-0200-000058000000}">
      <text>
        <r>
          <rPr>
            <b/>
            <sz val="8"/>
            <color indexed="81"/>
            <rFont val="Tahoma"/>
            <family val="2"/>
          </rPr>
          <t>Alexander Liao:</t>
        </r>
        <r>
          <rPr>
            <sz val="8"/>
            <color indexed="81"/>
            <rFont val="Tahoma"/>
            <family val="2"/>
          </rPr>
          <t xml:space="preserve">
Input partial frequency for element to the left</t>
        </r>
      </text>
    </comment>
    <comment ref="K12" authorId="0" shapeId="0" xr:uid="{00000000-0006-0000-0200-000059000000}">
      <text>
        <r>
          <rPr>
            <b/>
            <sz val="8"/>
            <color indexed="81"/>
            <rFont val="Tahoma"/>
            <family val="2"/>
          </rPr>
          <t>Alexander Liao:</t>
        </r>
        <r>
          <rPr>
            <sz val="8"/>
            <color indexed="81"/>
            <rFont val="Tahoma"/>
            <family val="2"/>
          </rPr>
          <t xml:space="preserve">
Input partial frequency for element to the left</t>
        </r>
      </text>
    </comment>
    <comment ref="N12" authorId="0" shapeId="0" xr:uid="{00000000-0006-0000-0200-00005A000000}">
      <text>
        <r>
          <rPr>
            <b/>
            <sz val="8"/>
            <color indexed="81"/>
            <rFont val="Tahoma"/>
            <family val="2"/>
          </rPr>
          <t>Alexander Liao:</t>
        </r>
        <r>
          <rPr>
            <sz val="8"/>
            <color indexed="81"/>
            <rFont val="Tahoma"/>
            <family val="2"/>
          </rPr>
          <t xml:space="preserve">
Input partial frequency for element to the left</t>
        </r>
      </text>
    </comment>
    <comment ref="Q12" authorId="0" shapeId="0" xr:uid="{00000000-0006-0000-0200-00005B000000}">
      <text>
        <r>
          <rPr>
            <b/>
            <sz val="8"/>
            <color indexed="81"/>
            <rFont val="Tahoma"/>
            <family val="2"/>
          </rPr>
          <t>Alexander Liao:</t>
        </r>
        <r>
          <rPr>
            <sz val="8"/>
            <color indexed="81"/>
            <rFont val="Tahoma"/>
            <family val="2"/>
          </rPr>
          <t xml:space="preserve">
Input partial frequency for element to the left</t>
        </r>
      </text>
    </comment>
    <comment ref="T12" authorId="0" shapeId="0" xr:uid="{00000000-0006-0000-0200-00005C000000}">
      <text>
        <r>
          <rPr>
            <b/>
            <sz val="8"/>
            <color indexed="81"/>
            <rFont val="Tahoma"/>
            <family val="2"/>
          </rPr>
          <t>Alexander Liao:</t>
        </r>
        <r>
          <rPr>
            <sz val="8"/>
            <color indexed="81"/>
            <rFont val="Tahoma"/>
            <family val="2"/>
          </rPr>
          <t xml:space="preserve">
Input partial frequency for element to the left</t>
        </r>
      </text>
    </comment>
    <comment ref="W12" authorId="0" shapeId="0" xr:uid="{00000000-0006-0000-0200-00005D000000}">
      <text>
        <r>
          <rPr>
            <b/>
            <sz val="8"/>
            <color indexed="81"/>
            <rFont val="Tahoma"/>
            <family val="2"/>
          </rPr>
          <t>Alexander Liao:</t>
        </r>
        <r>
          <rPr>
            <sz val="8"/>
            <color indexed="81"/>
            <rFont val="Tahoma"/>
            <family val="2"/>
          </rPr>
          <t xml:space="preserve">
Input partial frequency for element to the left</t>
        </r>
      </text>
    </comment>
    <comment ref="Z12" authorId="0" shapeId="0" xr:uid="{00000000-0006-0000-0200-00005E000000}">
      <text>
        <r>
          <rPr>
            <b/>
            <sz val="8"/>
            <color indexed="81"/>
            <rFont val="Tahoma"/>
            <family val="2"/>
          </rPr>
          <t>Alexander Liao:</t>
        </r>
        <r>
          <rPr>
            <sz val="8"/>
            <color indexed="81"/>
            <rFont val="Tahoma"/>
            <family val="2"/>
          </rPr>
          <t xml:space="preserve">
Input partial frequency for element to the left</t>
        </r>
      </text>
    </comment>
    <comment ref="AC12" authorId="0" shapeId="0" xr:uid="{00000000-0006-0000-0200-00005F000000}">
      <text>
        <r>
          <rPr>
            <b/>
            <sz val="8"/>
            <color indexed="81"/>
            <rFont val="Tahoma"/>
            <family val="2"/>
          </rPr>
          <t>Alexander Liao:</t>
        </r>
        <r>
          <rPr>
            <sz val="8"/>
            <color indexed="81"/>
            <rFont val="Tahoma"/>
            <family val="2"/>
          </rPr>
          <t xml:space="preserve">
Input partial frequency for element to the left</t>
        </r>
      </text>
    </comment>
    <comment ref="AF12" authorId="0" shapeId="0" xr:uid="{00000000-0006-0000-0200-000060000000}">
      <text>
        <r>
          <rPr>
            <b/>
            <sz val="8"/>
            <color indexed="81"/>
            <rFont val="Tahoma"/>
            <family val="2"/>
          </rPr>
          <t>Alexander Liao:</t>
        </r>
        <r>
          <rPr>
            <sz val="8"/>
            <color indexed="81"/>
            <rFont val="Tahoma"/>
            <family val="2"/>
          </rPr>
          <t xml:space="preserve">
Input partial frequency for element to the left</t>
        </r>
      </text>
    </comment>
    <comment ref="AI12" authorId="0" shapeId="0" xr:uid="{00000000-0006-0000-0200-000061000000}">
      <text>
        <r>
          <rPr>
            <b/>
            <sz val="8"/>
            <color indexed="81"/>
            <rFont val="Tahoma"/>
            <family val="2"/>
          </rPr>
          <t>Alexander Liao:</t>
        </r>
        <r>
          <rPr>
            <sz val="8"/>
            <color indexed="81"/>
            <rFont val="Tahoma"/>
            <family val="2"/>
          </rPr>
          <t xml:space="preserve">
Input partial frequency for element to the left</t>
        </r>
      </text>
    </comment>
    <comment ref="AL12" authorId="0" shapeId="0" xr:uid="{00000000-0006-0000-0200-000062000000}">
      <text>
        <r>
          <rPr>
            <b/>
            <sz val="8"/>
            <color indexed="81"/>
            <rFont val="Tahoma"/>
            <family val="2"/>
          </rPr>
          <t>Alexander Liao:</t>
        </r>
        <r>
          <rPr>
            <sz val="8"/>
            <color indexed="81"/>
            <rFont val="Tahoma"/>
            <family val="2"/>
          </rPr>
          <t xml:space="preserve">
Input partial frequency for element to the left</t>
        </r>
      </text>
    </comment>
    <comment ref="AO12" authorId="0" shapeId="0" xr:uid="{00000000-0006-0000-0200-000063000000}">
      <text>
        <r>
          <rPr>
            <b/>
            <sz val="8"/>
            <color indexed="81"/>
            <rFont val="Tahoma"/>
            <family val="2"/>
          </rPr>
          <t>Alexander Liao:</t>
        </r>
        <r>
          <rPr>
            <sz val="8"/>
            <color indexed="81"/>
            <rFont val="Tahoma"/>
            <family val="2"/>
          </rPr>
          <t xml:space="preserve">
Input partial frequency for element to the left</t>
        </r>
      </text>
    </comment>
    <comment ref="K13" authorId="0" shapeId="0" xr:uid="{00000000-0006-0000-0200-000064000000}">
      <text>
        <r>
          <rPr>
            <b/>
            <sz val="8"/>
            <color indexed="81"/>
            <rFont val="Tahoma"/>
            <family val="2"/>
          </rPr>
          <t>Alexander Liao:</t>
        </r>
        <r>
          <rPr>
            <sz val="8"/>
            <color indexed="81"/>
            <rFont val="Tahoma"/>
            <family val="2"/>
          </rPr>
          <t xml:space="preserve">
Input partial frequency for element to the left</t>
        </r>
      </text>
    </comment>
    <comment ref="N13" authorId="0" shapeId="0" xr:uid="{00000000-0006-0000-0200-000065000000}">
      <text>
        <r>
          <rPr>
            <b/>
            <sz val="8"/>
            <color indexed="81"/>
            <rFont val="Tahoma"/>
            <family val="2"/>
          </rPr>
          <t>Alexander Liao:</t>
        </r>
        <r>
          <rPr>
            <sz val="8"/>
            <color indexed="81"/>
            <rFont val="Tahoma"/>
            <family val="2"/>
          </rPr>
          <t xml:space="preserve">
Input partial frequency for element to the left</t>
        </r>
      </text>
    </comment>
    <comment ref="Q13" authorId="0" shapeId="0" xr:uid="{00000000-0006-0000-0200-000066000000}">
      <text>
        <r>
          <rPr>
            <b/>
            <sz val="8"/>
            <color indexed="81"/>
            <rFont val="Tahoma"/>
            <family val="2"/>
          </rPr>
          <t>Alexander Liao:</t>
        </r>
        <r>
          <rPr>
            <sz val="8"/>
            <color indexed="81"/>
            <rFont val="Tahoma"/>
            <family val="2"/>
          </rPr>
          <t xml:space="preserve">
Input partial frequency for element to the left</t>
        </r>
      </text>
    </comment>
    <comment ref="T13" authorId="0" shapeId="0" xr:uid="{00000000-0006-0000-0200-000067000000}">
      <text>
        <r>
          <rPr>
            <b/>
            <sz val="8"/>
            <color indexed="81"/>
            <rFont val="Tahoma"/>
            <family val="2"/>
          </rPr>
          <t>Alexander Liao:</t>
        </r>
        <r>
          <rPr>
            <sz val="8"/>
            <color indexed="81"/>
            <rFont val="Tahoma"/>
            <family val="2"/>
          </rPr>
          <t xml:space="preserve">
Input partial frequency for element to the left</t>
        </r>
      </text>
    </comment>
    <comment ref="W13" authorId="0" shapeId="0" xr:uid="{00000000-0006-0000-0200-000068000000}">
      <text>
        <r>
          <rPr>
            <b/>
            <sz val="8"/>
            <color indexed="81"/>
            <rFont val="Tahoma"/>
            <family val="2"/>
          </rPr>
          <t>Alexander Liao:</t>
        </r>
        <r>
          <rPr>
            <sz val="8"/>
            <color indexed="81"/>
            <rFont val="Tahoma"/>
            <family val="2"/>
          </rPr>
          <t xml:space="preserve">
Input partial frequency for element to the left</t>
        </r>
      </text>
    </comment>
    <comment ref="Z13" authorId="0" shapeId="0" xr:uid="{00000000-0006-0000-0200-000069000000}">
      <text>
        <r>
          <rPr>
            <b/>
            <sz val="8"/>
            <color indexed="81"/>
            <rFont val="Tahoma"/>
            <family val="2"/>
          </rPr>
          <t>Alexander Liao:</t>
        </r>
        <r>
          <rPr>
            <sz val="8"/>
            <color indexed="81"/>
            <rFont val="Tahoma"/>
            <family val="2"/>
          </rPr>
          <t xml:space="preserve">
Input partial frequency for element to the left</t>
        </r>
      </text>
    </comment>
    <comment ref="AC13" authorId="0" shapeId="0" xr:uid="{00000000-0006-0000-0200-00006A000000}">
      <text>
        <r>
          <rPr>
            <b/>
            <sz val="8"/>
            <color indexed="81"/>
            <rFont val="Tahoma"/>
            <family val="2"/>
          </rPr>
          <t>Alexander Liao:</t>
        </r>
        <r>
          <rPr>
            <sz val="8"/>
            <color indexed="81"/>
            <rFont val="Tahoma"/>
            <family val="2"/>
          </rPr>
          <t xml:space="preserve">
Input partial frequency for element to the left</t>
        </r>
      </text>
    </comment>
    <comment ref="AF13" authorId="0" shapeId="0" xr:uid="{00000000-0006-0000-0200-00006B000000}">
      <text>
        <r>
          <rPr>
            <b/>
            <sz val="8"/>
            <color indexed="81"/>
            <rFont val="Tahoma"/>
            <family val="2"/>
          </rPr>
          <t>Alexander Liao:</t>
        </r>
        <r>
          <rPr>
            <sz val="8"/>
            <color indexed="81"/>
            <rFont val="Tahoma"/>
            <family val="2"/>
          </rPr>
          <t xml:space="preserve">
Input partial frequency for element to the left</t>
        </r>
      </text>
    </comment>
    <comment ref="AI13" authorId="0" shapeId="0" xr:uid="{00000000-0006-0000-0200-00006C000000}">
      <text>
        <r>
          <rPr>
            <b/>
            <sz val="8"/>
            <color indexed="81"/>
            <rFont val="Tahoma"/>
            <family val="2"/>
          </rPr>
          <t>Alexander Liao:</t>
        </r>
        <r>
          <rPr>
            <sz val="8"/>
            <color indexed="81"/>
            <rFont val="Tahoma"/>
            <family val="2"/>
          </rPr>
          <t xml:space="preserve">
Input partial frequency for element to the left</t>
        </r>
      </text>
    </comment>
    <comment ref="AL13" authorId="0" shapeId="0" xr:uid="{00000000-0006-0000-0200-00006D000000}">
      <text>
        <r>
          <rPr>
            <b/>
            <sz val="8"/>
            <color indexed="81"/>
            <rFont val="Tahoma"/>
            <family val="2"/>
          </rPr>
          <t>Alexander Liao:</t>
        </r>
        <r>
          <rPr>
            <sz val="8"/>
            <color indexed="81"/>
            <rFont val="Tahoma"/>
            <family val="2"/>
          </rPr>
          <t xml:space="preserve">
Input partial frequency for element to the left</t>
        </r>
      </text>
    </comment>
    <comment ref="AO13" authorId="0" shapeId="0" xr:uid="{00000000-0006-0000-0200-00006E000000}">
      <text>
        <r>
          <rPr>
            <b/>
            <sz val="8"/>
            <color indexed="81"/>
            <rFont val="Tahoma"/>
            <family val="2"/>
          </rPr>
          <t>Alexander Liao:</t>
        </r>
        <r>
          <rPr>
            <sz val="8"/>
            <color indexed="81"/>
            <rFont val="Tahoma"/>
            <family val="2"/>
          </rPr>
          <t xml:space="preserve">
Input partial frequency for element to the left</t>
        </r>
      </text>
    </comment>
    <comment ref="K14" authorId="0" shapeId="0" xr:uid="{00000000-0006-0000-0200-00006F000000}">
      <text>
        <r>
          <rPr>
            <b/>
            <sz val="8"/>
            <color indexed="81"/>
            <rFont val="Tahoma"/>
            <family val="2"/>
          </rPr>
          <t>Alexander Liao:</t>
        </r>
        <r>
          <rPr>
            <sz val="8"/>
            <color indexed="81"/>
            <rFont val="Tahoma"/>
            <family val="2"/>
          </rPr>
          <t xml:space="preserve">
Input partial frequency for element to the left</t>
        </r>
      </text>
    </comment>
    <comment ref="N14" authorId="0" shapeId="0" xr:uid="{00000000-0006-0000-0200-000070000000}">
      <text>
        <r>
          <rPr>
            <b/>
            <sz val="8"/>
            <color indexed="81"/>
            <rFont val="Tahoma"/>
            <family val="2"/>
          </rPr>
          <t>Alexander Liao:</t>
        </r>
        <r>
          <rPr>
            <sz val="8"/>
            <color indexed="81"/>
            <rFont val="Tahoma"/>
            <family val="2"/>
          </rPr>
          <t xml:space="preserve">
Input partial frequency for element to the left</t>
        </r>
      </text>
    </comment>
    <comment ref="Q14" authorId="0" shapeId="0" xr:uid="{00000000-0006-0000-0200-000071000000}">
      <text>
        <r>
          <rPr>
            <b/>
            <sz val="8"/>
            <color indexed="81"/>
            <rFont val="Tahoma"/>
            <family val="2"/>
          </rPr>
          <t>Alexander Liao:</t>
        </r>
        <r>
          <rPr>
            <sz val="8"/>
            <color indexed="81"/>
            <rFont val="Tahoma"/>
            <family val="2"/>
          </rPr>
          <t xml:space="preserve">
Input partial frequency for element to the left</t>
        </r>
      </text>
    </comment>
    <comment ref="T14" authorId="0" shapeId="0" xr:uid="{00000000-0006-0000-0200-000072000000}">
      <text>
        <r>
          <rPr>
            <b/>
            <sz val="8"/>
            <color indexed="81"/>
            <rFont val="Tahoma"/>
            <family val="2"/>
          </rPr>
          <t>Alexander Liao:</t>
        </r>
        <r>
          <rPr>
            <sz val="8"/>
            <color indexed="81"/>
            <rFont val="Tahoma"/>
            <family val="2"/>
          </rPr>
          <t xml:space="preserve">
Input partial frequency for element to the left</t>
        </r>
      </text>
    </comment>
    <comment ref="W14" authorId="0" shapeId="0" xr:uid="{00000000-0006-0000-0200-000073000000}">
      <text>
        <r>
          <rPr>
            <b/>
            <sz val="8"/>
            <color indexed="81"/>
            <rFont val="Tahoma"/>
            <family val="2"/>
          </rPr>
          <t>Alexander Liao:</t>
        </r>
        <r>
          <rPr>
            <sz val="8"/>
            <color indexed="81"/>
            <rFont val="Tahoma"/>
            <family val="2"/>
          </rPr>
          <t xml:space="preserve">
Input partial frequency for element to the left</t>
        </r>
      </text>
    </comment>
    <comment ref="Z14" authorId="0" shapeId="0" xr:uid="{00000000-0006-0000-0200-000074000000}">
      <text>
        <r>
          <rPr>
            <b/>
            <sz val="8"/>
            <color indexed="81"/>
            <rFont val="Tahoma"/>
            <family val="2"/>
          </rPr>
          <t>Alexander Liao:</t>
        </r>
        <r>
          <rPr>
            <sz val="8"/>
            <color indexed="81"/>
            <rFont val="Tahoma"/>
            <family val="2"/>
          </rPr>
          <t xml:space="preserve">
Input partial frequency for element to the left</t>
        </r>
      </text>
    </comment>
    <comment ref="AC14" authorId="0" shapeId="0" xr:uid="{00000000-0006-0000-0200-000075000000}">
      <text>
        <r>
          <rPr>
            <b/>
            <sz val="8"/>
            <color indexed="81"/>
            <rFont val="Tahoma"/>
            <family val="2"/>
          </rPr>
          <t>Alexander Liao:</t>
        </r>
        <r>
          <rPr>
            <sz val="8"/>
            <color indexed="81"/>
            <rFont val="Tahoma"/>
            <family val="2"/>
          </rPr>
          <t xml:space="preserve">
Input partial frequency for element to the left</t>
        </r>
      </text>
    </comment>
    <comment ref="AF14" authorId="0" shapeId="0" xr:uid="{00000000-0006-0000-0200-000076000000}">
      <text>
        <r>
          <rPr>
            <b/>
            <sz val="8"/>
            <color indexed="81"/>
            <rFont val="Tahoma"/>
            <family val="2"/>
          </rPr>
          <t>Alexander Liao:</t>
        </r>
        <r>
          <rPr>
            <sz val="8"/>
            <color indexed="81"/>
            <rFont val="Tahoma"/>
            <family val="2"/>
          </rPr>
          <t xml:space="preserve">
Input partial frequency for element to the left</t>
        </r>
      </text>
    </comment>
    <comment ref="AI14" authorId="0" shapeId="0" xr:uid="{00000000-0006-0000-0200-000077000000}">
      <text>
        <r>
          <rPr>
            <b/>
            <sz val="8"/>
            <color indexed="81"/>
            <rFont val="Tahoma"/>
            <family val="2"/>
          </rPr>
          <t>Alexander Liao:</t>
        </r>
        <r>
          <rPr>
            <sz val="8"/>
            <color indexed="81"/>
            <rFont val="Tahoma"/>
            <family val="2"/>
          </rPr>
          <t xml:space="preserve">
Input partial frequency for element to the left</t>
        </r>
      </text>
    </comment>
    <comment ref="AL14" authorId="0" shapeId="0" xr:uid="{00000000-0006-0000-0200-000078000000}">
      <text>
        <r>
          <rPr>
            <b/>
            <sz val="8"/>
            <color indexed="81"/>
            <rFont val="Tahoma"/>
            <family val="2"/>
          </rPr>
          <t>Alexander Liao:</t>
        </r>
        <r>
          <rPr>
            <sz val="8"/>
            <color indexed="81"/>
            <rFont val="Tahoma"/>
            <family val="2"/>
          </rPr>
          <t xml:space="preserve">
Input partial frequency for element to the left</t>
        </r>
      </text>
    </comment>
    <comment ref="AO14" authorId="0" shapeId="0" xr:uid="{00000000-0006-0000-0200-000079000000}">
      <text>
        <r>
          <rPr>
            <b/>
            <sz val="8"/>
            <color indexed="81"/>
            <rFont val="Tahoma"/>
            <family val="2"/>
          </rPr>
          <t>Alexander Liao:</t>
        </r>
        <r>
          <rPr>
            <sz val="8"/>
            <color indexed="81"/>
            <rFont val="Tahoma"/>
            <family val="2"/>
          </rPr>
          <t xml:space="preserve">
Input partial frequency for element to the left</t>
        </r>
      </text>
    </comment>
    <comment ref="K15" authorId="0" shapeId="0" xr:uid="{00000000-0006-0000-0200-00007A000000}">
      <text>
        <r>
          <rPr>
            <b/>
            <sz val="8"/>
            <color indexed="81"/>
            <rFont val="Tahoma"/>
            <family val="2"/>
          </rPr>
          <t>Alexander Liao:</t>
        </r>
        <r>
          <rPr>
            <sz val="8"/>
            <color indexed="81"/>
            <rFont val="Tahoma"/>
            <family val="2"/>
          </rPr>
          <t xml:space="preserve">
Input partial frequency for element to the left</t>
        </r>
      </text>
    </comment>
    <comment ref="N15" authorId="0" shapeId="0" xr:uid="{00000000-0006-0000-0200-00007B000000}">
      <text>
        <r>
          <rPr>
            <b/>
            <sz val="8"/>
            <color indexed="81"/>
            <rFont val="Tahoma"/>
            <family val="2"/>
          </rPr>
          <t>Alexander Liao:</t>
        </r>
        <r>
          <rPr>
            <sz val="8"/>
            <color indexed="81"/>
            <rFont val="Tahoma"/>
            <family val="2"/>
          </rPr>
          <t xml:space="preserve">
Input partial frequency for element to the left</t>
        </r>
      </text>
    </comment>
    <comment ref="Q15" authorId="0" shapeId="0" xr:uid="{00000000-0006-0000-0200-00007C000000}">
      <text>
        <r>
          <rPr>
            <b/>
            <sz val="8"/>
            <color indexed="81"/>
            <rFont val="Tahoma"/>
            <family val="2"/>
          </rPr>
          <t>Alexander Liao:</t>
        </r>
        <r>
          <rPr>
            <sz val="8"/>
            <color indexed="81"/>
            <rFont val="Tahoma"/>
            <family val="2"/>
          </rPr>
          <t xml:space="preserve">
Input partial frequency for element to the left</t>
        </r>
      </text>
    </comment>
    <comment ref="T15" authorId="0" shapeId="0" xr:uid="{00000000-0006-0000-0200-00007D000000}">
      <text>
        <r>
          <rPr>
            <b/>
            <sz val="8"/>
            <color indexed="81"/>
            <rFont val="Tahoma"/>
            <family val="2"/>
          </rPr>
          <t>Alexander Liao:</t>
        </r>
        <r>
          <rPr>
            <sz val="8"/>
            <color indexed="81"/>
            <rFont val="Tahoma"/>
            <family val="2"/>
          </rPr>
          <t xml:space="preserve">
Input partial frequency for element to the left</t>
        </r>
      </text>
    </comment>
    <comment ref="W15" authorId="0" shapeId="0" xr:uid="{00000000-0006-0000-0200-00007E000000}">
      <text>
        <r>
          <rPr>
            <b/>
            <sz val="8"/>
            <color indexed="81"/>
            <rFont val="Tahoma"/>
            <family val="2"/>
          </rPr>
          <t>Alexander Liao:</t>
        </r>
        <r>
          <rPr>
            <sz val="8"/>
            <color indexed="81"/>
            <rFont val="Tahoma"/>
            <family val="2"/>
          </rPr>
          <t xml:space="preserve">
Input partial frequency for element to the left</t>
        </r>
      </text>
    </comment>
    <comment ref="Z15" authorId="0" shapeId="0" xr:uid="{00000000-0006-0000-0200-00007F000000}">
      <text>
        <r>
          <rPr>
            <b/>
            <sz val="8"/>
            <color indexed="81"/>
            <rFont val="Tahoma"/>
            <family val="2"/>
          </rPr>
          <t>Alexander Liao:</t>
        </r>
        <r>
          <rPr>
            <sz val="8"/>
            <color indexed="81"/>
            <rFont val="Tahoma"/>
            <family val="2"/>
          </rPr>
          <t xml:space="preserve">
Input partial frequency for element to the left</t>
        </r>
      </text>
    </comment>
    <comment ref="AC15" authorId="0" shapeId="0" xr:uid="{00000000-0006-0000-0200-000080000000}">
      <text>
        <r>
          <rPr>
            <b/>
            <sz val="8"/>
            <color indexed="81"/>
            <rFont val="Tahoma"/>
            <family val="2"/>
          </rPr>
          <t>Alexander Liao:</t>
        </r>
        <r>
          <rPr>
            <sz val="8"/>
            <color indexed="81"/>
            <rFont val="Tahoma"/>
            <family val="2"/>
          </rPr>
          <t xml:space="preserve">
Input partial frequency for element to the left</t>
        </r>
      </text>
    </comment>
    <comment ref="AF15" authorId="0" shapeId="0" xr:uid="{00000000-0006-0000-0200-000081000000}">
      <text>
        <r>
          <rPr>
            <b/>
            <sz val="8"/>
            <color indexed="81"/>
            <rFont val="Tahoma"/>
            <family val="2"/>
          </rPr>
          <t>Alexander Liao:</t>
        </r>
        <r>
          <rPr>
            <sz val="8"/>
            <color indexed="81"/>
            <rFont val="Tahoma"/>
            <family val="2"/>
          </rPr>
          <t xml:space="preserve">
Input partial frequency for element to the left</t>
        </r>
      </text>
    </comment>
    <comment ref="AI15" authorId="0" shapeId="0" xr:uid="{00000000-0006-0000-0200-000082000000}">
      <text>
        <r>
          <rPr>
            <b/>
            <sz val="8"/>
            <color indexed="81"/>
            <rFont val="Tahoma"/>
            <family val="2"/>
          </rPr>
          <t>Alexander Liao:</t>
        </r>
        <r>
          <rPr>
            <sz val="8"/>
            <color indexed="81"/>
            <rFont val="Tahoma"/>
            <family val="2"/>
          </rPr>
          <t xml:space="preserve">
Input partial frequency for element to the left</t>
        </r>
      </text>
    </comment>
    <comment ref="AL15" authorId="0" shapeId="0" xr:uid="{00000000-0006-0000-0200-000083000000}">
      <text>
        <r>
          <rPr>
            <b/>
            <sz val="8"/>
            <color indexed="81"/>
            <rFont val="Tahoma"/>
            <family val="2"/>
          </rPr>
          <t>Alexander Liao:</t>
        </r>
        <r>
          <rPr>
            <sz val="8"/>
            <color indexed="81"/>
            <rFont val="Tahoma"/>
            <family val="2"/>
          </rPr>
          <t xml:space="preserve">
Input partial frequency for element to the left</t>
        </r>
      </text>
    </comment>
    <comment ref="AO15" authorId="0" shapeId="0" xr:uid="{00000000-0006-0000-0200-000084000000}">
      <text>
        <r>
          <rPr>
            <b/>
            <sz val="8"/>
            <color indexed="81"/>
            <rFont val="Tahoma"/>
            <family val="2"/>
          </rPr>
          <t>Alexander Liao:</t>
        </r>
        <r>
          <rPr>
            <sz val="8"/>
            <color indexed="81"/>
            <rFont val="Tahoma"/>
            <family val="2"/>
          </rPr>
          <t xml:space="preserve">
Input partial frequency for element to the left</t>
        </r>
      </text>
    </comment>
    <comment ref="K16" authorId="0" shapeId="0" xr:uid="{00000000-0006-0000-0200-000085000000}">
      <text>
        <r>
          <rPr>
            <b/>
            <sz val="8"/>
            <color indexed="81"/>
            <rFont val="Tahoma"/>
            <family val="2"/>
          </rPr>
          <t>Alexander Liao:</t>
        </r>
        <r>
          <rPr>
            <sz val="8"/>
            <color indexed="81"/>
            <rFont val="Tahoma"/>
            <family val="2"/>
          </rPr>
          <t xml:space="preserve">
Input partial frequency for element to the left</t>
        </r>
      </text>
    </comment>
    <comment ref="N16" authorId="0" shapeId="0" xr:uid="{00000000-0006-0000-0200-000086000000}">
      <text>
        <r>
          <rPr>
            <b/>
            <sz val="8"/>
            <color indexed="81"/>
            <rFont val="Tahoma"/>
            <family val="2"/>
          </rPr>
          <t>Alexander Liao:</t>
        </r>
        <r>
          <rPr>
            <sz val="8"/>
            <color indexed="81"/>
            <rFont val="Tahoma"/>
            <family val="2"/>
          </rPr>
          <t xml:space="preserve">
Input partial frequency for element to the left</t>
        </r>
      </text>
    </comment>
    <comment ref="Q16" authorId="0" shapeId="0" xr:uid="{00000000-0006-0000-0200-000087000000}">
      <text>
        <r>
          <rPr>
            <b/>
            <sz val="8"/>
            <color indexed="81"/>
            <rFont val="Tahoma"/>
            <family val="2"/>
          </rPr>
          <t>Alexander Liao:</t>
        </r>
        <r>
          <rPr>
            <sz val="8"/>
            <color indexed="81"/>
            <rFont val="Tahoma"/>
            <family val="2"/>
          </rPr>
          <t xml:space="preserve">
Input partial frequency for element to the left</t>
        </r>
      </text>
    </comment>
    <comment ref="T16" authorId="0" shapeId="0" xr:uid="{00000000-0006-0000-0200-000088000000}">
      <text>
        <r>
          <rPr>
            <b/>
            <sz val="8"/>
            <color indexed="81"/>
            <rFont val="Tahoma"/>
            <family val="2"/>
          </rPr>
          <t>Alexander Liao:</t>
        </r>
        <r>
          <rPr>
            <sz val="8"/>
            <color indexed="81"/>
            <rFont val="Tahoma"/>
            <family val="2"/>
          </rPr>
          <t xml:space="preserve">
Input partial frequency for element to the left</t>
        </r>
      </text>
    </comment>
    <comment ref="W16" authorId="0" shapeId="0" xr:uid="{00000000-0006-0000-0200-000089000000}">
      <text>
        <r>
          <rPr>
            <b/>
            <sz val="8"/>
            <color indexed="81"/>
            <rFont val="Tahoma"/>
            <family val="2"/>
          </rPr>
          <t>Alexander Liao:</t>
        </r>
        <r>
          <rPr>
            <sz val="8"/>
            <color indexed="81"/>
            <rFont val="Tahoma"/>
            <family val="2"/>
          </rPr>
          <t xml:space="preserve">
Input partial frequency for element to the left</t>
        </r>
      </text>
    </comment>
    <comment ref="Z16" authorId="0" shapeId="0" xr:uid="{00000000-0006-0000-0200-00008A000000}">
      <text>
        <r>
          <rPr>
            <b/>
            <sz val="8"/>
            <color indexed="81"/>
            <rFont val="Tahoma"/>
            <family val="2"/>
          </rPr>
          <t>Alexander Liao:</t>
        </r>
        <r>
          <rPr>
            <sz val="8"/>
            <color indexed="81"/>
            <rFont val="Tahoma"/>
            <family val="2"/>
          </rPr>
          <t xml:space="preserve">
Input partial frequency for element to the left</t>
        </r>
      </text>
    </comment>
    <comment ref="AC16" authorId="0" shapeId="0" xr:uid="{00000000-0006-0000-0200-00008B000000}">
      <text>
        <r>
          <rPr>
            <b/>
            <sz val="8"/>
            <color indexed="81"/>
            <rFont val="Tahoma"/>
            <family val="2"/>
          </rPr>
          <t>Alexander Liao:</t>
        </r>
        <r>
          <rPr>
            <sz val="8"/>
            <color indexed="81"/>
            <rFont val="Tahoma"/>
            <family val="2"/>
          </rPr>
          <t xml:space="preserve">
Input partial frequency for element to the left</t>
        </r>
      </text>
    </comment>
    <comment ref="AF16" authorId="0" shapeId="0" xr:uid="{00000000-0006-0000-0200-00008C000000}">
      <text>
        <r>
          <rPr>
            <b/>
            <sz val="8"/>
            <color indexed="81"/>
            <rFont val="Tahoma"/>
            <family val="2"/>
          </rPr>
          <t>Alexander Liao:</t>
        </r>
        <r>
          <rPr>
            <sz val="8"/>
            <color indexed="81"/>
            <rFont val="Tahoma"/>
            <family val="2"/>
          </rPr>
          <t xml:space="preserve">
Input partial frequency for element to the left</t>
        </r>
      </text>
    </comment>
    <comment ref="AI16" authorId="0" shapeId="0" xr:uid="{00000000-0006-0000-0200-00008D000000}">
      <text>
        <r>
          <rPr>
            <b/>
            <sz val="8"/>
            <color indexed="81"/>
            <rFont val="Tahoma"/>
            <family val="2"/>
          </rPr>
          <t>Alexander Liao:</t>
        </r>
        <r>
          <rPr>
            <sz val="8"/>
            <color indexed="81"/>
            <rFont val="Tahoma"/>
            <family val="2"/>
          </rPr>
          <t xml:space="preserve">
Input partial frequency for element to the left</t>
        </r>
      </text>
    </comment>
    <comment ref="AL16" authorId="0" shapeId="0" xr:uid="{00000000-0006-0000-0200-00008E000000}">
      <text>
        <r>
          <rPr>
            <b/>
            <sz val="8"/>
            <color indexed="81"/>
            <rFont val="Tahoma"/>
            <family val="2"/>
          </rPr>
          <t>Alexander Liao:</t>
        </r>
        <r>
          <rPr>
            <sz val="8"/>
            <color indexed="81"/>
            <rFont val="Tahoma"/>
            <family val="2"/>
          </rPr>
          <t xml:space="preserve">
Input partial frequency for element to the left</t>
        </r>
      </text>
    </comment>
    <comment ref="AO16" authorId="0" shapeId="0" xr:uid="{00000000-0006-0000-0200-00008F000000}">
      <text>
        <r>
          <rPr>
            <b/>
            <sz val="8"/>
            <color indexed="81"/>
            <rFont val="Tahoma"/>
            <family val="2"/>
          </rPr>
          <t>Alexander Liao:</t>
        </r>
        <r>
          <rPr>
            <sz val="8"/>
            <color indexed="81"/>
            <rFont val="Tahoma"/>
            <family val="2"/>
          </rPr>
          <t xml:space="preserve">
Input partial frequency for element to the left</t>
        </r>
      </text>
    </comment>
    <comment ref="K17" authorId="0" shapeId="0" xr:uid="{00000000-0006-0000-0200-000090000000}">
      <text>
        <r>
          <rPr>
            <b/>
            <sz val="8"/>
            <color indexed="81"/>
            <rFont val="Tahoma"/>
            <family val="2"/>
          </rPr>
          <t>Alexander Liao:</t>
        </r>
        <r>
          <rPr>
            <sz val="8"/>
            <color indexed="81"/>
            <rFont val="Tahoma"/>
            <family val="2"/>
          </rPr>
          <t xml:space="preserve">
Input partial frequency for element to the left</t>
        </r>
      </text>
    </comment>
    <comment ref="N17" authorId="0" shapeId="0" xr:uid="{00000000-0006-0000-0200-000091000000}">
      <text>
        <r>
          <rPr>
            <b/>
            <sz val="8"/>
            <color indexed="81"/>
            <rFont val="Tahoma"/>
            <family val="2"/>
          </rPr>
          <t>Alexander Liao:</t>
        </r>
        <r>
          <rPr>
            <sz val="8"/>
            <color indexed="81"/>
            <rFont val="Tahoma"/>
            <family val="2"/>
          </rPr>
          <t xml:space="preserve">
Input partial frequency for element to the left</t>
        </r>
      </text>
    </comment>
    <comment ref="Q17" authorId="0" shapeId="0" xr:uid="{00000000-0006-0000-0200-000092000000}">
      <text>
        <r>
          <rPr>
            <b/>
            <sz val="8"/>
            <color indexed="81"/>
            <rFont val="Tahoma"/>
            <family val="2"/>
          </rPr>
          <t>Alexander Liao:</t>
        </r>
        <r>
          <rPr>
            <sz val="8"/>
            <color indexed="81"/>
            <rFont val="Tahoma"/>
            <family val="2"/>
          </rPr>
          <t xml:space="preserve">
Input partial frequency for element to the left</t>
        </r>
      </text>
    </comment>
    <comment ref="T17" authorId="0" shapeId="0" xr:uid="{00000000-0006-0000-0200-000093000000}">
      <text>
        <r>
          <rPr>
            <b/>
            <sz val="8"/>
            <color indexed="81"/>
            <rFont val="Tahoma"/>
            <family val="2"/>
          </rPr>
          <t>Alexander Liao:</t>
        </r>
        <r>
          <rPr>
            <sz val="8"/>
            <color indexed="81"/>
            <rFont val="Tahoma"/>
            <family val="2"/>
          </rPr>
          <t xml:space="preserve">
Input partial frequency for element to the left</t>
        </r>
      </text>
    </comment>
    <comment ref="W17" authorId="0" shapeId="0" xr:uid="{00000000-0006-0000-0200-000094000000}">
      <text>
        <r>
          <rPr>
            <b/>
            <sz val="8"/>
            <color indexed="81"/>
            <rFont val="Tahoma"/>
            <family val="2"/>
          </rPr>
          <t>Alexander Liao:</t>
        </r>
        <r>
          <rPr>
            <sz val="8"/>
            <color indexed="81"/>
            <rFont val="Tahoma"/>
            <family val="2"/>
          </rPr>
          <t xml:space="preserve">
Input partial frequency for element to the left</t>
        </r>
      </text>
    </comment>
    <comment ref="Z17" authorId="0" shapeId="0" xr:uid="{00000000-0006-0000-0200-000095000000}">
      <text>
        <r>
          <rPr>
            <b/>
            <sz val="8"/>
            <color indexed="81"/>
            <rFont val="Tahoma"/>
            <family val="2"/>
          </rPr>
          <t>Alexander Liao:</t>
        </r>
        <r>
          <rPr>
            <sz val="8"/>
            <color indexed="81"/>
            <rFont val="Tahoma"/>
            <family val="2"/>
          </rPr>
          <t xml:space="preserve">
Input partial frequency for element to the left</t>
        </r>
      </text>
    </comment>
    <comment ref="AC17" authorId="0" shapeId="0" xr:uid="{00000000-0006-0000-0200-000096000000}">
      <text>
        <r>
          <rPr>
            <b/>
            <sz val="8"/>
            <color indexed="81"/>
            <rFont val="Tahoma"/>
            <family val="2"/>
          </rPr>
          <t>Alexander Liao:</t>
        </r>
        <r>
          <rPr>
            <sz val="8"/>
            <color indexed="81"/>
            <rFont val="Tahoma"/>
            <family val="2"/>
          </rPr>
          <t xml:space="preserve">
Input partial frequency for element to the left</t>
        </r>
      </text>
    </comment>
    <comment ref="AF17" authorId="0" shapeId="0" xr:uid="{00000000-0006-0000-0200-000097000000}">
      <text>
        <r>
          <rPr>
            <b/>
            <sz val="8"/>
            <color indexed="81"/>
            <rFont val="Tahoma"/>
            <family val="2"/>
          </rPr>
          <t>Alexander Liao:</t>
        </r>
        <r>
          <rPr>
            <sz val="8"/>
            <color indexed="81"/>
            <rFont val="Tahoma"/>
            <family val="2"/>
          </rPr>
          <t xml:space="preserve">
Input partial frequency for element to the left</t>
        </r>
      </text>
    </comment>
    <comment ref="AI17" authorId="0" shapeId="0" xr:uid="{00000000-0006-0000-0200-000098000000}">
      <text>
        <r>
          <rPr>
            <b/>
            <sz val="8"/>
            <color indexed="81"/>
            <rFont val="Tahoma"/>
            <family val="2"/>
          </rPr>
          <t>Alexander Liao:</t>
        </r>
        <r>
          <rPr>
            <sz val="8"/>
            <color indexed="81"/>
            <rFont val="Tahoma"/>
            <family val="2"/>
          </rPr>
          <t xml:space="preserve">
Input partial frequency for element to the left</t>
        </r>
      </text>
    </comment>
    <comment ref="AL17" authorId="0" shapeId="0" xr:uid="{00000000-0006-0000-0200-000099000000}">
      <text>
        <r>
          <rPr>
            <b/>
            <sz val="8"/>
            <color indexed="81"/>
            <rFont val="Tahoma"/>
            <family val="2"/>
          </rPr>
          <t>Alexander Liao:</t>
        </r>
        <r>
          <rPr>
            <sz val="8"/>
            <color indexed="81"/>
            <rFont val="Tahoma"/>
            <family val="2"/>
          </rPr>
          <t xml:space="preserve">
Input partial frequency for element to the left</t>
        </r>
      </text>
    </comment>
    <comment ref="AO17" authorId="0" shapeId="0" xr:uid="{00000000-0006-0000-0200-00009A000000}">
      <text>
        <r>
          <rPr>
            <b/>
            <sz val="8"/>
            <color indexed="81"/>
            <rFont val="Tahoma"/>
            <family val="2"/>
          </rPr>
          <t>Alexander Liao:</t>
        </r>
        <r>
          <rPr>
            <sz val="8"/>
            <color indexed="81"/>
            <rFont val="Tahoma"/>
            <family val="2"/>
          </rPr>
          <t xml:space="preserve">
Input partial frequency for element to the left</t>
        </r>
      </text>
    </comment>
    <comment ref="K18" authorId="0" shapeId="0" xr:uid="{00000000-0006-0000-0200-00009B000000}">
      <text>
        <r>
          <rPr>
            <b/>
            <sz val="8"/>
            <color indexed="81"/>
            <rFont val="Tahoma"/>
            <family val="2"/>
          </rPr>
          <t>Alexander Liao:</t>
        </r>
        <r>
          <rPr>
            <sz val="8"/>
            <color indexed="81"/>
            <rFont val="Tahoma"/>
            <family val="2"/>
          </rPr>
          <t xml:space="preserve">
Input partial frequency for element to the left</t>
        </r>
      </text>
    </comment>
    <comment ref="N18" authorId="0" shapeId="0" xr:uid="{00000000-0006-0000-0200-00009C000000}">
      <text>
        <r>
          <rPr>
            <b/>
            <sz val="8"/>
            <color indexed="81"/>
            <rFont val="Tahoma"/>
            <family val="2"/>
          </rPr>
          <t>Alexander Liao:</t>
        </r>
        <r>
          <rPr>
            <sz val="8"/>
            <color indexed="81"/>
            <rFont val="Tahoma"/>
            <family val="2"/>
          </rPr>
          <t xml:space="preserve">
Input partial frequency for element to the left</t>
        </r>
      </text>
    </comment>
    <comment ref="Q18" authorId="0" shapeId="0" xr:uid="{00000000-0006-0000-0200-00009D000000}">
      <text>
        <r>
          <rPr>
            <b/>
            <sz val="8"/>
            <color indexed="81"/>
            <rFont val="Tahoma"/>
            <family val="2"/>
          </rPr>
          <t>Alexander Liao:</t>
        </r>
        <r>
          <rPr>
            <sz val="8"/>
            <color indexed="81"/>
            <rFont val="Tahoma"/>
            <family val="2"/>
          </rPr>
          <t xml:space="preserve">
Input partial frequency for element to the left</t>
        </r>
      </text>
    </comment>
    <comment ref="T18" authorId="0" shapeId="0" xr:uid="{00000000-0006-0000-0200-00009E000000}">
      <text>
        <r>
          <rPr>
            <b/>
            <sz val="8"/>
            <color indexed="81"/>
            <rFont val="Tahoma"/>
            <family val="2"/>
          </rPr>
          <t>Alexander Liao:</t>
        </r>
        <r>
          <rPr>
            <sz val="8"/>
            <color indexed="81"/>
            <rFont val="Tahoma"/>
            <family val="2"/>
          </rPr>
          <t xml:space="preserve">
Input partial frequency for element to the left</t>
        </r>
      </text>
    </comment>
    <comment ref="W18" authorId="0" shapeId="0" xr:uid="{00000000-0006-0000-0200-00009F000000}">
      <text>
        <r>
          <rPr>
            <b/>
            <sz val="8"/>
            <color indexed="81"/>
            <rFont val="Tahoma"/>
            <family val="2"/>
          </rPr>
          <t>Alexander Liao:</t>
        </r>
        <r>
          <rPr>
            <sz val="8"/>
            <color indexed="81"/>
            <rFont val="Tahoma"/>
            <family val="2"/>
          </rPr>
          <t xml:space="preserve">
Input partial frequency for element to the left</t>
        </r>
      </text>
    </comment>
    <comment ref="Z18" authorId="0" shapeId="0" xr:uid="{00000000-0006-0000-0200-0000A0000000}">
      <text>
        <r>
          <rPr>
            <b/>
            <sz val="8"/>
            <color indexed="81"/>
            <rFont val="Tahoma"/>
            <family val="2"/>
          </rPr>
          <t>Alexander Liao:</t>
        </r>
        <r>
          <rPr>
            <sz val="8"/>
            <color indexed="81"/>
            <rFont val="Tahoma"/>
            <family val="2"/>
          </rPr>
          <t xml:space="preserve">
Input partial frequency for element to the left</t>
        </r>
      </text>
    </comment>
    <comment ref="AC18" authorId="0" shapeId="0" xr:uid="{00000000-0006-0000-0200-0000A1000000}">
      <text>
        <r>
          <rPr>
            <b/>
            <sz val="8"/>
            <color indexed="81"/>
            <rFont val="Tahoma"/>
            <family val="2"/>
          </rPr>
          <t>Alexander Liao:</t>
        </r>
        <r>
          <rPr>
            <sz val="8"/>
            <color indexed="81"/>
            <rFont val="Tahoma"/>
            <family val="2"/>
          </rPr>
          <t xml:space="preserve">
Input partial frequency for element to the left</t>
        </r>
      </text>
    </comment>
    <comment ref="AF18" authorId="0" shapeId="0" xr:uid="{00000000-0006-0000-0200-0000A2000000}">
      <text>
        <r>
          <rPr>
            <b/>
            <sz val="8"/>
            <color indexed="81"/>
            <rFont val="Tahoma"/>
            <family val="2"/>
          </rPr>
          <t>Alexander Liao:</t>
        </r>
        <r>
          <rPr>
            <sz val="8"/>
            <color indexed="81"/>
            <rFont val="Tahoma"/>
            <family val="2"/>
          </rPr>
          <t xml:space="preserve">
Input partial frequency for element to the left</t>
        </r>
      </text>
    </comment>
    <comment ref="AI18" authorId="0" shapeId="0" xr:uid="{00000000-0006-0000-0200-0000A3000000}">
      <text>
        <r>
          <rPr>
            <b/>
            <sz val="8"/>
            <color indexed="81"/>
            <rFont val="Tahoma"/>
            <family val="2"/>
          </rPr>
          <t>Alexander Liao:</t>
        </r>
        <r>
          <rPr>
            <sz val="8"/>
            <color indexed="81"/>
            <rFont val="Tahoma"/>
            <family val="2"/>
          </rPr>
          <t xml:space="preserve">
Input partial frequency for element to the left</t>
        </r>
      </text>
    </comment>
    <comment ref="AL18" authorId="0" shapeId="0" xr:uid="{00000000-0006-0000-0200-0000A4000000}">
      <text>
        <r>
          <rPr>
            <b/>
            <sz val="8"/>
            <color indexed="81"/>
            <rFont val="Tahoma"/>
            <family val="2"/>
          </rPr>
          <t>Alexander Liao:</t>
        </r>
        <r>
          <rPr>
            <sz val="8"/>
            <color indexed="81"/>
            <rFont val="Tahoma"/>
            <family val="2"/>
          </rPr>
          <t xml:space="preserve">
Input partial frequency for element to the left</t>
        </r>
      </text>
    </comment>
    <comment ref="AO18" authorId="0" shapeId="0" xr:uid="{00000000-0006-0000-0200-0000A5000000}">
      <text>
        <r>
          <rPr>
            <b/>
            <sz val="8"/>
            <color indexed="81"/>
            <rFont val="Tahoma"/>
            <family val="2"/>
          </rPr>
          <t>Alexander Liao:</t>
        </r>
        <r>
          <rPr>
            <sz val="8"/>
            <color indexed="81"/>
            <rFont val="Tahoma"/>
            <family val="2"/>
          </rPr>
          <t xml:space="preserve">
Input partial frequency for element to the left</t>
        </r>
      </text>
    </comment>
    <comment ref="K21" authorId="0" shapeId="0" xr:uid="{00000000-0006-0000-0200-0000A6000000}">
      <text>
        <r>
          <rPr>
            <b/>
            <sz val="8"/>
            <color indexed="81"/>
            <rFont val="Tahoma"/>
            <family val="2"/>
          </rPr>
          <t>Alexander Liao:</t>
        </r>
        <r>
          <rPr>
            <sz val="8"/>
            <color indexed="81"/>
            <rFont val="Tahoma"/>
            <family val="2"/>
          </rPr>
          <t xml:space="preserve">
Input partial frequency for element to the left</t>
        </r>
      </text>
    </comment>
    <comment ref="N21" authorId="0" shapeId="0" xr:uid="{00000000-0006-0000-0200-0000A7000000}">
      <text>
        <r>
          <rPr>
            <b/>
            <sz val="8"/>
            <color indexed="81"/>
            <rFont val="Tahoma"/>
            <family val="2"/>
          </rPr>
          <t>Alexander Liao:</t>
        </r>
        <r>
          <rPr>
            <sz val="8"/>
            <color indexed="81"/>
            <rFont val="Tahoma"/>
            <family val="2"/>
          </rPr>
          <t xml:space="preserve">
Input partial frequency for element to the left</t>
        </r>
      </text>
    </comment>
    <comment ref="Q21" authorId="0" shapeId="0" xr:uid="{00000000-0006-0000-0200-0000A8000000}">
      <text>
        <r>
          <rPr>
            <b/>
            <sz val="8"/>
            <color indexed="81"/>
            <rFont val="Tahoma"/>
            <family val="2"/>
          </rPr>
          <t>Alexander Liao:</t>
        </r>
        <r>
          <rPr>
            <sz val="8"/>
            <color indexed="81"/>
            <rFont val="Tahoma"/>
            <family val="2"/>
          </rPr>
          <t xml:space="preserve">
Input partial frequency for element to the left</t>
        </r>
      </text>
    </comment>
    <comment ref="T21" authorId="0" shapeId="0" xr:uid="{00000000-0006-0000-0200-0000A9000000}">
      <text>
        <r>
          <rPr>
            <b/>
            <sz val="8"/>
            <color indexed="81"/>
            <rFont val="Tahoma"/>
            <family val="2"/>
          </rPr>
          <t>Alexander Liao:</t>
        </r>
        <r>
          <rPr>
            <sz val="8"/>
            <color indexed="81"/>
            <rFont val="Tahoma"/>
            <family val="2"/>
          </rPr>
          <t xml:space="preserve">
Input partial frequency for element to the left</t>
        </r>
      </text>
    </comment>
    <comment ref="W21" authorId="0" shapeId="0" xr:uid="{00000000-0006-0000-0200-0000AA000000}">
      <text>
        <r>
          <rPr>
            <b/>
            <sz val="8"/>
            <color indexed="81"/>
            <rFont val="Tahoma"/>
            <family val="2"/>
          </rPr>
          <t>Alexander Liao:</t>
        </r>
        <r>
          <rPr>
            <sz val="8"/>
            <color indexed="81"/>
            <rFont val="Tahoma"/>
            <family val="2"/>
          </rPr>
          <t xml:space="preserve">
Input partial frequency for element to the left</t>
        </r>
      </text>
    </comment>
    <comment ref="Z21" authorId="0" shapeId="0" xr:uid="{00000000-0006-0000-0200-0000AB000000}">
      <text>
        <r>
          <rPr>
            <b/>
            <sz val="8"/>
            <color indexed="81"/>
            <rFont val="Tahoma"/>
            <family val="2"/>
          </rPr>
          <t>Alexander Liao:</t>
        </r>
        <r>
          <rPr>
            <sz val="8"/>
            <color indexed="81"/>
            <rFont val="Tahoma"/>
            <family val="2"/>
          </rPr>
          <t xml:space="preserve">
Input partial frequency for element to the left</t>
        </r>
      </text>
    </comment>
    <comment ref="AC21" authorId="0" shapeId="0" xr:uid="{00000000-0006-0000-0200-0000AC000000}">
      <text>
        <r>
          <rPr>
            <b/>
            <sz val="8"/>
            <color indexed="81"/>
            <rFont val="Tahoma"/>
            <family val="2"/>
          </rPr>
          <t>Alexander Liao:</t>
        </r>
        <r>
          <rPr>
            <sz val="8"/>
            <color indexed="81"/>
            <rFont val="Tahoma"/>
            <family val="2"/>
          </rPr>
          <t xml:space="preserve">
Input partial frequency for element to the left</t>
        </r>
      </text>
    </comment>
    <comment ref="AF21" authorId="0" shapeId="0" xr:uid="{00000000-0006-0000-0200-0000AD000000}">
      <text>
        <r>
          <rPr>
            <b/>
            <sz val="8"/>
            <color indexed="81"/>
            <rFont val="Tahoma"/>
            <family val="2"/>
          </rPr>
          <t>Alexander Liao:</t>
        </r>
        <r>
          <rPr>
            <sz val="8"/>
            <color indexed="81"/>
            <rFont val="Tahoma"/>
            <family val="2"/>
          </rPr>
          <t xml:space="preserve">
Input partial frequency for element to the left</t>
        </r>
      </text>
    </comment>
    <comment ref="AI21" authorId="0" shapeId="0" xr:uid="{00000000-0006-0000-0200-0000AE000000}">
      <text>
        <r>
          <rPr>
            <b/>
            <sz val="8"/>
            <color indexed="81"/>
            <rFont val="Tahoma"/>
            <family val="2"/>
          </rPr>
          <t>Alexander Liao:</t>
        </r>
        <r>
          <rPr>
            <sz val="8"/>
            <color indexed="81"/>
            <rFont val="Tahoma"/>
            <family val="2"/>
          </rPr>
          <t xml:space="preserve">
Input partial frequency for element to the left</t>
        </r>
      </text>
    </comment>
    <comment ref="AL21" authorId="0" shapeId="0" xr:uid="{00000000-0006-0000-0200-0000AF000000}">
      <text>
        <r>
          <rPr>
            <b/>
            <sz val="8"/>
            <color indexed="81"/>
            <rFont val="Tahoma"/>
            <family val="2"/>
          </rPr>
          <t>Alexander Liao:</t>
        </r>
        <r>
          <rPr>
            <sz val="8"/>
            <color indexed="81"/>
            <rFont val="Tahoma"/>
            <family val="2"/>
          </rPr>
          <t xml:space="preserve">
Input partial frequency for element to the left</t>
        </r>
      </text>
    </comment>
    <comment ref="AO21" authorId="0" shapeId="0" xr:uid="{00000000-0006-0000-0200-0000B0000000}">
      <text>
        <r>
          <rPr>
            <b/>
            <sz val="8"/>
            <color indexed="81"/>
            <rFont val="Tahoma"/>
            <family val="2"/>
          </rPr>
          <t>Alexander Liao:</t>
        </r>
        <r>
          <rPr>
            <sz val="8"/>
            <color indexed="81"/>
            <rFont val="Tahoma"/>
            <family val="2"/>
          </rPr>
          <t xml:space="preserve">
Input partial frequency for element to the left</t>
        </r>
      </text>
    </comment>
    <comment ref="K22" authorId="0" shapeId="0" xr:uid="{00000000-0006-0000-0200-0000B1000000}">
      <text>
        <r>
          <rPr>
            <b/>
            <sz val="8"/>
            <color indexed="81"/>
            <rFont val="Tahoma"/>
            <family val="2"/>
          </rPr>
          <t>Alexander Liao:</t>
        </r>
        <r>
          <rPr>
            <sz val="8"/>
            <color indexed="81"/>
            <rFont val="Tahoma"/>
            <family val="2"/>
          </rPr>
          <t xml:space="preserve">
Input partial frequency for element to the left</t>
        </r>
      </text>
    </comment>
    <comment ref="N22" authorId="0" shapeId="0" xr:uid="{00000000-0006-0000-0200-0000B2000000}">
      <text>
        <r>
          <rPr>
            <b/>
            <sz val="8"/>
            <color indexed="81"/>
            <rFont val="Tahoma"/>
            <family val="2"/>
          </rPr>
          <t>Alexander Liao:</t>
        </r>
        <r>
          <rPr>
            <sz val="8"/>
            <color indexed="81"/>
            <rFont val="Tahoma"/>
            <family val="2"/>
          </rPr>
          <t xml:space="preserve">
Input partial frequency for element to the left</t>
        </r>
      </text>
    </comment>
    <comment ref="Q22" authorId="0" shapeId="0" xr:uid="{00000000-0006-0000-0200-0000B3000000}">
      <text>
        <r>
          <rPr>
            <b/>
            <sz val="8"/>
            <color indexed="81"/>
            <rFont val="Tahoma"/>
            <family val="2"/>
          </rPr>
          <t>Alexander Liao:</t>
        </r>
        <r>
          <rPr>
            <sz val="8"/>
            <color indexed="81"/>
            <rFont val="Tahoma"/>
            <family val="2"/>
          </rPr>
          <t xml:space="preserve">
Input partial frequency for element to the left</t>
        </r>
      </text>
    </comment>
    <comment ref="T22" authorId="0" shapeId="0" xr:uid="{00000000-0006-0000-0200-0000B4000000}">
      <text>
        <r>
          <rPr>
            <b/>
            <sz val="8"/>
            <color indexed="81"/>
            <rFont val="Tahoma"/>
            <family val="2"/>
          </rPr>
          <t>Alexander Liao:</t>
        </r>
        <r>
          <rPr>
            <sz val="8"/>
            <color indexed="81"/>
            <rFont val="Tahoma"/>
            <family val="2"/>
          </rPr>
          <t xml:space="preserve">
Input partial frequency for element to the left</t>
        </r>
      </text>
    </comment>
    <comment ref="W22" authorId="0" shapeId="0" xr:uid="{00000000-0006-0000-0200-0000B5000000}">
      <text>
        <r>
          <rPr>
            <b/>
            <sz val="8"/>
            <color indexed="81"/>
            <rFont val="Tahoma"/>
            <family val="2"/>
          </rPr>
          <t>Alexander Liao:</t>
        </r>
        <r>
          <rPr>
            <sz val="8"/>
            <color indexed="81"/>
            <rFont val="Tahoma"/>
            <family val="2"/>
          </rPr>
          <t xml:space="preserve">
Input partial frequency for element to the left</t>
        </r>
      </text>
    </comment>
    <comment ref="Z22" authorId="0" shapeId="0" xr:uid="{00000000-0006-0000-0200-0000B6000000}">
      <text>
        <r>
          <rPr>
            <b/>
            <sz val="8"/>
            <color indexed="81"/>
            <rFont val="Tahoma"/>
            <family val="2"/>
          </rPr>
          <t>Alexander Liao:</t>
        </r>
        <r>
          <rPr>
            <sz val="8"/>
            <color indexed="81"/>
            <rFont val="Tahoma"/>
            <family val="2"/>
          </rPr>
          <t xml:space="preserve">
Input partial frequency for element to the left</t>
        </r>
      </text>
    </comment>
    <comment ref="AC22" authorId="0" shapeId="0" xr:uid="{00000000-0006-0000-0200-0000B7000000}">
      <text>
        <r>
          <rPr>
            <b/>
            <sz val="8"/>
            <color indexed="81"/>
            <rFont val="Tahoma"/>
            <family val="2"/>
          </rPr>
          <t>Alexander Liao:</t>
        </r>
        <r>
          <rPr>
            <sz val="8"/>
            <color indexed="81"/>
            <rFont val="Tahoma"/>
            <family val="2"/>
          </rPr>
          <t xml:space="preserve">
Input partial frequency for element to the left</t>
        </r>
      </text>
    </comment>
    <comment ref="AF22" authorId="0" shapeId="0" xr:uid="{00000000-0006-0000-0200-0000B8000000}">
      <text>
        <r>
          <rPr>
            <b/>
            <sz val="8"/>
            <color indexed="81"/>
            <rFont val="Tahoma"/>
            <family val="2"/>
          </rPr>
          <t>Alexander Liao:</t>
        </r>
        <r>
          <rPr>
            <sz val="8"/>
            <color indexed="81"/>
            <rFont val="Tahoma"/>
            <family val="2"/>
          </rPr>
          <t xml:space="preserve">
Input partial frequency for element to the left</t>
        </r>
      </text>
    </comment>
    <comment ref="AI22" authorId="0" shapeId="0" xr:uid="{00000000-0006-0000-0200-0000B9000000}">
      <text>
        <r>
          <rPr>
            <b/>
            <sz val="8"/>
            <color indexed="81"/>
            <rFont val="Tahoma"/>
            <family val="2"/>
          </rPr>
          <t>Alexander Liao:</t>
        </r>
        <r>
          <rPr>
            <sz val="8"/>
            <color indexed="81"/>
            <rFont val="Tahoma"/>
            <family val="2"/>
          </rPr>
          <t xml:space="preserve">
Input partial frequency for element to the left</t>
        </r>
      </text>
    </comment>
    <comment ref="AL22" authorId="0" shapeId="0" xr:uid="{00000000-0006-0000-0200-0000BA000000}">
      <text>
        <r>
          <rPr>
            <b/>
            <sz val="8"/>
            <color indexed="81"/>
            <rFont val="Tahoma"/>
            <family val="2"/>
          </rPr>
          <t>Alexander Liao:</t>
        </r>
        <r>
          <rPr>
            <sz val="8"/>
            <color indexed="81"/>
            <rFont val="Tahoma"/>
            <family val="2"/>
          </rPr>
          <t xml:space="preserve">
Input partial frequency for element to the left</t>
        </r>
      </text>
    </comment>
    <comment ref="AO22" authorId="0" shapeId="0" xr:uid="{00000000-0006-0000-0200-0000BB000000}">
      <text>
        <r>
          <rPr>
            <b/>
            <sz val="8"/>
            <color indexed="81"/>
            <rFont val="Tahoma"/>
            <family val="2"/>
          </rPr>
          <t>Alexander Liao:</t>
        </r>
        <r>
          <rPr>
            <sz val="8"/>
            <color indexed="81"/>
            <rFont val="Tahoma"/>
            <family val="2"/>
          </rPr>
          <t xml:space="preserve">
Input partial frequency for element to the left</t>
        </r>
      </text>
    </comment>
    <comment ref="K23" authorId="0" shapeId="0" xr:uid="{00000000-0006-0000-0200-0000BC000000}">
      <text>
        <r>
          <rPr>
            <b/>
            <sz val="8"/>
            <color indexed="81"/>
            <rFont val="Tahoma"/>
            <family val="2"/>
          </rPr>
          <t>Alexander Liao:</t>
        </r>
        <r>
          <rPr>
            <sz val="8"/>
            <color indexed="81"/>
            <rFont val="Tahoma"/>
            <family val="2"/>
          </rPr>
          <t xml:space="preserve">
Input partial frequency for element to the left</t>
        </r>
      </text>
    </comment>
    <comment ref="N23" authorId="0" shapeId="0" xr:uid="{00000000-0006-0000-0200-0000BD000000}">
      <text>
        <r>
          <rPr>
            <b/>
            <sz val="8"/>
            <color indexed="81"/>
            <rFont val="Tahoma"/>
            <family val="2"/>
          </rPr>
          <t>Alexander Liao:</t>
        </r>
        <r>
          <rPr>
            <sz val="8"/>
            <color indexed="81"/>
            <rFont val="Tahoma"/>
            <family val="2"/>
          </rPr>
          <t xml:space="preserve">
Input partial frequency for element to the left</t>
        </r>
      </text>
    </comment>
    <comment ref="Q23" authorId="0" shapeId="0" xr:uid="{00000000-0006-0000-0200-0000BE000000}">
      <text>
        <r>
          <rPr>
            <b/>
            <sz val="8"/>
            <color indexed="81"/>
            <rFont val="Tahoma"/>
            <family val="2"/>
          </rPr>
          <t>Alexander Liao:</t>
        </r>
        <r>
          <rPr>
            <sz val="8"/>
            <color indexed="81"/>
            <rFont val="Tahoma"/>
            <family val="2"/>
          </rPr>
          <t xml:space="preserve">
Input partial frequency for element to the left</t>
        </r>
      </text>
    </comment>
    <comment ref="T23" authorId="0" shapeId="0" xr:uid="{00000000-0006-0000-0200-0000BF000000}">
      <text>
        <r>
          <rPr>
            <b/>
            <sz val="8"/>
            <color indexed="81"/>
            <rFont val="Tahoma"/>
            <family val="2"/>
          </rPr>
          <t>Alexander Liao:</t>
        </r>
        <r>
          <rPr>
            <sz val="8"/>
            <color indexed="81"/>
            <rFont val="Tahoma"/>
            <family val="2"/>
          </rPr>
          <t xml:space="preserve">
Input partial frequency for element to the left</t>
        </r>
      </text>
    </comment>
    <comment ref="W23" authorId="0" shapeId="0" xr:uid="{00000000-0006-0000-0200-0000C0000000}">
      <text>
        <r>
          <rPr>
            <b/>
            <sz val="8"/>
            <color indexed="81"/>
            <rFont val="Tahoma"/>
            <family val="2"/>
          </rPr>
          <t>Alexander Liao:</t>
        </r>
        <r>
          <rPr>
            <sz val="8"/>
            <color indexed="81"/>
            <rFont val="Tahoma"/>
            <family val="2"/>
          </rPr>
          <t xml:space="preserve">
Input partial frequency for element to the left</t>
        </r>
      </text>
    </comment>
    <comment ref="Z23" authorId="0" shapeId="0" xr:uid="{00000000-0006-0000-0200-0000C1000000}">
      <text>
        <r>
          <rPr>
            <b/>
            <sz val="8"/>
            <color indexed="81"/>
            <rFont val="Tahoma"/>
            <family val="2"/>
          </rPr>
          <t>Alexander Liao:</t>
        </r>
        <r>
          <rPr>
            <sz val="8"/>
            <color indexed="81"/>
            <rFont val="Tahoma"/>
            <family val="2"/>
          </rPr>
          <t xml:space="preserve">
Input partial frequency for element to the left</t>
        </r>
      </text>
    </comment>
    <comment ref="AC23" authorId="0" shapeId="0" xr:uid="{00000000-0006-0000-0200-0000C2000000}">
      <text>
        <r>
          <rPr>
            <b/>
            <sz val="8"/>
            <color indexed="81"/>
            <rFont val="Tahoma"/>
            <family val="2"/>
          </rPr>
          <t>Alexander Liao:</t>
        </r>
        <r>
          <rPr>
            <sz val="8"/>
            <color indexed="81"/>
            <rFont val="Tahoma"/>
            <family val="2"/>
          </rPr>
          <t xml:space="preserve">
Input partial frequency for element to the left</t>
        </r>
      </text>
    </comment>
    <comment ref="AF23" authorId="0" shapeId="0" xr:uid="{00000000-0006-0000-0200-0000C3000000}">
      <text>
        <r>
          <rPr>
            <b/>
            <sz val="8"/>
            <color indexed="81"/>
            <rFont val="Tahoma"/>
            <family val="2"/>
          </rPr>
          <t>Alexander Liao:</t>
        </r>
        <r>
          <rPr>
            <sz val="8"/>
            <color indexed="81"/>
            <rFont val="Tahoma"/>
            <family val="2"/>
          </rPr>
          <t xml:space="preserve">
Input partial frequency for element to the left</t>
        </r>
      </text>
    </comment>
    <comment ref="AI23" authorId="0" shapeId="0" xr:uid="{00000000-0006-0000-0200-0000C4000000}">
      <text>
        <r>
          <rPr>
            <b/>
            <sz val="8"/>
            <color indexed="81"/>
            <rFont val="Tahoma"/>
            <family val="2"/>
          </rPr>
          <t>Alexander Liao:</t>
        </r>
        <r>
          <rPr>
            <sz val="8"/>
            <color indexed="81"/>
            <rFont val="Tahoma"/>
            <family val="2"/>
          </rPr>
          <t xml:space="preserve">
Input partial frequency for element to the left</t>
        </r>
      </text>
    </comment>
    <comment ref="AL23" authorId="0" shapeId="0" xr:uid="{00000000-0006-0000-0200-0000C5000000}">
      <text>
        <r>
          <rPr>
            <b/>
            <sz val="8"/>
            <color indexed="81"/>
            <rFont val="Tahoma"/>
            <family val="2"/>
          </rPr>
          <t>Alexander Liao:</t>
        </r>
        <r>
          <rPr>
            <sz val="8"/>
            <color indexed="81"/>
            <rFont val="Tahoma"/>
            <family val="2"/>
          </rPr>
          <t xml:space="preserve">
Input partial frequency for element to the left</t>
        </r>
      </text>
    </comment>
    <comment ref="AO23" authorId="0" shapeId="0" xr:uid="{00000000-0006-0000-0200-0000C6000000}">
      <text>
        <r>
          <rPr>
            <b/>
            <sz val="8"/>
            <color indexed="81"/>
            <rFont val="Tahoma"/>
            <family val="2"/>
          </rPr>
          <t>Alexander Liao:</t>
        </r>
        <r>
          <rPr>
            <sz val="8"/>
            <color indexed="81"/>
            <rFont val="Tahoma"/>
            <family val="2"/>
          </rPr>
          <t xml:space="preserve">
Input partial frequency for element to the left</t>
        </r>
      </text>
    </comment>
    <comment ref="K24" authorId="0" shapeId="0" xr:uid="{00000000-0006-0000-0200-0000C7000000}">
      <text>
        <r>
          <rPr>
            <b/>
            <sz val="8"/>
            <color indexed="81"/>
            <rFont val="Tahoma"/>
            <family val="2"/>
          </rPr>
          <t>Alexander Liao:</t>
        </r>
        <r>
          <rPr>
            <sz val="8"/>
            <color indexed="81"/>
            <rFont val="Tahoma"/>
            <family val="2"/>
          </rPr>
          <t xml:space="preserve">
Input partial frequency for element to the left</t>
        </r>
      </text>
    </comment>
    <comment ref="N24" authorId="0" shapeId="0" xr:uid="{00000000-0006-0000-0200-0000C8000000}">
      <text>
        <r>
          <rPr>
            <b/>
            <sz val="8"/>
            <color indexed="81"/>
            <rFont val="Tahoma"/>
            <family val="2"/>
          </rPr>
          <t>Alexander Liao:</t>
        </r>
        <r>
          <rPr>
            <sz val="8"/>
            <color indexed="81"/>
            <rFont val="Tahoma"/>
            <family val="2"/>
          </rPr>
          <t xml:space="preserve">
Input partial frequency for element to the left</t>
        </r>
      </text>
    </comment>
    <comment ref="Q24" authorId="0" shapeId="0" xr:uid="{00000000-0006-0000-0200-0000C9000000}">
      <text>
        <r>
          <rPr>
            <b/>
            <sz val="8"/>
            <color indexed="81"/>
            <rFont val="Tahoma"/>
            <family val="2"/>
          </rPr>
          <t>Alexander Liao:</t>
        </r>
        <r>
          <rPr>
            <sz val="8"/>
            <color indexed="81"/>
            <rFont val="Tahoma"/>
            <family val="2"/>
          </rPr>
          <t xml:space="preserve">
Input partial frequency for element to the left</t>
        </r>
      </text>
    </comment>
    <comment ref="T24" authorId="0" shapeId="0" xr:uid="{00000000-0006-0000-0200-0000CA000000}">
      <text>
        <r>
          <rPr>
            <b/>
            <sz val="8"/>
            <color indexed="81"/>
            <rFont val="Tahoma"/>
            <family val="2"/>
          </rPr>
          <t>Alexander Liao:</t>
        </r>
        <r>
          <rPr>
            <sz val="8"/>
            <color indexed="81"/>
            <rFont val="Tahoma"/>
            <family val="2"/>
          </rPr>
          <t xml:space="preserve">
Input partial frequency for element to the left</t>
        </r>
      </text>
    </comment>
    <comment ref="W24" authorId="0" shapeId="0" xr:uid="{00000000-0006-0000-0200-0000CB000000}">
      <text>
        <r>
          <rPr>
            <b/>
            <sz val="8"/>
            <color indexed="81"/>
            <rFont val="Tahoma"/>
            <family val="2"/>
          </rPr>
          <t>Alexander Liao:</t>
        </r>
        <r>
          <rPr>
            <sz val="8"/>
            <color indexed="81"/>
            <rFont val="Tahoma"/>
            <family val="2"/>
          </rPr>
          <t xml:space="preserve">
Input partial frequency for element to the left</t>
        </r>
      </text>
    </comment>
    <comment ref="Z24" authorId="0" shapeId="0" xr:uid="{00000000-0006-0000-0200-0000CC000000}">
      <text>
        <r>
          <rPr>
            <b/>
            <sz val="8"/>
            <color indexed="81"/>
            <rFont val="Tahoma"/>
            <family val="2"/>
          </rPr>
          <t>Alexander Liao:</t>
        </r>
        <r>
          <rPr>
            <sz val="8"/>
            <color indexed="81"/>
            <rFont val="Tahoma"/>
            <family val="2"/>
          </rPr>
          <t xml:space="preserve">
Input partial frequency for element to the left</t>
        </r>
      </text>
    </comment>
    <comment ref="AC24" authorId="0" shapeId="0" xr:uid="{00000000-0006-0000-0200-0000CD000000}">
      <text>
        <r>
          <rPr>
            <b/>
            <sz val="8"/>
            <color indexed="81"/>
            <rFont val="Tahoma"/>
            <family val="2"/>
          </rPr>
          <t>Alexander Liao:</t>
        </r>
        <r>
          <rPr>
            <sz val="8"/>
            <color indexed="81"/>
            <rFont val="Tahoma"/>
            <family val="2"/>
          </rPr>
          <t xml:space="preserve">
Input partial frequency for element to the left</t>
        </r>
      </text>
    </comment>
    <comment ref="AF24" authorId="0" shapeId="0" xr:uid="{00000000-0006-0000-0200-0000CE000000}">
      <text>
        <r>
          <rPr>
            <b/>
            <sz val="8"/>
            <color indexed="81"/>
            <rFont val="Tahoma"/>
            <family val="2"/>
          </rPr>
          <t>Alexander Liao:</t>
        </r>
        <r>
          <rPr>
            <sz val="8"/>
            <color indexed="81"/>
            <rFont val="Tahoma"/>
            <family val="2"/>
          </rPr>
          <t xml:space="preserve">
Input partial frequency for element to the left</t>
        </r>
      </text>
    </comment>
    <comment ref="AI24" authorId="0" shapeId="0" xr:uid="{00000000-0006-0000-0200-0000CF000000}">
      <text>
        <r>
          <rPr>
            <b/>
            <sz val="8"/>
            <color indexed="81"/>
            <rFont val="Tahoma"/>
            <family val="2"/>
          </rPr>
          <t>Alexander Liao:</t>
        </r>
        <r>
          <rPr>
            <sz val="8"/>
            <color indexed="81"/>
            <rFont val="Tahoma"/>
            <family val="2"/>
          </rPr>
          <t xml:space="preserve">
Input partial frequency for element to the left</t>
        </r>
      </text>
    </comment>
    <comment ref="AL24" authorId="0" shapeId="0" xr:uid="{00000000-0006-0000-0200-0000D0000000}">
      <text>
        <r>
          <rPr>
            <b/>
            <sz val="8"/>
            <color indexed="81"/>
            <rFont val="Tahoma"/>
            <family val="2"/>
          </rPr>
          <t>Alexander Liao:</t>
        </r>
        <r>
          <rPr>
            <sz val="8"/>
            <color indexed="81"/>
            <rFont val="Tahoma"/>
            <family val="2"/>
          </rPr>
          <t xml:space="preserve">
Input partial frequency for element to the left</t>
        </r>
      </text>
    </comment>
    <comment ref="AO24" authorId="0" shapeId="0" xr:uid="{00000000-0006-0000-0200-0000D1000000}">
      <text>
        <r>
          <rPr>
            <b/>
            <sz val="8"/>
            <color indexed="81"/>
            <rFont val="Tahoma"/>
            <family val="2"/>
          </rPr>
          <t>Alexander Liao:</t>
        </r>
        <r>
          <rPr>
            <sz val="8"/>
            <color indexed="81"/>
            <rFont val="Tahoma"/>
            <family val="2"/>
          </rPr>
          <t xml:space="preserve">
Input partial frequency for element to the left</t>
        </r>
      </text>
    </comment>
    <comment ref="K25" authorId="0" shapeId="0" xr:uid="{00000000-0006-0000-0200-0000D2000000}">
      <text>
        <r>
          <rPr>
            <b/>
            <sz val="8"/>
            <color indexed="81"/>
            <rFont val="Tahoma"/>
            <family val="2"/>
          </rPr>
          <t>Alexander Liao:</t>
        </r>
        <r>
          <rPr>
            <sz val="8"/>
            <color indexed="81"/>
            <rFont val="Tahoma"/>
            <family val="2"/>
          </rPr>
          <t xml:space="preserve">
Input partial frequency for element to the left</t>
        </r>
      </text>
    </comment>
    <comment ref="N25" authorId="0" shapeId="0" xr:uid="{00000000-0006-0000-0200-0000D3000000}">
      <text>
        <r>
          <rPr>
            <b/>
            <sz val="8"/>
            <color indexed="81"/>
            <rFont val="Tahoma"/>
            <family val="2"/>
          </rPr>
          <t>Alexander Liao:</t>
        </r>
        <r>
          <rPr>
            <sz val="8"/>
            <color indexed="81"/>
            <rFont val="Tahoma"/>
            <family val="2"/>
          </rPr>
          <t xml:space="preserve">
Input partial frequency for element to the left</t>
        </r>
      </text>
    </comment>
    <comment ref="Q25" authorId="0" shapeId="0" xr:uid="{00000000-0006-0000-0200-0000D4000000}">
      <text>
        <r>
          <rPr>
            <b/>
            <sz val="8"/>
            <color indexed="81"/>
            <rFont val="Tahoma"/>
            <family val="2"/>
          </rPr>
          <t>Alexander Liao:</t>
        </r>
        <r>
          <rPr>
            <sz val="8"/>
            <color indexed="81"/>
            <rFont val="Tahoma"/>
            <family val="2"/>
          </rPr>
          <t xml:space="preserve">
Input partial frequency for element to the left</t>
        </r>
      </text>
    </comment>
    <comment ref="T25" authorId="0" shapeId="0" xr:uid="{00000000-0006-0000-0200-0000D5000000}">
      <text>
        <r>
          <rPr>
            <b/>
            <sz val="8"/>
            <color indexed="81"/>
            <rFont val="Tahoma"/>
            <family val="2"/>
          </rPr>
          <t>Alexander Liao:</t>
        </r>
        <r>
          <rPr>
            <sz val="8"/>
            <color indexed="81"/>
            <rFont val="Tahoma"/>
            <family val="2"/>
          </rPr>
          <t xml:space="preserve">
Input partial frequency for element to the left</t>
        </r>
      </text>
    </comment>
    <comment ref="W25" authorId="0" shapeId="0" xr:uid="{00000000-0006-0000-0200-0000D6000000}">
      <text>
        <r>
          <rPr>
            <b/>
            <sz val="8"/>
            <color indexed="81"/>
            <rFont val="Tahoma"/>
            <family val="2"/>
          </rPr>
          <t>Alexander Liao:</t>
        </r>
        <r>
          <rPr>
            <sz val="8"/>
            <color indexed="81"/>
            <rFont val="Tahoma"/>
            <family val="2"/>
          </rPr>
          <t xml:space="preserve">
Input partial frequency for element to the left</t>
        </r>
      </text>
    </comment>
    <comment ref="Z25" authorId="0" shapeId="0" xr:uid="{00000000-0006-0000-0200-0000D7000000}">
      <text>
        <r>
          <rPr>
            <b/>
            <sz val="8"/>
            <color indexed="81"/>
            <rFont val="Tahoma"/>
            <family val="2"/>
          </rPr>
          <t>Alexander Liao:</t>
        </r>
        <r>
          <rPr>
            <sz val="8"/>
            <color indexed="81"/>
            <rFont val="Tahoma"/>
            <family val="2"/>
          </rPr>
          <t xml:space="preserve">
Input partial frequency for element to the left</t>
        </r>
      </text>
    </comment>
    <comment ref="AC25" authorId="0" shapeId="0" xr:uid="{00000000-0006-0000-0200-0000D8000000}">
      <text>
        <r>
          <rPr>
            <b/>
            <sz val="8"/>
            <color indexed="81"/>
            <rFont val="Tahoma"/>
            <family val="2"/>
          </rPr>
          <t>Alexander Liao:</t>
        </r>
        <r>
          <rPr>
            <sz val="8"/>
            <color indexed="81"/>
            <rFont val="Tahoma"/>
            <family val="2"/>
          </rPr>
          <t xml:space="preserve">
Input partial frequency for element to the left</t>
        </r>
      </text>
    </comment>
    <comment ref="AF25" authorId="0" shapeId="0" xr:uid="{00000000-0006-0000-0200-0000D9000000}">
      <text>
        <r>
          <rPr>
            <b/>
            <sz val="8"/>
            <color indexed="81"/>
            <rFont val="Tahoma"/>
            <family val="2"/>
          </rPr>
          <t>Alexander Liao:</t>
        </r>
        <r>
          <rPr>
            <sz val="8"/>
            <color indexed="81"/>
            <rFont val="Tahoma"/>
            <family val="2"/>
          </rPr>
          <t xml:space="preserve">
Input partial frequency for element to the left</t>
        </r>
      </text>
    </comment>
    <comment ref="AI25" authorId="0" shapeId="0" xr:uid="{00000000-0006-0000-0200-0000DA000000}">
      <text>
        <r>
          <rPr>
            <b/>
            <sz val="8"/>
            <color indexed="81"/>
            <rFont val="Tahoma"/>
            <family val="2"/>
          </rPr>
          <t>Alexander Liao:</t>
        </r>
        <r>
          <rPr>
            <sz val="8"/>
            <color indexed="81"/>
            <rFont val="Tahoma"/>
            <family val="2"/>
          </rPr>
          <t xml:space="preserve">
Input partial frequency for element to the left</t>
        </r>
      </text>
    </comment>
    <comment ref="AL25" authorId="0" shapeId="0" xr:uid="{00000000-0006-0000-0200-0000DB000000}">
      <text>
        <r>
          <rPr>
            <b/>
            <sz val="8"/>
            <color indexed="81"/>
            <rFont val="Tahoma"/>
            <family val="2"/>
          </rPr>
          <t>Alexander Liao:</t>
        </r>
        <r>
          <rPr>
            <sz val="8"/>
            <color indexed="81"/>
            <rFont val="Tahoma"/>
            <family val="2"/>
          </rPr>
          <t xml:space="preserve">
Input partial frequency for element to the left</t>
        </r>
      </text>
    </comment>
    <comment ref="AO25" authorId="0" shapeId="0" xr:uid="{00000000-0006-0000-0200-0000DC000000}">
      <text>
        <r>
          <rPr>
            <b/>
            <sz val="8"/>
            <color indexed="81"/>
            <rFont val="Tahoma"/>
            <family val="2"/>
          </rPr>
          <t>Alexander Liao:</t>
        </r>
        <r>
          <rPr>
            <sz val="8"/>
            <color indexed="81"/>
            <rFont val="Tahoma"/>
            <family val="2"/>
          </rPr>
          <t xml:space="preserve">
Input partial frequency for element to the left</t>
        </r>
      </text>
    </comment>
    <comment ref="K26" authorId="0" shapeId="0" xr:uid="{00000000-0006-0000-0200-0000DD000000}">
      <text>
        <r>
          <rPr>
            <b/>
            <sz val="8"/>
            <color indexed="81"/>
            <rFont val="Tahoma"/>
            <family val="2"/>
          </rPr>
          <t>Alexander Liao:</t>
        </r>
        <r>
          <rPr>
            <sz val="8"/>
            <color indexed="81"/>
            <rFont val="Tahoma"/>
            <family val="2"/>
          </rPr>
          <t xml:space="preserve">
Input partial frequency for element to the left</t>
        </r>
      </text>
    </comment>
    <comment ref="N26" authorId="0" shapeId="0" xr:uid="{00000000-0006-0000-0200-0000DE000000}">
      <text>
        <r>
          <rPr>
            <b/>
            <sz val="8"/>
            <color indexed="81"/>
            <rFont val="Tahoma"/>
            <family val="2"/>
          </rPr>
          <t>Alexander Liao:</t>
        </r>
        <r>
          <rPr>
            <sz val="8"/>
            <color indexed="81"/>
            <rFont val="Tahoma"/>
            <family val="2"/>
          </rPr>
          <t xml:space="preserve">
Input partial frequency for element to the left</t>
        </r>
      </text>
    </comment>
    <comment ref="Q26" authorId="0" shapeId="0" xr:uid="{00000000-0006-0000-0200-0000DF000000}">
      <text>
        <r>
          <rPr>
            <b/>
            <sz val="8"/>
            <color indexed="81"/>
            <rFont val="Tahoma"/>
            <family val="2"/>
          </rPr>
          <t>Alexander Liao:</t>
        </r>
        <r>
          <rPr>
            <sz val="8"/>
            <color indexed="81"/>
            <rFont val="Tahoma"/>
            <family val="2"/>
          </rPr>
          <t xml:space="preserve">
Input partial frequency for element to the left</t>
        </r>
      </text>
    </comment>
    <comment ref="T26" authorId="0" shapeId="0" xr:uid="{00000000-0006-0000-0200-0000E0000000}">
      <text>
        <r>
          <rPr>
            <b/>
            <sz val="8"/>
            <color indexed="81"/>
            <rFont val="Tahoma"/>
            <family val="2"/>
          </rPr>
          <t>Alexander Liao:</t>
        </r>
        <r>
          <rPr>
            <sz val="8"/>
            <color indexed="81"/>
            <rFont val="Tahoma"/>
            <family val="2"/>
          </rPr>
          <t xml:space="preserve">
Input partial frequency for element to the left</t>
        </r>
      </text>
    </comment>
    <comment ref="W26" authorId="0" shapeId="0" xr:uid="{00000000-0006-0000-0200-0000E1000000}">
      <text>
        <r>
          <rPr>
            <b/>
            <sz val="8"/>
            <color indexed="81"/>
            <rFont val="Tahoma"/>
            <family val="2"/>
          </rPr>
          <t>Alexander Liao:</t>
        </r>
        <r>
          <rPr>
            <sz val="8"/>
            <color indexed="81"/>
            <rFont val="Tahoma"/>
            <family val="2"/>
          </rPr>
          <t xml:space="preserve">
Input partial frequency for element to the left</t>
        </r>
      </text>
    </comment>
    <comment ref="Z26" authorId="0" shapeId="0" xr:uid="{00000000-0006-0000-0200-0000E2000000}">
      <text>
        <r>
          <rPr>
            <b/>
            <sz val="8"/>
            <color indexed="81"/>
            <rFont val="Tahoma"/>
            <family val="2"/>
          </rPr>
          <t>Alexander Liao:</t>
        </r>
        <r>
          <rPr>
            <sz val="8"/>
            <color indexed="81"/>
            <rFont val="Tahoma"/>
            <family val="2"/>
          </rPr>
          <t xml:space="preserve">
Input partial frequency for element to the left</t>
        </r>
      </text>
    </comment>
    <comment ref="AC26" authorId="0" shapeId="0" xr:uid="{00000000-0006-0000-0200-0000E3000000}">
      <text>
        <r>
          <rPr>
            <b/>
            <sz val="8"/>
            <color indexed="81"/>
            <rFont val="Tahoma"/>
            <family val="2"/>
          </rPr>
          <t>Alexander Liao:</t>
        </r>
        <r>
          <rPr>
            <sz val="8"/>
            <color indexed="81"/>
            <rFont val="Tahoma"/>
            <family val="2"/>
          </rPr>
          <t xml:space="preserve">
Input partial frequency for element to the left</t>
        </r>
      </text>
    </comment>
    <comment ref="AF26" authorId="0" shapeId="0" xr:uid="{00000000-0006-0000-0200-0000E4000000}">
      <text>
        <r>
          <rPr>
            <b/>
            <sz val="8"/>
            <color indexed="81"/>
            <rFont val="Tahoma"/>
            <family val="2"/>
          </rPr>
          <t>Alexander Liao:</t>
        </r>
        <r>
          <rPr>
            <sz val="8"/>
            <color indexed="81"/>
            <rFont val="Tahoma"/>
            <family val="2"/>
          </rPr>
          <t xml:space="preserve">
Input partial frequency for element to the left</t>
        </r>
      </text>
    </comment>
    <comment ref="AI26" authorId="0" shapeId="0" xr:uid="{00000000-0006-0000-0200-0000E5000000}">
      <text>
        <r>
          <rPr>
            <b/>
            <sz val="8"/>
            <color indexed="81"/>
            <rFont val="Tahoma"/>
            <family val="2"/>
          </rPr>
          <t>Alexander Liao:</t>
        </r>
        <r>
          <rPr>
            <sz val="8"/>
            <color indexed="81"/>
            <rFont val="Tahoma"/>
            <family val="2"/>
          </rPr>
          <t xml:space="preserve">
Input partial frequency for element to the left</t>
        </r>
      </text>
    </comment>
    <comment ref="AL26" authorId="0" shapeId="0" xr:uid="{00000000-0006-0000-0200-0000E6000000}">
      <text>
        <r>
          <rPr>
            <b/>
            <sz val="8"/>
            <color indexed="81"/>
            <rFont val="Tahoma"/>
            <family val="2"/>
          </rPr>
          <t>Alexander Liao:</t>
        </r>
        <r>
          <rPr>
            <sz val="8"/>
            <color indexed="81"/>
            <rFont val="Tahoma"/>
            <family val="2"/>
          </rPr>
          <t xml:space="preserve">
Input partial frequency for element to the left</t>
        </r>
      </text>
    </comment>
    <comment ref="AO26" authorId="0" shapeId="0" xr:uid="{00000000-0006-0000-0200-0000E7000000}">
      <text>
        <r>
          <rPr>
            <b/>
            <sz val="8"/>
            <color indexed="81"/>
            <rFont val="Tahoma"/>
            <family val="2"/>
          </rPr>
          <t>Alexander Liao:</t>
        </r>
        <r>
          <rPr>
            <sz val="8"/>
            <color indexed="81"/>
            <rFont val="Tahoma"/>
            <family val="2"/>
          </rPr>
          <t xml:space="preserve">
Input partial frequency for element to the left</t>
        </r>
      </text>
    </comment>
    <comment ref="K27" authorId="0" shapeId="0" xr:uid="{00000000-0006-0000-0200-0000E8000000}">
      <text>
        <r>
          <rPr>
            <b/>
            <sz val="8"/>
            <color indexed="81"/>
            <rFont val="Tahoma"/>
            <family val="2"/>
          </rPr>
          <t>Alexander Liao:</t>
        </r>
        <r>
          <rPr>
            <sz val="8"/>
            <color indexed="81"/>
            <rFont val="Tahoma"/>
            <family val="2"/>
          </rPr>
          <t xml:space="preserve">
Input partial frequency for element to the left</t>
        </r>
      </text>
    </comment>
    <comment ref="N27" authorId="0" shapeId="0" xr:uid="{00000000-0006-0000-0200-0000E9000000}">
      <text>
        <r>
          <rPr>
            <b/>
            <sz val="8"/>
            <color indexed="81"/>
            <rFont val="Tahoma"/>
            <family val="2"/>
          </rPr>
          <t>Alexander Liao:</t>
        </r>
        <r>
          <rPr>
            <sz val="8"/>
            <color indexed="81"/>
            <rFont val="Tahoma"/>
            <family val="2"/>
          </rPr>
          <t xml:space="preserve">
Input partial frequency for element to the left</t>
        </r>
      </text>
    </comment>
    <comment ref="Q27" authorId="0" shapeId="0" xr:uid="{00000000-0006-0000-0200-0000EA000000}">
      <text>
        <r>
          <rPr>
            <b/>
            <sz val="8"/>
            <color indexed="81"/>
            <rFont val="Tahoma"/>
            <family val="2"/>
          </rPr>
          <t>Alexander Liao:</t>
        </r>
        <r>
          <rPr>
            <sz val="8"/>
            <color indexed="81"/>
            <rFont val="Tahoma"/>
            <family val="2"/>
          </rPr>
          <t xml:space="preserve">
Input partial frequency for element to the left</t>
        </r>
      </text>
    </comment>
    <comment ref="T27" authorId="0" shapeId="0" xr:uid="{00000000-0006-0000-0200-0000EB000000}">
      <text>
        <r>
          <rPr>
            <b/>
            <sz val="8"/>
            <color indexed="81"/>
            <rFont val="Tahoma"/>
            <family val="2"/>
          </rPr>
          <t>Alexander Liao:</t>
        </r>
        <r>
          <rPr>
            <sz val="8"/>
            <color indexed="81"/>
            <rFont val="Tahoma"/>
            <family val="2"/>
          </rPr>
          <t xml:space="preserve">
Input partial frequency for element to the left</t>
        </r>
      </text>
    </comment>
    <comment ref="W27" authorId="0" shapeId="0" xr:uid="{00000000-0006-0000-0200-0000EC000000}">
      <text>
        <r>
          <rPr>
            <b/>
            <sz val="8"/>
            <color indexed="81"/>
            <rFont val="Tahoma"/>
            <family val="2"/>
          </rPr>
          <t>Alexander Liao:</t>
        </r>
        <r>
          <rPr>
            <sz val="8"/>
            <color indexed="81"/>
            <rFont val="Tahoma"/>
            <family val="2"/>
          </rPr>
          <t xml:space="preserve">
Input partial frequency for element to the left</t>
        </r>
      </text>
    </comment>
    <comment ref="Z27" authorId="0" shapeId="0" xr:uid="{00000000-0006-0000-0200-0000ED000000}">
      <text>
        <r>
          <rPr>
            <b/>
            <sz val="8"/>
            <color indexed="81"/>
            <rFont val="Tahoma"/>
            <family val="2"/>
          </rPr>
          <t>Alexander Liao:</t>
        </r>
        <r>
          <rPr>
            <sz val="8"/>
            <color indexed="81"/>
            <rFont val="Tahoma"/>
            <family val="2"/>
          </rPr>
          <t xml:space="preserve">
Input partial frequency for element to the left</t>
        </r>
      </text>
    </comment>
    <comment ref="AC27" authorId="0" shapeId="0" xr:uid="{00000000-0006-0000-0200-0000EE000000}">
      <text>
        <r>
          <rPr>
            <b/>
            <sz val="8"/>
            <color indexed="81"/>
            <rFont val="Tahoma"/>
            <family val="2"/>
          </rPr>
          <t>Alexander Liao:</t>
        </r>
        <r>
          <rPr>
            <sz val="8"/>
            <color indexed="81"/>
            <rFont val="Tahoma"/>
            <family val="2"/>
          </rPr>
          <t xml:space="preserve">
Input partial frequency for element to the left</t>
        </r>
      </text>
    </comment>
    <comment ref="AF27" authorId="0" shapeId="0" xr:uid="{00000000-0006-0000-0200-0000EF000000}">
      <text>
        <r>
          <rPr>
            <b/>
            <sz val="8"/>
            <color indexed="81"/>
            <rFont val="Tahoma"/>
            <family val="2"/>
          </rPr>
          <t>Alexander Liao:</t>
        </r>
        <r>
          <rPr>
            <sz val="8"/>
            <color indexed="81"/>
            <rFont val="Tahoma"/>
            <family val="2"/>
          </rPr>
          <t xml:space="preserve">
Input partial frequency for element to the left</t>
        </r>
      </text>
    </comment>
    <comment ref="AI27" authorId="0" shapeId="0" xr:uid="{00000000-0006-0000-0200-0000F0000000}">
      <text>
        <r>
          <rPr>
            <b/>
            <sz val="8"/>
            <color indexed="81"/>
            <rFont val="Tahoma"/>
            <family val="2"/>
          </rPr>
          <t>Alexander Liao:</t>
        </r>
        <r>
          <rPr>
            <sz val="8"/>
            <color indexed="81"/>
            <rFont val="Tahoma"/>
            <family val="2"/>
          </rPr>
          <t xml:space="preserve">
Input partial frequency for element to the left</t>
        </r>
      </text>
    </comment>
    <comment ref="AL27" authorId="0" shapeId="0" xr:uid="{00000000-0006-0000-0200-0000F1000000}">
      <text>
        <r>
          <rPr>
            <b/>
            <sz val="8"/>
            <color indexed="81"/>
            <rFont val="Tahoma"/>
            <family val="2"/>
          </rPr>
          <t>Alexander Liao:</t>
        </r>
        <r>
          <rPr>
            <sz val="8"/>
            <color indexed="81"/>
            <rFont val="Tahoma"/>
            <family val="2"/>
          </rPr>
          <t xml:space="preserve">
Input partial frequency for element to the left</t>
        </r>
      </text>
    </comment>
    <comment ref="AO27" authorId="0" shapeId="0" xr:uid="{00000000-0006-0000-0200-0000F2000000}">
      <text>
        <r>
          <rPr>
            <b/>
            <sz val="8"/>
            <color indexed="81"/>
            <rFont val="Tahoma"/>
            <family val="2"/>
          </rPr>
          <t>Alexander Liao:</t>
        </r>
        <r>
          <rPr>
            <sz val="8"/>
            <color indexed="81"/>
            <rFont val="Tahoma"/>
            <family val="2"/>
          </rPr>
          <t xml:space="preserve">
Input partial frequency for element to the left</t>
        </r>
      </text>
    </comment>
    <comment ref="K28" authorId="0" shapeId="0" xr:uid="{00000000-0006-0000-0200-0000F3000000}">
      <text>
        <r>
          <rPr>
            <b/>
            <sz val="8"/>
            <color indexed="81"/>
            <rFont val="Tahoma"/>
            <family val="2"/>
          </rPr>
          <t>Alexander Liao:</t>
        </r>
        <r>
          <rPr>
            <sz val="8"/>
            <color indexed="81"/>
            <rFont val="Tahoma"/>
            <family val="2"/>
          </rPr>
          <t xml:space="preserve">
Input partial frequency for element to the left</t>
        </r>
      </text>
    </comment>
    <comment ref="N28" authorId="0" shapeId="0" xr:uid="{00000000-0006-0000-0200-0000F4000000}">
      <text>
        <r>
          <rPr>
            <b/>
            <sz val="8"/>
            <color indexed="81"/>
            <rFont val="Tahoma"/>
            <family val="2"/>
          </rPr>
          <t>Alexander Liao:</t>
        </r>
        <r>
          <rPr>
            <sz val="8"/>
            <color indexed="81"/>
            <rFont val="Tahoma"/>
            <family val="2"/>
          </rPr>
          <t xml:space="preserve">
Input partial frequency for element to the left</t>
        </r>
      </text>
    </comment>
    <comment ref="Q28" authorId="0" shapeId="0" xr:uid="{00000000-0006-0000-0200-0000F5000000}">
      <text>
        <r>
          <rPr>
            <b/>
            <sz val="8"/>
            <color indexed="81"/>
            <rFont val="Tahoma"/>
            <family val="2"/>
          </rPr>
          <t>Alexander Liao:</t>
        </r>
        <r>
          <rPr>
            <sz val="8"/>
            <color indexed="81"/>
            <rFont val="Tahoma"/>
            <family val="2"/>
          </rPr>
          <t xml:space="preserve">
Input partial frequency for element to the left</t>
        </r>
      </text>
    </comment>
    <comment ref="T28" authorId="0" shapeId="0" xr:uid="{00000000-0006-0000-0200-0000F6000000}">
      <text>
        <r>
          <rPr>
            <b/>
            <sz val="8"/>
            <color indexed="81"/>
            <rFont val="Tahoma"/>
            <family val="2"/>
          </rPr>
          <t>Alexander Liao:</t>
        </r>
        <r>
          <rPr>
            <sz val="8"/>
            <color indexed="81"/>
            <rFont val="Tahoma"/>
            <family val="2"/>
          </rPr>
          <t xml:space="preserve">
Input partial frequency for element to the left</t>
        </r>
      </text>
    </comment>
    <comment ref="W28" authorId="0" shapeId="0" xr:uid="{00000000-0006-0000-0200-0000F7000000}">
      <text>
        <r>
          <rPr>
            <b/>
            <sz val="8"/>
            <color indexed="81"/>
            <rFont val="Tahoma"/>
            <family val="2"/>
          </rPr>
          <t>Alexander Liao:</t>
        </r>
        <r>
          <rPr>
            <sz val="8"/>
            <color indexed="81"/>
            <rFont val="Tahoma"/>
            <family val="2"/>
          </rPr>
          <t xml:space="preserve">
Input partial frequency for element to the left</t>
        </r>
      </text>
    </comment>
    <comment ref="Z28" authorId="0" shapeId="0" xr:uid="{00000000-0006-0000-0200-0000F8000000}">
      <text>
        <r>
          <rPr>
            <b/>
            <sz val="8"/>
            <color indexed="81"/>
            <rFont val="Tahoma"/>
            <family val="2"/>
          </rPr>
          <t>Alexander Liao:</t>
        </r>
        <r>
          <rPr>
            <sz val="8"/>
            <color indexed="81"/>
            <rFont val="Tahoma"/>
            <family val="2"/>
          </rPr>
          <t xml:space="preserve">
Input partial frequency for element to the left</t>
        </r>
      </text>
    </comment>
    <comment ref="AC28" authorId="0" shapeId="0" xr:uid="{00000000-0006-0000-0200-0000F9000000}">
      <text>
        <r>
          <rPr>
            <b/>
            <sz val="8"/>
            <color indexed="81"/>
            <rFont val="Tahoma"/>
            <family val="2"/>
          </rPr>
          <t>Alexander Liao:</t>
        </r>
        <r>
          <rPr>
            <sz val="8"/>
            <color indexed="81"/>
            <rFont val="Tahoma"/>
            <family val="2"/>
          </rPr>
          <t xml:space="preserve">
Input partial frequency for element to the left</t>
        </r>
      </text>
    </comment>
    <comment ref="AF28" authorId="0" shapeId="0" xr:uid="{00000000-0006-0000-0200-0000FA000000}">
      <text>
        <r>
          <rPr>
            <b/>
            <sz val="8"/>
            <color indexed="81"/>
            <rFont val="Tahoma"/>
            <family val="2"/>
          </rPr>
          <t>Alexander Liao:</t>
        </r>
        <r>
          <rPr>
            <sz val="8"/>
            <color indexed="81"/>
            <rFont val="Tahoma"/>
            <family val="2"/>
          </rPr>
          <t xml:space="preserve">
Input partial frequency for element to the left</t>
        </r>
      </text>
    </comment>
    <comment ref="AI28" authorId="0" shapeId="0" xr:uid="{00000000-0006-0000-0200-0000FB000000}">
      <text>
        <r>
          <rPr>
            <b/>
            <sz val="8"/>
            <color indexed="81"/>
            <rFont val="Tahoma"/>
            <family val="2"/>
          </rPr>
          <t>Alexander Liao:</t>
        </r>
        <r>
          <rPr>
            <sz val="8"/>
            <color indexed="81"/>
            <rFont val="Tahoma"/>
            <family val="2"/>
          </rPr>
          <t xml:space="preserve">
Input partial frequency for element to the left</t>
        </r>
      </text>
    </comment>
    <comment ref="AL28" authorId="0" shapeId="0" xr:uid="{00000000-0006-0000-0200-0000FC000000}">
      <text>
        <r>
          <rPr>
            <b/>
            <sz val="8"/>
            <color indexed="81"/>
            <rFont val="Tahoma"/>
            <family val="2"/>
          </rPr>
          <t>Alexander Liao:</t>
        </r>
        <r>
          <rPr>
            <sz val="8"/>
            <color indexed="81"/>
            <rFont val="Tahoma"/>
            <family val="2"/>
          </rPr>
          <t xml:space="preserve">
Input partial frequency for element to the left</t>
        </r>
      </text>
    </comment>
    <comment ref="AO28" authorId="0" shapeId="0" xr:uid="{00000000-0006-0000-0200-0000FD000000}">
      <text>
        <r>
          <rPr>
            <b/>
            <sz val="8"/>
            <color indexed="81"/>
            <rFont val="Tahoma"/>
            <family val="2"/>
          </rPr>
          <t>Alexander Liao:</t>
        </r>
        <r>
          <rPr>
            <sz val="8"/>
            <color indexed="81"/>
            <rFont val="Tahoma"/>
            <family val="2"/>
          </rPr>
          <t xml:space="preserve">
Input partial frequency for element to the left</t>
        </r>
      </text>
    </comment>
    <comment ref="K29" authorId="0" shapeId="0" xr:uid="{00000000-0006-0000-0200-0000FE000000}">
      <text>
        <r>
          <rPr>
            <b/>
            <sz val="8"/>
            <color indexed="81"/>
            <rFont val="Tahoma"/>
            <family val="2"/>
          </rPr>
          <t>Alexander Liao:</t>
        </r>
        <r>
          <rPr>
            <sz val="8"/>
            <color indexed="81"/>
            <rFont val="Tahoma"/>
            <family val="2"/>
          </rPr>
          <t xml:space="preserve">
Input partial frequency for element to the left</t>
        </r>
      </text>
    </comment>
    <comment ref="N29" authorId="0" shapeId="0" xr:uid="{00000000-0006-0000-0200-0000FF000000}">
      <text>
        <r>
          <rPr>
            <b/>
            <sz val="8"/>
            <color indexed="81"/>
            <rFont val="Tahoma"/>
            <family val="2"/>
          </rPr>
          <t>Alexander Liao:</t>
        </r>
        <r>
          <rPr>
            <sz val="8"/>
            <color indexed="81"/>
            <rFont val="Tahoma"/>
            <family val="2"/>
          </rPr>
          <t xml:space="preserve">
Input partial frequency for element to the left</t>
        </r>
      </text>
    </comment>
    <comment ref="Q29" authorId="0" shapeId="0" xr:uid="{00000000-0006-0000-0200-000000010000}">
      <text>
        <r>
          <rPr>
            <b/>
            <sz val="8"/>
            <color indexed="81"/>
            <rFont val="Tahoma"/>
            <family val="2"/>
          </rPr>
          <t>Alexander Liao:</t>
        </r>
        <r>
          <rPr>
            <sz val="8"/>
            <color indexed="81"/>
            <rFont val="Tahoma"/>
            <family val="2"/>
          </rPr>
          <t xml:space="preserve">
Input partial frequency for element to the left</t>
        </r>
      </text>
    </comment>
    <comment ref="T29" authorId="0" shapeId="0" xr:uid="{00000000-0006-0000-0200-000001010000}">
      <text>
        <r>
          <rPr>
            <b/>
            <sz val="8"/>
            <color indexed="81"/>
            <rFont val="Tahoma"/>
            <family val="2"/>
          </rPr>
          <t>Alexander Liao:</t>
        </r>
        <r>
          <rPr>
            <sz val="8"/>
            <color indexed="81"/>
            <rFont val="Tahoma"/>
            <family val="2"/>
          </rPr>
          <t xml:space="preserve">
Input partial frequency for element to the left</t>
        </r>
      </text>
    </comment>
    <comment ref="W29" authorId="0" shapeId="0" xr:uid="{00000000-0006-0000-0200-000002010000}">
      <text>
        <r>
          <rPr>
            <b/>
            <sz val="8"/>
            <color indexed="81"/>
            <rFont val="Tahoma"/>
            <family val="2"/>
          </rPr>
          <t>Alexander Liao:</t>
        </r>
        <r>
          <rPr>
            <sz val="8"/>
            <color indexed="81"/>
            <rFont val="Tahoma"/>
            <family val="2"/>
          </rPr>
          <t xml:space="preserve">
Input partial frequency for element to the left</t>
        </r>
      </text>
    </comment>
    <comment ref="Z29" authorId="0" shapeId="0" xr:uid="{00000000-0006-0000-0200-000003010000}">
      <text>
        <r>
          <rPr>
            <b/>
            <sz val="8"/>
            <color indexed="81"/>
            <rFont val="Tahoma"/>
            <family val="2"/>
          </rPr>
          <t>Alexander Liao:</t>
        </r>
        <r>
          <rPr>
            <sz val="8"/>
            <color indexed="81"/>
            <rFont val="Tahoma"/>
            <family val="2"/>
          </rPr>
          <t xml:space="preserve">
Input partial frequency for element to the left</t>
        </r>
      </text>
    </comment>
    <comment ref="AC29" authorId="0" shapeId="0" xr:uid="{00000000-0006-0000-0200-000004010000}">
      <text>
        <r>
          <rPr>
            <b/>
            <sz val="8"/>
            <color indexed="81"/>
            <rFont val="Tahoma"/>
            <family val="2"/>
          </rPr>
          <t>Alexander Liao:</t>
        </r>
        <r>
          <rPr>
            <sz val="8"/>
            <color indexed="81"/>
            <rFont val="Tahoma"/>
            <family val="2"/>
          </rPr>
          <t xml:space="preserve">
Input partial frequency for element to the left</t>
        </r>
      </text>
    </comment>
    <comment ref="AF29" authorId="0" shapeId="0" xr:uid="{00000000-0006-0000-0200-000005010000}">
      <text>
        <r>
          <rPr>
            <b/>
            <sz val="8"/>
            <color indexed="81"/>
            <rFont val="Tahoma"/>
            <family val="2"/>
          </rPr>
          <t>Alexander Liao:</t>
        </r>
        <r>
          <rPr>
            <sz val="8"/>
            <color indexed="81"/>
            <rFont val="Tahoma"/>
            <family val="2"/>
          </rPr>
          <t xml:space="preserve">
Input partial frequency for element to the left</t>
        </r>
      </text>
    </comment>
    <comment ref="AI29" authorId="0" shapeId="0" xr:uid="{00000000-0006-0000-0200-000006010000}">
      <text>
        <r>
          <rPr>
            <b/>
            <sz val="8"/>
            <color indexed="81"/>
            <rFont val="Tahoma"/>
            <family val="2"/>
          </rPr>
          <t>Alexander Liao:</t>
        </r>
        <r>
          <rPr>
            <sz val="8"/>
            <color indexed="81"/>
            <rFont val="Tahoma"/>
            <family val="2"/>
          </rPr>
          <t xml:space="preserve">
Input partial frequency for element to the left</t>
        </r>
      </text>
    </comment>
    <comment ref="AL29" authorId="0" shapeId="0" xr:uid="{00000000-0006-0000-0200-000007010000}">
      <text>
        <r>
          <rPr>
            <b/>
            <sz val="8"/>
            <color indexed="81"/>
            <rFont val="Tahoma"/>
            <family val="2"/>
          </rPr>
          <t>Alexander Liao:</t>
        </r>
        <r>
          <rPr>
            <sz val="8"/>
            <color indexed="81"/>
            <rFont val="Tahoma"/>
            <family val="2"/>
          </rPr>
          <t xml:space="preserve">
Input partial frequency for element to the left</t>
        </r>
      </text>
    </comment>
    <comment ref="AO29" authorId="0" shapeId="0" xr:uid="{00000000-0006-0000-0200-000008010000}">
      <text>
        <r>
          <rPr>
            <b/>
            <sz val="8"/>
            <color indexed="81"/>
            <rFont val="Tahoma"/>
            <family val="2"/>
          </rPr>
          <t>Alexander Liao:</t>
        </r>
        <r>
          <rPr>
            <sz val="8"/>
            <color indexed="81"/>
            <rFont val="Tahoma"/>
            <family val="2"/>
          </rPr>
          <t xml:space="preserve">
Input partial frequency for element to the left</t>
        </r>
      </text>
    </comment>
    <comment ref="K30" authorId="0" shapeId="0" xr:uid="{00000000-0006-0000-0200-000009010000}">
      <text>
        <r>
          <rPr>
            <b/>
            <sz val="8"/>
            <color indexed="81"/>
            <rFont val="Tahoma"/>
            <family val="2"/>
          </rPr>
          <t>Alexander Liao:</t>
        </r>
        <r>
          <rPr>
            <sz val="8"/>
            <color indexed="81"/>
            <rFont val="Tahoma"/>
            <family val="2"/>
          </rPr>
          <t xml:space="preserve">
Input partial frequency for element to the left</t>
        </r>
      </text>
    </comment>
    <comment ref="N30" authorId="0" shapeId="0" xr:uid="{00000000-0006-0000-0200-00000A010000}">
      <text>
        <r>
          <rPr>
            <b/>
            <sz val="8"/>
            <color indexed="81"/>
            <rFont val="Tahoma"/>
            <family val="2"/>
          </rPr>
          <t>Alexander Liao:</t>
        </r>
        <r>
          <rPr>
            <sz val="8"/>
            <color indexed="81"/>
            <rFont val="Tahoma"/>
            <family val="2"/>
          </rPr>
          <t xml:space="preserve">
Input partial frequency for element to the left</t>
        </r>
      </text>
    </comment>
    <comment ref="Q30" authorId="0" shapeId="0" xr:uid="{00000000-0006-0000-0200-00000B010000}">
      <text>
        <r>
          <rPr>
            <b/>
            <sz val="8"/>
            <color indexed="81"/>
            <rFont val="Tahoma"/>
            <family val="2"/>
          </rPr>
          <t>Alexander Liao:</t>
        </r>
        <r>
          <rPr>
            <sz val="8"/>
            <color indexed="81"/>
            <rFont val="Tahoma"/>
            <family val="2"/>
          </rPr>
          <t xml:space="preserve">
Input partial frequency for element to the left</t>
        </r>
      </text>
    </comment>
    <comment ref="T30" authorId="0" shapeId="0" xr:uid="{00000000-0006-0000-0200-00000C010000}">
      <text>
        <r>
          <rPr>
            <b/>
            <sz val="8"/>
            <color indexed="81"/>
            <rFont val="Tahoma"/>
            <family val="2"/>
          </rPr>
          <t>Alexander Liao:</t>
        </r>
        <r>
          <rPr>
            <sz val="8"/>
            <color indexed="81"/>
            <rFont val="Tahoma"/>
            <family val="2"/>
          </rPr>
          <t xml:space="preserve">
Input partial frequency for element to the left</t>
        </r>
      </text>
    </comment>
    <comment ref="W30" authorId="0" shapeId="0" xr:uid="{00000000-0006-0000-0200-00000D010000}">
      <text>
        <r>
          <rPr>
            <b/>
            <sz val="8"/>
            <color indexed="81"/>
            <rFont val="Tahoma"/>
            <family val="2"/>
          </rPr>
          <t>Alexander Liao:</t>
        </r>
        <r>
          <rPr>
            <sz val="8"/>
            <color indexed="81"/>
            <rFont val="Tahoma"/>
            <family val="2"/>
          </rPr>
          <t xml:space="preserve">
Input partial frequency for element to the left</t>
        </r>
      </text>
    </comment>
    <comment ref="Z30" authorId="0" shapeId="0" xr:uid="{00000000-0006-0000-0200-00000E010000}">
      <text>
        <r>
          <rPr>
            <b/>
            <sz val="8"/>
            <color indexed="81"/>
            <rFont val="Tahoma"/>
            <family val="2"/>
          </rPr>
          <t>Alexander Liao:</t>
        </r>
        <r>
          <rPr>
            <sz val="8"/>
            <color indexed="81"/>
            <rFont val="Tahoma"/>
            <family val="2"/>
          </rPr>
          <t xml:space="preserve">
Input partial frequency for element to the left</t>
        </r>
      </text>
    </comment>
    <comment ref="AC30" authorId="0" shapeId="0" xr:uid="{00000000-0006-0000-0200-00000F010000}">
      <text>
        <r>
          <rPr>
            <b/>
            <sz val="8"/>
            <color indexed="81"/>
            <rFont val="Tahoma"/>
            <family val="2"/>
          </rPr>
          <t>Alexander Liao:</t>
        </r>
        <r>
          <rPr>
            <sz val="8"/>
            <color indexed="81"/>
            <rFont val="Tahoma"/>
            <family val="2"/>
          </rPr>
          <t xml:space="preserve">
Input partial frequency for element to the left</t>
        </r>
      </text>
    </comment>
    <comment ref="AF30" authorId="0" shapeId="0" xr:uid="{00000000-0006-0000-0200-000010010000}">
      <text>
        <r>
          <rPr>
            <b/>
            <sz val="8"/>
            <color indexed="81"/>
            <rFont val="Tahoma"/>
            <family val="2"/>
          </rPr>
          <t>Alexander Liao:</t>
        </r>
        <r>
          <rPr>
            <sz val="8"/>
            <color indexed="81"/>
            <rFont val="Tahoma"/>
            <family val="2"/>
          </rPr>
          <t xml:space="preserve">
Input partial frequency for element to the left</t>
        </r>
      </text>
    </comment>
    <comment ref="AI30" authorId="0" shapeId="0" xr:uid="{00000000-0006-0000-0200-000011010000}">
      <text>
        <r>
          <rPr>
            <b/>
            <sz val="8"/>
            <color indexed="81"/>
            <rFont val="Tahoma"/>
            <family val="2"/>
          </rPr>
          <t>Alexander Liao:</t>
        </r>
        <r>
          <rPr>
            <sz val="8"/>
            <color indexed="81"/>
            <rFont val="Tahoma"/>
            <family val="2"/>
          </rPr>
          <t xml:space="preserve">
Input partial frequency for element to the left</t>
        </r>
      </text>
    </comment>
    <comment ref="AL30" authorId="0" shapeId="0" xr:uid="{00000000-0006-0000-0200-000012010000}">
      <text>
        <r>
          <rPr>
            <b/>
            <sz val="8"/>
            <color indexed="81"/>
            <rFont val="Tahoma"/>
            <family val="2"/>
          </rPr>
          <t>Alexander Liao:</t>
        </r>
        <r>
          <rPr>
            <sz val="8"/>
            <color indexed="81"/>
            <rFont val="Tahoma"/>
            <family val="2"/>
          </rPr>
          <t xml:space="preserve">
Input partial frequency for element to the left</t>
        </r>
      </text>
    </comment>
    <comment ref="AO30" authorId="0" shapeId="0" xr:uid="{00000000-0006-0000-0200-000013010000}">
      <text>
        <r>
          <rPr>
            <b/>
            <sz val="8"/>
            <color indexed="81"/>
            <rFont val="Tahoma"/>
            <family val="2"/>
          </rPr>
          <t>Alexander Liao:</t>
        </r>
        <r>
          <rPr>
            <sz val="8"/>
            <color indexed="81"/>
            <rFont val="Tahoma"/>
            <family val="2"/>
          </rPr>
          <t xml:space="preserve">
Input partial frequency for element to the left</t>
        </r>
      </text>
    </comment>
    <comment ref="K31" authorId="0" shapeId="0" xr:uid="{00000000-0006-0000-0200-000014010000}">
      <text>
        <r>
          <rPr>
            <b/>
            <sz val="8"/>
            <color indexed="81"/>
            <rFont val="Tahoma"/>
            <family val="2"/>
          </rPr>
          <t>Alexander Liao:</t>
        </r>
        <r>
          <rPr>
            <sz val="8"/>
            <color indexed="81"/>
            <rFont val="Tahoma"/>
            <family val="2"/>
          </rPr>
          <t xml:space="preserve">
Input partial frequency for element to the left</t>
        </r>
      </text>
    </comment>
    <comment ref="N31" authorId="0" shapeId="0" xr:uid="{00000000-0006-0000-0200-000015010000}">
      <text>
        <r>
          <rPr>
            <b/>
            <sz val="8"/>
            <color indexed="81"/>
            <rFont val="Tahoma"/>
            <family val="2"/>
          </rPr>
          <t>Alexander Liao:</t>
        </r>
        <r>
          <rPr>
            <sz val="8"/>
            <color indexed="81"/>
            <rFont val="Tahoma"/>
            <family val="2"/>
          </rPr>
          <t xml:space="preserve">
Input partial frequency for element to the left</t>
        </r>
      </text>
    </comment>
    <comment ref="Q31" authorId="0" shapeId="0" xr:uid="{00000000-0006-0000-0200-000016010000}">
      <text>
        <r>
          <rPr>
            <b/>
            <sz val="8"/>
            <color indexed="81"/>
            <rFont val="Tahoma"/>
            <family val="2"/>
          </rPr>
          <t>Alexander Liao:</t>
        </r>
        <r>
          <rPr>
            <sz val="8"/>
            <color indexed="81"/>
            <rFont val="Tahoma"/>
            <family val="2"/>
          </rPr>
          <t xml:space="preserve">
Input partial frequency for element to the left</t>
        </r>
      </text>
    </comment>
    <comment ref="T31" authorId="0" shapeId="0" xr:uid="{00000000-0006-0000-0200-000017010000}">
      <text>
        <r>
          <rPr>
            <b/>
            <sz val="8"/>
            <color indexed="81"/>
            <rFont val="Tahoma"/>
            <family val="2"/>
          </rPr>
          <t>Alexander Liao:</t>
        </r>
        <r>
          <rPr>
            <sz val="8"/>
            <color indexed="81"/>
            <rFont val="Tahoma"/>
            <family val="2"/>
          </rPr>
          <t xml:space="preserve">
Input partial frequency for element to the left</t>
        </r>
      </text>
    </comment>
    <comment ref="W31" authorId="0" shapeId="0" xr:uid="{00000000-0006-0000-0200-000018010000}">
      <text>
        <r>
          <rPr>
            <b/>
            <sz val="8"/>
            <color indexed="81"/>
            <rFont val="Tahoma"/>
            <family val="2"/>
          </rPr>
          <t>Alexander Liao:</t>
        </r>
        <r>
          <rPr>
            <sz val="8"/>
            <color indexed="81"/>
            <rFont val="Tahoma"/>
            <family val="2"/>
          </rPr>
          <t xml:space="preserve">
Input partial frequency for element to the left</t>
        </r>
      </text>
    </comment>
    <comment ref="Z31" authorId="0" shapeId="0" xr:uid="{00000000-0006-0000-0200-000019010000}">
      <text>
        <r>
          <rPr>
            <b/>
            <sz val="8"/>
            <color indexed="81"/>
            <rFont val="Tahoma"/>
            <family val="2"/>
          </rPr>
          <t>Alexander Liao:</t>
        </r>
        <r>
          <rPr>
            <sz val="8"/>
            <color indexed="81"/>
            <rFont val="Tahoma"/>
            <family val="2"/>
          </rPr>
          <t xml:space="preserve">
Input partial frequency for element to the left</t>
        </r>
      </text>
    </comment>
    <comment ref="AC31" authorId="0" shapeId="0" xr:uid="{00000000-0006-0000-0200-00001A010000}">
      <text>
        <r>
          <rPr>
            <b/>
            <sz val="8"/>
            <color indexed="81"/>
            <rFont val="Tahoma"/>
            <family val="2"/>
          </rPr>
          <t>Alexander Liao:</t>
        </r>
        <r>
          <rPr>
            <sz val="8"/>
            <color indexed="81"/>
            <rFont val="Tahoma"/>
            <family val="2"/>
          </rPr>
          <t xml:space="preserve">
Input partial frequency for element to the left</t>
        </r>
      </text>
    </comment>
    <comment ref="AF31" authorId="0" shapeId="0" xr:uid="{00000000-0006-0000-0200-00001B010000}">
      <text>
        <r>
          <rPr>
            <b/>
            <sz val="8"/>
            <color indexed="81"/>
            <rFont val="Tahoma"/>
            <family val="2"/>
          </rPr>
          <t>Alexander Liao:</t>
        </r>
        <r>
          <rPr>
            <sz val="8"/>
            <color indexed="81"/>
            <rFont val="Tahoma"/>
            <family val="2"/>
          </rPr>
          <t xml:space="preserve">
Input partial frequency for element to the left</t>
        </r>
      </text>
    </comment>
    <comment ref="AI31" authorId="0" shapeId="0" xr:uid="{00000000-0006-0000-0200-00001C010000}">
      <text>
        <r>
          <rPr>
            <b/>
            <sz val="8"/>
            <color indexed="81"/>
            <rFont val="Tahoma"/>
            <family val="2"/>
          </rPr>
          <t>Alexander Liao:</t>
        </r>
        <r>
          <rPr>
            <sz val="8"/>
            <color indexed="81"/>
            <rFont val="Tahoma"/>
            <family val="2"/>
          </rPr>
          <t xml:space="preserve">
Input partial frequency for element to the left</t>
        </r>
      </text>
    </comment>
    <comment ref="AL31" authorId="0" shapeId="0" xr:uid="{00000000-0006-0000-0200-00001D010000}">
      <text>
        <r>
          <rPr>
            <b/>
            <sz val="8"/>
            <color indexed="81"/>
            <rFont val="Tahoma"/>
            <family val="2"/>
          </rPr>
          <t>Alexander Liao:</t>
        </r>
        <r>
          <rPr>
            <sz val="8"/>
            <color indexed="81"/>
            <rFont val="Tahoma"/>
            <family val="2"/>
          </rPr>
          <t xml:space="preserve">
Input partial frequency for element to the left</t>
        </r>
      </text>
    </comment>
    <comment ref="AO31" authorId="0" shapeId="0" xr:uid="{00000000-0006-0000-0200-00001E010000}">
      <text>
        <r>
          <rPr>
            <b/>
            <sz val="8"/>
            <color indexed="81"/>
            <rFont val="Tahoma"/>
            <family val="2"/>
          </rPr>
          <t>Alexander Liao:</t>
        </r>
        <r>
          <rPr>
            <sz val="8"/>
            <color indexed="81"/>
            <rFont val="Tahoma"/>
            <family val="2"/>
          </rPr>
          <t xml:space="preserve">
Input partial frequency for element to the left</t>
        </r>
      </text>
    </comment>
    <comment ref="K32" authorId="0" shapeId="0" xr:uid="{00000000-0006-0000-0200-00001F010000}">
      <text>
        <r>
          <rPr>
            <b/>
            <sz val="8"/>
            <color indexed="81"/>
            <rFont val="Tahoma"/>
            <family val="2"/>
          </rPr>
          <t>Alexander Liao:</t>
        </r>
        <r>
          <rPr>
            <sz val="8"/>
            <color indexed="81"/>
            <rFont val="Tahoma"/>
            <family val="2"/>
          </rPr>
          <t xml:space="preserve">
Input partial frequency for element to the left</t>
        </r>
      </text>
    </comment>
    <comment ref="N32" authorId="0" shapeId="0" xr:uid="{00000000-0006-0000-0200-000020010000}">
      <text>
        <r>
          <rPr>
            <b/>
            <sz val="8"/>
            <color indexed="81"/>
            <rFont val="Tahoma"/>
            <family val="2"/>
          </rPr>
          <t>Alexander Liao:</t>
        </r>
        <r>
          <rPr>
            <sz val="8"/>
            <color indexed="81"/>
            <rFont val="Tahoma"/>
            <family val="2"/>
          </rPr>
          <t xml:space="preserve">
Input partial frequency for element to the left</t>
        </r>
      </text>
    </comment>
    <comment ref="Q32" authorId="0" shapeId="0" xr:uid="{00000000-0006-0000-0200-000021010000}">
      <text>
        <r>
          <rPr>
            <b/>
            <sz val="8"/>
            <color indexed="81"/>
            <rFont val="Tahoma"/>
            <family val="2"/>
          </rPr>
          <t>Alexander Liao:</t>
        </r>
        <r>
          <rPr>
            <sz val="8"/>
            <color indexed="81"/>
            <rFont val="Tahoma"/>
            <family val="2"/>
          </rPr>
          <t xml:space="preserve">
Input partial frequency for element to the left</t>
        </r>
      </text>
    </comment>
    <comment ref="T32" authorId="0" shapeId="0" xr:uid="{00000000-0006-0000-0200-000022010000}">
      <text>
        <r>
          <rPr>
            <b/>
            <sz val="8"/>
            <color indexed="81"/>
            <rFont val="Tahoma"/>
            <family val="2"/>
          </rPr>
          <t>Alexander Liao:</t>
        </r>
        <r>
          <rPr>
            <sz val="8"/>
            <color indexed="81"/>
            <rFont val="Tahoma"/>
            <family val="2"/>
          </rPr>
          <t xml:space="preserve">
Input partial frequency for element to the left</t>
        </r>
      </text>
    </comment>
    <comment ref="W32" authorId="0" shapeId="0" xr:uid="{00000000-0006-0000-0200-000023010000}">
      <text>
        <r>
          <rPr>
            <b/>
            <sz val="8"/>
            <color indexed="81"/>
            <rFont val="Tahoma"/>
            <family val="2"/>
          </rPr>
          <t>Alexander Liao:</t>
        </r>
        <r>
          <rPr>
            <sz val="8"/>
            <color indexed="81"/>
            <rFont val="Tahoma"/>
            <family val="2"/>
          </rPr>
          <t xml:space="preserve">
Input partial frequency for element to the left</t>
        </r>
      </text>
    </comment>
    <comment ref="Z32" authorId="0" shapeId="0" xr:uid="{00000000-0006-0000-0200-000024010000}">
      <text>
        <r>
          <rPr>
            <b/>
            <sz val="8"/>
            <color indexed="81"/>
            <rFont val="Tahoma"/>
            <family val="2"/>
          </rPr>
          <t>Alexander Liao:</t>
        </r>
        <r>
          <rPr>
            <sz val="8"/>
            <color indexed="81"/>
            <rFont val="Tahoma"/>
            <family val="2"/>
          </rPr>
          <t xml:space="preserve">
Input partial frequency for element to the left</t>
        </r>
      </text>
    </comment>
    <comment ref="AC32" authorId="0" shapeId="0" xr:uid="{00000000-0006-0000-0200-000025010000}">
      <text>
        <r>
          <rPr>
            <b/>
            <sz val="8"/>
            <color indexed="81"/>
            <rFont val="Tahoma"/>
            <family val="2"/>
          </rPr>
          <t>Alexander Liao:</t>
        </r>
        <r>
          <rPr>
            <sz val="8"/>
            <color indexed="81"/>
            <rFont val="Tahoma"/>
            <family val="2"/>
          </rPr>
          <t xml:space="preserve">
Input partial frequency for element to the left</t>
        </r>
      </text>
    </comment>
    <comment ref="AF32" authorId="0" shapeId="0" xr:uid="{00000000-0006-0000-0200-000026010000}">
      <text>
        <r>
          <rPr>
            <b/>
            <sz val="8"/>
            <color indexed="81"/>
            <rFont val="Tahoma"/>
            <family val="2"/>
          </rPr>
          <t>Alexander Liao:</t>
        </r>
        <r>
          <rPr>
            <sz val="8"/>
            <color indexed="81"/>
            <rFont val="Tahoma"/>
            <family val="2"/>
          </rPr>
          <t xml:space="preserve">
Input partial frequency for element to the left</t>
        </r>
      </text>
    </comment>
    <comment ref="AI32" authorId="0" shapeId="0" xr:uid="{00000000-0006-0000-0200-000027010000}">
      <text>
        <r>
          <rPr>
            <b/>
            <sz val="8"/>
            <color indexed="81"/>
            <rFont val="Tahoma"/>
            <family val="2"/>
          </rPr>
          <t>Alexander Liao:</t>
        </r>
        <r>
          <rPr>
            <sz val="8"/>
            <color indexed="81"/>
            <rFont val="Tahoma"/>
            <family val="2"/>
          </rPr>
          <t xml:space="preserve">
Input partial frequency for element to the left</t>
        </r>
      </text>
    </comment>
    <comment ref="AL32" authorId="0" shapeId="0" xr:uid="{00000000-0006-0000-0200-000028010000}">
      <text>
        <r>
          <rPr>
            <b/>
            <sz val="8"/>
            <color indexed="81"/>
            <rFont val="Tahoma"/>
            <family val="2"/>
          </rPr>
          <t>Alexander Liao:</t>
        </r>
        <r>
          <rPr>
            <sz val="8"/>
            <color indexed="81"/>
            <rFont val="Tahoma"/>
            <family val="2"/>
          </rPr>
          <t xml:space="preserve">
Input partial frequency for element to the left</t>
        </r>
      </text>
    </comment>
    <comment ref="AO32" authorId="0" shapeId="0" xr:uid="{00000000-0006-0000-0200-000029010000}">
      <text>
        <r>
          <rPr>
            <b/>
            <sz val="8"/>
            <color indexed="81"/>
            <rFont val="Tahoma"/>
            <family val="2"/>
          </rPr>
          <t>Alexander Liao:</t>
        </r>
        <r>
          <rPr>
            <sz val="8"/>
            <color indexed="81"/>
            <rFont val="Tahoma"/>
            <family val="2"/>
          </rPr>
          <t xml:space="preserve">
Input partial frequency for element to the left</t>
        </r>
      </text>
    </comment>
    <comment ref="K33" authorId="0" shapeId="0" xr:uid="{00000000-0006-0000-0200-00002A010000}">
      <text>
        <r>
          <rPr>
            <b/>
            <sz val="8"/>
            <color indexed="81"/>
            <rFont val="Tahoma"/>
            <family val="2"/>
          </rPr>
          <t>Alexander Liao:</t>
        </r>
        <r>
          <rPr>
            <sz val="8"/>
            <color indexed="81"/>
            <rFont val="Tahoma"/>
            <family val="2"/>
          </rPr>
          <t xml:space="preserve">
Input partial frequency for element to the left</t>
        </r>
      </text>
    </comment>
    <comment ref="N33" authorId="0" shapeId="0" xr:uid="{00000000-0006-0000-0200-00002B010000}">
      <text>
        <r>
          <rPr>
            <b/>
            <sz val="8"/>
            <color indexed="81"/>
            <rFont val="Tahoma"/>
            <family val="2"/>
          </rPr>
          <t>Alexander Liao:</t>
        </r>
        <r>
          <rPr>
            <sz val="8"/>
            <color indexed="81"/>
            <rFont val="Tahoma"/>
            <family val="2"/>
          </rPr>
          <t xml:space="preserve">
Input partial frequency for element to the left</t>
        </r>
      </text>
    </comment>
    <comment ref="Q33" authorId="0" shapeId="0" xr:uid="{00000000-0006-0000-0200-00002C010000}">
      <text>
        <r>
          <rPr>
            <b/>
            <sz val="8"/>
            <color indexed="81"/>
            <rFont val="Tahoma"/>
            <family val="2"/>
          </rPr>
          <t>Alexander Liao:</t>
        </r>
        <r>
          <rPr>
            <sz val="8"/>
            <color indexed="81"/>
            <rFont val="Tahoma"/>
            <family val="2"/>
          </rPr>
          <t xml:space="preserve">
Input partial frequency for element to the left</t>
        </r>
      </text>
    </comment>
    <comment ref="T33" authorId="0" shapeId="0" xr:uid="{00000000-0006-0000-0200-00002D010000}">
      <text>
        <r>
          <rPr>
            <b/>
            <sz val="8"/>
            <color indexed="81"/>
            <rFont val="Tahoma"/>
            <family val="2"/>
          </rPr>
          <t>Alexander Liao:</t>
        </r>
        <r>
          <rPr>
            <sz val="8"/>
            <color indexed="81"/>
            <rFont val="Tahoma"/>
            <family val="2"/>
          </rPr>
          <t xml:space="preserve">
Input partial frequency for element to the left</t>
        </r>
      </text>
    </comment>
    <comment ref="W33" authorId="0" shapeId="0" xr:uid="{00000000-0006-0000-0200-00002E010000}">
      <text>
        <r>
          <rPr>
            <b/>
            <sz val="8"/>
            <color indexed="81"/>
            <rFont val="Tahoma"/>
            <family val="2"/>
          </rPr>
          <t>Alexander Liao:</t>
        </r>
        <r>
          <rPr>
            <sz val="8"/>
            <color indexed="81"/>
            <rFont val="Tahoma"/>
            <family val="2"/>
          </rPr>
          <t xml:space="preserve">
Input partial frequency for element to the left</t>
        </r>
      </text>
    </comment>
    <comment ref="Z33" authorId="0" shapeId="0" xr:uid="{00000000-0006-0000-0200-00002F010000}">
      <text>
        <r>
          <rPr>
            <b/>
            <sz val="8"/>
            <color indexed="81"/>
            <rFont val="Tahoma"/>
            <family val="2"/>
          </rPr>
          <t>Alexander Liao:</t>
        </r>
        <r>
          <rPr>
            <sz val="8"/>
            <color indexed="81"/>
            <rFont val="Tahoma"/>
            <family val="2"/>
          </rPr>
          <t xml:space="preserve">
Input partial frequency for element to the left</t>
        </r>
      </text>
    </comment>
    <comment ref="AC33" authorId="0" shapeId="0" xr:uid="{00000000-0006-0000-0200-000030010000}">
      <text>
        <r>
          <rPr>
            <b/>
            <sz val="8"/>
            <color indexed="81"/>
            <rFont val="Tahoma"/>
            <family val="2"/>
          </rPr>
          <t>Alexander Liao:</t>
        </r>
        <r>
          <rPr>
            <sz val="8"/>
            <color indexed="81"/>
            <rFont val="Tahoma"/>
            <family val="2"/>
          </rPr>
          <t xml:space="preserve">
Input partial frequency for element to the left</t>
        </r>
      </text>
    </comment>
    <comment ref="AF33" authorId="0" shapeId="0" xr:uid="{00000000-0006-0000-0200-000031010000}">
      <text>
        <r>
          <rPr>
            <b/>
            <sz val="8"/>
            <color indexed="81"/>
            <rFont val="Tahoma"/>
            <family val="2"/>
          </rPr>
          <t>Alexander Liao:</t>
        </r>
        <r>
          <rPr>
            <sz val="8"/>
            <color indexed="81"/>
            <rFont val="Tahoma"/>
            <family val="2"/>
          </rPr>
          <t xml:space="preserve">
Input partial frequency for element to the left</t>
        </r>
      </text>
    </comment>
    <comment ref="AI33" authorId="0" shapeId="0" xr:uid="{00000000-0006-0000-0200-000032010000}">
      <text>
        <r>
          <rPr>
            <b/>
            <sz val="8"/>
            <color indexed="81"/>
            <rFont val="Tahoma"/>
            <family val="2"/>
          </rPr>
          <t>Alexander Liao:</t>
        </r>
        <r>
          <rPr>
            <sz val="8"/>
            <color indexed="81"/>
            <rFont val="Tahoma"/>
            <family val="2"/>
          </rPr>
          <t xml:space="preserve">
Input partial frequency for element to the left</t>
        </r>
      </text>
    </comment>
    <comment ref="AL33" authorId="0" shapeId="0" xr:uid="{00000000-0006-0000-0200-000033010000}">
      <text>
        <r>
          <rPr>
            <b/>
            <sz val="8"/>
            <color indexed="81"/>
            <rFont val="Tahoma"/>
            <family val="2"/>
          </rPr>
          <t>Alexander Liao:</t>
        </r>
        <r>
          <rPr>
            <sz val="8"/>
            <color indexed="81"/>
            <rFont val="Tahoma"/>
            <family val="2"/>
          </rPr>
          <t xml:space="preserve">
Input partial frequency for element to the left</t>
        </r>
      </text>
    </comment>
    <comment ref="AO33" authorId="0" shapeId="0" xr:uid="{00000000-0006-0000-0200-000034010000}">
      <text>
        <r>
          <rPr>
            <b/>
            <sz val="8"/>
            <color indexed="81"/>
            <rFont val="Tahoma"/>
            <family val="2"/>
          </rPr>
          <t>Alexander Liao:</t>
        </r>
        <r>
          <rPr>
            <sz val="8"/>
            <color indexed="81"/>
            <rFont val="Tahoma"/>
            <family val="2"/>
          </rPr>
          <t xml:space="preserve">
Input partial frequency for element to the left</t>
        </r>
      </text>
    </comment>
    <comment ref="K34" authorId="0" shapeId="0" xr:uid="{00000000-0006-0000-0200-000035010000}">
      <text>
        <r>
          <rPr>
            <b/>
            <sz val="8"/>
            <color indexed="81"/>
            <rFont val="Tahoma"/>
            <family val="2"/>
          </rPr>
          <t>Alexander Liao:</t>
        </r>
        <r>
          <rPr>
            <sz val="8"/>
            <color indexed="81"/>
            <rFont val="Tahoma"/>
            <family val="2"/>
          </rPr>
          <t xml:space="preserve">
Input partial frequency for element to the left</t>
        </r>
      </text>
    </comment>
    <comment ref="N34" authorId="0" shapeId="0" xr:uid="{00000000-0006-0000-0200-000036010000}">
      <text>
        <r>
          <rPr>
            <b/>
            <sz val="8"/>
            <color indexed="81"/>
            <rFont val="Tahoma"/>
            <family val="2"/>
          </rPr>
          <t>Alexander Liao:</t>
        </r>
        <r>
          <rPr>
            <sz val="8"/>
            <color indexed="81"/>
            <rFont val="Tahoma"/>
            <family val="2"/>
          </rPr>
          <t xml:space="preserve">
Input partial frequency for element to the left</t>
        </r>
      </text>
    </comment>
    <comment ref="Q34" authorId="0" shapeId="0" xr:uid="{00000000-0006-0000-0200-000037010000}">
      <text>
        <r>
          <rPr>
            <b/>
            <sz val="8"/>
            <color indexed="81"/>
            <rFont val="Tahoma"/>
            <family val="2"/>
          </rPr>
          <t>Alexander Liao:</t>
        </r>
        <r>
          <rPr>
            <sz val="8"/>
            <color indexed="81"/>
            <rFont val="Tahoma"/>
            <family val="2"/>
          </rPr>
          <t xml:space="preserve">
Input partial frequency for element to the left</t>
        </r>
      </text>
    </comment>
    <comment ref="T34" authorId="0" shapeId="0" xr:uid="{00000000-0006-0000-0200-000038010000}">
      <text>
        <r>
          <rPr>
            <b/>
            <sz val="8"/>
            <color indexed="81"/>
            <rFont val="Tahoma"/>
            <family val="2"/>
          </rPr>
          <t>Alexander Liao:</t>
        </r>
        <r>
          <rPr>
            <sz val="8"/>
            <color indexed="81"/>
            <rFont val="Tahoma"/>
            <family val="2"/>
          </rPr>
          <t xml:space="preserve">
Input partial frequency for element to the left</t>
        </r>
      </text>
    </comment>
    <comment ref="W34" authorId="0" shapeId="0" xr:uid="{00000000-0006-0000-0200-000039010000}">
      <text>
        <r>
          <rPr>
            <b/>
            <sz val="8"/>
            <color indexed="81"/>
            <rFont val="Tahoma"/>
            <family val="2"/>
          </rPr>
          <t>Alexander Liao:</t>
        </r>
        <r>
          <rPr>
            <sz val="8"/>
            <color indexed="81"/>
            <rFont val="Tahoma"/>
            <family val="2"/>
          </rPr>
          <t xml:space="preserve">
Input partial frequency for element to the left</t>
        </r>
      </text>
    </comment>
    <comment ref="Z34" authorId="0" shapeId="0" xr:uid="{00000000-0006-0000-0200-00003A010000}">
      <text>
        <r>
          <rPr>
            <b/>
            <sz val="8"/>
            <color indexed="81"/>
            <rFont val="Tahoma"/>
            <family val="2"/>
          </rPr>
          <t>Alexander Liao:</t>
        </r>
        <r>
          <rPr>
            <sz val="8"/>
            <color indexed="81"/>
            <rFont val="Tahoma"/>
            <family val="2"/>
          </rPr>
          <t xml:space="preserve">
Input partial frequency for element to the left</t>
        </r>
      </text>
    </comment>
    <comment ref="AC34" authorId="0" shapeId="0" xr:uid="{00000000-0006-0000-0200-00003B010000}">
      <text>
        <r>
          <rPr>
            <b/>
            <sz val="8"/>
            <color indexed="81"/>
            <rFont val="Tahoma"/>
            <family val="2"/>
          </rPr>
          <t>Alexander Liao:</t>
        </r>
        <r>
          <rPr>
            <sz val="8"/>
            <color indexed="81"/>
            <rFont val="Tahoma"/>
            <family val="2"/>
          </rPr>
          <t xml:space="preserve">
Input partial frequency for element to the left</t>
        </r>
      </text>
    </comment>
    <comment ref="AF34" authorId="0" shapeId="0" xr:uid="{00000000-0006-0000-0200-00003C010000}">
      <text>
        <r>
          <rPr>
            <b/>
            <sz val="8"/>
            <color indexed="81"/>
            <rFont val="Tahoma"/>
            <family val="2"/>
          </rPr>
          <t>Alexander Liao:</t>
        </r>
        <r>
          <rPr>
            <sz val="8"/>
            <color indexed="81"/>
            <rFont val="Tahoma"/>
            <family val="2"/>
          </rPr>
          <t xml:space="preserve">
Input partial frequency for element to the left</t>
        </r>
      </text>
    </comment>
    <comment ref="AI34" authorId="0" shapeId="0" xr:uid="{00000000-0006-0000-0200-00003D010000}">
      <text>
        <r>
          <rPr>
            <b/>
            <sz val="8"/>
            <color indexed="81"/>
            <rFont val="Tahoma"/>
            <family val="2"/>
          </rPr>
          <t>Alexander Liao:</t>
        </r>
        <r>
          <rPr>
            <sz val="8"/>
            <color indexed="81"/>
            <rFont val="Tahoma"/>
            <family val="2"/>
          </rPr>
          <t xml:space="preserve">
Input partial frequency for element to the left</t>
        </r>
      </text>
    </comment>
    <comment ref="AL34" authorId="0" shapeId="0" xr:uid="{00000000-0006-0000-0200-00003E010000}">
      <text>
        <r>
          <rPr>
            <b/>
            <sz val="8"/>
            <color indexed="81"/>
            <rFont val="Tahoma"/>
            <family val="2"/>
          </rPr>
          <t>Alexander Liao:</t>
        </r>
        <r>
          <rPr>
            <sz val="8"/>
            <color indexed="81"/>
            <rFont val="Tahoma"/>
            <family val="2"/>
          </rPr>
          <t xml:space="preserve">
Input partial frequency for element to the left</t>
        </r>
      </text>
    </comment>
    <comment ref="AO34" authorId="0" shapeId="0" xr:uid="{00000000-0006-0000-0200-00003F010000}">
      <text>
        <r>
          <rPr>
            <b/>
            <sz val="8"/>
            <color indexed="81"/>
            <rFont val="Tahoma"/>
            <family val="2"/>
          </rPr>
          <t>Alexander Liao:</t>
        </r>
        <r>
          <rPr>
            <sz val="8"/>
            <color indexed="81"/>
            <rFont val="Tahoma"/>
            <family val="2"/>
          </rPr>
          <t xml:space="preserve">
Input partial frequency for element to the left</t>
        </r>
      </text>
    </comment>
    <comment ref="K35" authorId="0" shapeId="0" xr:uid="{00000000-0006-0000-0200-000040010000}">
      <text>
        <r>
          <rPr>
            <b/>
            <sz val="8"/>
            <color indexed="81"/>
            <rFont val="Tahoma"/>
            <family val="2"/>
          </rPr>
          <t>Alexander Liao:</t>
        </r>
        <r>
          <rPr>
            <sz val="8"/>
            <color indexed="81"/>
            <rFont val="Tahoma"/>
            <family val="2"/>
          </rPr>
          <t xml:space="preserve">
Input partial frequency for element to the left</t>
        </r>
      </text>
    </comment>
    <comment ref="N35" authorId="0" shapeId="0" xr:uid="{00000000-0006-0000-0200-000041010000}">
      <text>
        <r>
          <rPr>
            <b/>
            <sz val="8"/>
            <color indexed="81"/>
            <rFont val="Tahoma"/>
            <family val="2"/>
          </rPr>
          <t>Alexander Liao:</t>
        </r>
        <r>
          <rPr>
            <sz val="8"/>
            <color indexed="81"/>
            <rFont val="Tahoma"/>
            <family val="2"/>
          </rPr>
          <t xml:space="preserve">
Input partial frequency for element to the left</t>
        </r>
      </text>
    </comment>
    <comment ref="Q35" authorId="0" shapeId="0" xr:uid="{00000000-0006-0000-0200-000042010000}">
      <text>
        <r>
          <rPr>
            <b/>
            <sz val="8"/>
            <color indexed="81"/>
            <rFont val="Tahoma"/>
            <family val="2"/>
          </rPr>
          <t>Alexander Liao:</t>
        </r>
        <r>
          <rPr>
            <sz val="8"/>
            <color indexed="81"/>
            <rFont val="Tahoma"/>
            <family val="2"/>
          </rPr>
          <t xml:space="preserve">
Input partial frequency for element to the left</t>
        </r>
      </text>
    </comment>
    <comment ref="T35" authorId="0" shapeId="0" xr:uid="{00000000-0006-0000-0200-000043010000}">
      <text>
        <r>
          <rPr>
            <b/>
            <sz val="8"/>
            <color indexed="81"/>
            <rFont val="Tahoma"/>
            <family val="2"/>
          </rPr>
          <t>Alexander Liao:</t>
        </r>
        <r>
          <rPr>
            <sz val="8"/>
            <color indexed="81"/>
            <rFont val="Tahoma"/>
            <family val="2"/>
          </rPr>
          <t xml:space="preserve">
Input partial frequency for element to the left</t>
        </r>
      </text>
    </comment>
    <comment ref="W35" authorId="0" shapeId="0" xr:uid="{00000000-0006-0000-0200-000044010000}">
      <text>
        <r>
          <rPr>
            <b/>
            <sz val="8"/>
            <color indexed="81"/>
            <rFont val="Tahoma"/>
            <family val="2"/>
          </rPr>
          <t>Alexander Liao:</t>
        </r>
        <r>
          <rPr>
            <sz val="8"/>
            <color indexed="81"/>
            <rFont val="Tahoma"/>
            <family val="2"/>
          </rPr>
          <t xml:space="preserve">
Input partial frequency for element to the left</t>
        </r>
      </text>
    </comment>
    <comment ref="Z35" authorId="0" shapeId="0" xr:uid="{00000000-0006-0000-0200-000045010000}">
      <text>
        <r>
          <rPr>
            <b/>
            <sz val="8"/>
            <color indexed="81"/>
            <rFont val="Tahoma"/>
            <family val="2"/>
          </rPr>
          <t>Alexander Liao:</t>
        </r>
        <r>
          <rPr>
            <sz val="8"/>
            <color indexed="81"/>
            <rFont val="Tahoma"/>
            <family val="2"/>
          </rPr>
          <t xml:space="preserve">
Input partial frequency for element to the left</t>
        </r>
      </text>
    </comment>
    <comment ref="AC35" authorId="0" shapeId="0" xr:uid="{00000000-0006-0000-0200-000046010000}">
      <text>
        <r>
          <rPr>
            <b/>
            <sz val="8"/>
            <color indexed="81"/>
            <rFont val="Tahoma"/>
            <family val="2"/>
          </rPr>
          <t>Alexander Liao:</t>
        </r>
        <r>
          <rPr>
            <sz val="8"/>
            <color indexed="81"/>
            <rFont val="Tahoma"/>
            <family val="2"/>
          </rPr>
          <t xml:space="preserve">
Input partial frequency for element to the left</t>
        </r>
      </text>
    </comment>
    <comment ref="AF35" authorId="0" shapeId="0" xr:uid="{00000000-0006-0000-0200-000047010000}">
      <text>
        <r>
          <rPr>
            <b/>
            <sz val="8"/>
            <color indexed="81"/>
            <rFont val="Tahoma"/>
            <family val="2"/>
          </rPr>
          <t>Alexander Liao:</t>
        </r>
        <r>
          <rPr>
            <sz val="8"/>
            <color indexed="81"/>
            <rFont val="Tahoma"/>
            <family val="2"/>
          </rPr>
          <t xml:space="preserve">
Input partial frequency for element to the left</t>
        </r>
      </text>
    </comment>
    <comment ref="AI35" authorId="0" shapeId="0" xr:uid="{00000000-0006-0000-0200-000048010000}">
      <text>
        <r>
          <rPr>
            <b/>
            <sz val="8"/>
            <color indexed="81"/>
            <rFont val="Tahoma"/>
            <family val="2"/>
          </rPr>
          <t>Alexander Liao:</t>
        </r>
        <r>
          <rPr>
            <sz val="8"/>
            <color indexed="81"/>
            <rFont val="Tahoma"/>
            <family val="2"/>
          </rPr>
          <t xml:space="preserve">
Input partial frequency for element to the left</t>
        </r>
      </text>
    </comment>
    <comment ref="AL35" authorId="0" shapeId="0" xr:uid="{00000000-0006-0000-0200-000049010000}">
      <text>
        <r>
          <rPr>
            <b/>
            <sz val="8"/>
            <color indexed="81"/>
            <rFont val="Tahoma"/>
            <family val="2"/>
          </rPr>
          <t>Alexander Liao:</t>
        </r>
        <r>
          <rPr>
            <sz val="8"/>
            <color indexed="81"/>
            <rFont val="Tahoma"/>
            <family val="2"/>
          </rPr>
          <t xml:space="preserve">
Input partial frequency for element to the left</t>
        </r>
      </text>
    </comment>
    <comment ref="AO35" authorId="0" shapeId="0" xr:uid="{00000000-0006-0000-0200-00004A010000}">
      <text>
        <r>
          <rPr>
            <b/>
            <sz val="8"/>
            <color indexed="81"/>
            <rFont val="Tahoma"/>
            <family val="2"/>
          </rPr>
          <t>Alexander Liao:</t>
        </r>
        <r>
          <rPr>
            <sz val="8"/>
            <color indexed="81"/>
            <rFont val="Tahoma"/>
            <family val="2"/>
          </rPr>
          <t xml:space="preserve">
Input partial frequency for element to the left</t>
        </r>
      </text>
    </comment>
    <comment ref="K36" authorId="0" shapeId="0" xr:uid="{00000000-0006-0000-0200-00004B010000}">
      <text>
        <r>
          <rPr>
            <b/>
            <sz val="8"/>
            <color indexed="81"/>
            <rFont val="Tahoma"/>
            <family val="2"/>
          </rPr>
          <t>Alexander Liao:</t>
        </r>
        <r>
          <rPr>
            <sz val="8"/>
            <color indexed="81"/>
            <rFont val="Tahoma"/>
            <family val="2"/>
          </rPr>
          <t xml:space="preserve">
Input partial frequency for element to the left</t>
        </r>
      </text>
    </comment>
    <comment ref="N36" authorId="0" shapeId="0" xr:uid="{00000000-0006-0000-0200-00004C010000}">
      <text>
        <r>
          <rPr>
            <b/>
            <sz val="8"/>
            <color indexed="81"/>
            <rFont val="Tahoma"/>
            <family val="2"/>
          </rPr>
          <t>Alexander Liao:</t>
        </r>
        <r>
          <rPr>
            <sz val="8"/>
            <color indexed="81"/>
            <rFont val="Tahoma"/>
            <family val="2"/>
          </rPr>
          <t xml:space="preserve">
Input partial frequency for element to the left</t>
        </r>
      </text>
    </comment>
    <comment ref="Q36" authorId="0" shapeId="0" xr:uid="{00000000-0006-0000-0200-00004D010000}">
      <text>
        <r>
          <rPr>
            <b/>
            <sz val="8"/>
            <color indexed="81"/>
            <rFont val="Tahoma"/>
            <family val="2"/>
          </rPr>
          <t>Alexander Liao:</t>
        </r>
        <r>
          <rPr>
            <sz val="8"/>
            <color indexed="81"/>
            <rFont val="Tahoma"/>
            <family val="2"/>
          </rPr>
          <t xml:space="preserve">
Input partial frequency for element to the left</t>
        </r>
      </text>
    </comment>
    <comment ref="T36" authorId="0" shapeId="0" xr:uid="{00000000-0006-0000-0200-00004E010000}">
      <text>
        <r>
          <rPr>
            <b/>
            <sz val="8"/>
            <color indexed="81"/>
            <rFont val="Tahoma"/>
            <family val="2"/>
          </rPr>
          <t>Alexander Liao:</t>
        </r>
        <r>
          <rPr>
            <sz val="8"/>
            <color indexed="81"/>
            <rFont val="Tahoma"/>
            <family val="2"/>
          </rPr>
          <t xml:space="preserve">
Input partial frequency for element to the left</t>
        </r>
      </text>
    </comment>
    <comment ref="W36" authorId="0" shapeId="0" xr:uid="{00000000-0006-0000-0200-00004F010000}">
      <text>
        <r>
          <rPr>
            <b/>
            <sz val="8"/>
            <color indexed="81"/>
            <rFont val="Tahoma"/>
            <family val="2"/>
          </rPr>
          <t>Alexander Liao:</t>
        </r>
        <r>
          <rPr>
            <sz val="8"/>
            <color indexed="81"/>
            <rFont val="Tahoma"/>
            <family val="2"/>
          </rPr>
          <t xml:space="preserve">
Input partial frequency for element to the left</t>
        </r>
      </text>
    </comment>
    <comment ref="Z36" authorId="0" shapeId="0" xr:uid="{00000000-0006-0000-0200-000050010000}">
      <text>
        <r>
          <rPr>
            <b/>
            <sz val="8"/>
            <color indexed="81"/>
            <rFont val="Tahoma"/>
            <family val="2"/>
          </rPr>
          <t>Alexander Liao:</t>
        </r>
        <r>
          <rPr>
            <sz val="8"/>
            <color indexed="81"/>
            <rFont val="Tahoma"/>
            <family val="2"/>
          </rPr>
          <t xml:space="preserve">
Input partial frequency for element to the left</t>
        </r>
      </text>
    </comment>
    <comment ref="AC36" authorId="0" shapeId="0" xr:uid="{00000000-0006-0000-0200-000051010000}">
      <text>
        <r>
          <rPr>
            <b/>
            <sz val="8"/>
            <color indexed="81"/>
            <rFont val="Tahoma"/>
            <family val="2"/>
          </rPr>
          <t>Alexander Liao:</t>
        </r>
        <r>
          <rPr>
            <sz val="8"/>
            <color indexed="81"/>
            <rFont val="Tahoma"/>
            <family val="2"/>
          </rPr>
          <t xml:space="preserve">
Input partial frequency for element to the left</t>
        </r>
      </text>
    </comment>
    <comment ref="AF36" authorId="0" shapeId="0" xr:uid="{00000000-0006-0000-0200-000052010000}">
      <text>
        <r>
          <rPr>
            <b/>
            <sz val="8"/>
            <color indexed="81"/>
            <rFont val="Tahoma"/>
            <family val="2"/>
          </rPr>
          <t>Alexander Liao:</t>
        </r>
        <r>
          <rPr>
            <sz val="8"/>
            <color indexed="81"/>
            <rFont val="Tahoma"/>
            <family val="2"/>
          </rPr>
          <t xml:space="preserve">
Input partial frequency for element to the left</t>
        </r>
      </text>
    </comment>
    <comment ref="AI36" authorId="0" shapeId="0" xr:uid="{00000000-0006-0000-0200-000053010000}">
      <text>
        <r>
          <rPr>
            <b/>
            <sz val="8"/>
            <color indexed="81"/>
            <rFont val="Tahoma"/>
            <family val="2"/>
          </rPr>
          <t>Alexander Liao:</t>
        </r>
        <r>
          <rPr>
            <sz val="8"/>
            <color indexed="81"/>
            <rFont val="Tahoma"/>
            <family val="2"/>
          </rPr>
          <t xml:space="preserve">
Input partial frequency for element to the left</t>
        </r>
      </text>
    </comment>
    <comment ref="AL36" authorId="0" shapeId="0" xr:uid="{00000000-0006-0000-0200-000054010000}">
      <text>
        <r>
          <rPr>
            <b/>
            <sz val="8"/>
            <color indexed="81"/>
            <rFont val="Tahoma"/>
            <family val="2"/>
          </rPr>
          <t>Alexander Liao:</t>
        </r>
        <r>
          <rPr>
            <sz val="8"/>
            <color indexed="81"/>
            <rFont val="Tahoma"/>
            <family val="2"/>
          </rPr>
          <t xml:space="preserve">
Input partial frequency for element to the left</t>
        </r>
      </text>
    </comment>
    <comment ref="AO36" authorId="0" shapeId="0" xr:uid="{00000000-0006-0000-0200-000055010000}">
      <text>
        <r>
          <rPr>
            <b/>
            <sz val="8"/>
            <color indexed="81"/>
            <rFont val="Tahoma"/>
            <family val="2"/>
          </rPr>
          <t>Alexander Liao:</t>
        </r>
        <r>
          <rPr>
            <sz val="8"/>
            <color indexed="81"/>
            <rFont val="Tahoma"/>
            <family val="2"/>
          </rPr>
          <t xml:space="preserve">
Input partial frequency for element to the left</t>
        </r>
      </text>
    </comment>
    <comment ref="K37" authorId="0" shapeId="0" xr:uid="{00000000-0006-0000-0200-000056010000}">
      <text>
        <r>
          <rPr>
            <b/>
            <sz val="8"/>
            <color indexed="81"/>
            <rFont val="Tahoma"/>
            <family val="2"/>
          </rPr>
          <t>Alexander Liao:</t>
        </r>
        <r>
          <rPr>
            <sz val="8"/>
            <color indexed="81"/>
            <rFont val="Tahoma"/>
            <family val="2"/>
          </rPr>
          <t xml:space="preserve">
Input partial frequency for element to the left</t>
        </r>
      </text>
    </comment>
    <comment ref="N37" authorId="0" shapeId="0" xr:uid="{00000000-0006-0000-0200-000057010000}">
      <text>
        <r>
          <rPr>
            <b/>
            <sz val="8"/>
            <color indexed="81"/>
            <rFont val="Tahoma"/>
            <family val="2"/>
          </rPr>
          <t>Alexander Liao:</t>
        </r>
        <r>
          <rPr>
            <sz val="8"/>
            <color indexed="81"/>
            <rFont val="Tahoma"/>
            <family val="2"/>
          </rPr>
          <t xml:space="preserve">
Input partial frequency for element to the left</t>
        </r>
      </text>
    </comment>
    <comment ref="Q37" authorId="0" shapeId="0" xr:uid="{00000000-0006-0000-0200-000058010000}">
      <text>
        <r>
          <rPr>
            <b/>
            <sz val="8"/>
            <color indexed="81"/>
            <rFont val="Tahoma"/>
            <family val="2"/>
          </rPr>
          <t>Alexander Liao:</t>
        </r>
        <r>
          <rPr>
            <sz val="8"/>
            <color indexed="81"/>
            <rFont val="Tahoma"/>
            <family val="2"/>
          </rPr>
          <t xml:space="preserve">
Input partial frequency for element to the left</t>
        </r>
      </text>
    </comment>
    <comment ref="T37" authorId="0" shapeId="0" xr:uid="{00000000-0006-0000-0200-000059010000}">
      <text>
        <r>
          <rPr>
            <b/>
            <sz val="8"/>
            <color indexed="81"/>
            <rFont val="Tahoma"/>
            <family val="2"/>
          </rPr>
          <t>Alexander Liao:</t>
        </r>
        <r>
          <rPr>
            <sz val="8"/>
            <color indexed="81"/>
            <rFont val="Tahoma"/>
            <family val="2"/>
          </rPr>
          <t xml:space="preserve">
Input partial frequency for element to the left</t>
        </r>
      </text>
    </comment>
    <comment ref="W37" authorId="0" shapeId="0" xr:uid="{00000000-0006-0000-0200-00005A010000}">
      <text>
        <r>
          <rPr>
            <b/>
            <sz val="8"/>
            <color indexed="81"/>
            <rFont val="Tahoma"/>
            <family val="2"/>
          </rPr>
          <t>Alexander Liao:</t>
        </r>
        <r>
          <rPr>
            <sz val="8"/>
            <color indexed="81"/>
            <rFont val="Tahoma"/>
            <family val="2"/>
          </rPr>
          <t xml:space="preserve">
Input partial frequency for element to the left</t>
        </r>
      </text>
    </comment>
    <comment ref="Z37" authorId="0" shapeId="0" xr:uid="{00000000-0006-0000-0200-00005B010000}">
      <text>
        <r>
          <rPr>
            <b/>
            <sz val="8"/>
            <color indexed="81"/>
            <rFont val="Tahoma"/>
            <family val="2"/>
          </rPr>
          <t>Alexander Liao:</t>
        </r>
        <r>
          <rPr>
            <sz val="8"/>
            <color indexed="81"/>
            <rFont val="Tahoma"/>
            <family val="2"/>
          </rPr>
          <t xml:space="preserve">
Input partial frequency for element to the left</t>
        </r>
      </text>
    </comment>
    <comment ref="AC37" authorId="0" shapeId="0" xr:uid="{00000000-0006-0000-0200-00005C010000}">
      <text>
        <r>
          <rPr>
            <b/>
            <sz val="8"/>
            <color indexed="81"/>
            <rFont val="Tahoma"/>
            <family val="2"/>
          </rPr>
          <t>Alexander Liao:</t>
        </r>
        <r>
          <rPr>
            <sz val="8"/>
            <color indexed="81"/>
            <rFont val="Tahoma"/>
            <family val="2"/>
          </rPr>
          <t xml:space="preserve">
Input partial frequency for element to the left</t>
        </r>
      </text>
    </comment>
    <comment ref="AF37" authorId="0" shapeId="0" xr:uid="{00000000-0006-0000-0200-00005D010000}">
      <text>
        <r>
          <rPr>
            <b/>
            <sz val="8"/>
            <color indexed="81"/>
            <rFont val="Tahoma"/>
            <family val="2"/>
          </rPr>
          <t>Alexander Liao:</t>
        </r>
        <r>
          <rPr>
            <sz val="8"/>
            <color indexed="81"/>
            <rFont val="Tahoma"/>
            <family val="2"/>
          </rPr>
          <t xml:space="preserve">
Input partial frequency for element to the left</t>
        </r>
      </text>
    </comment>
    <comment ref="AI37" authorId="0" shapeId="0" xr:uid="{00000000-0006-0000-0200-00005E010000}">
      <text>
        <r>
          <rPr>
            <b/>
            <sz val="8"/>
            <color indexed="81"/>
            <rFont val="Tahoma"/>
            <family val="2"/>
          </rPr>
          <t>Alexander Liao:</t>
        </r>
        <r>
          <rPr>
            <sz val="8"/>
            <color indexed="81"/>
            <rFont val="Tahoma"/>
            <family val="2"/>
          </rPr>
          <t xml:space="preserve">
Input partial frequency for element to the left</t>
        </r>
      </text>
    </comment>
    <comment ref="AL37" authorId="0" shapeId="0" xr:uid="{00000000-0006-0000-0200-00005F010000}">
      <text>
        <r>
          <rPr>
            <b/>
            <sz val="8"/>
            <color indexed="81"/>
            <rFont val="Tahoma"/>
            <family val="2"/>
          </rPr>
          <t>Alexander Liao:</t>
        </r>
        <r>
          <rPr>
            <sz val="8"/>
            <color indexed="81"/>
            <rFont val="Tahoma"/>
            <family val="2"/>
          </rPr>
          <t xml:space="preserve">
Input partial frequency for element to the left</t>
        </r>
      </text>
    </comment>
    <comment ref="AO37" authorId="0" shapeId="0" xr:uid="{00000000-0006-0000-0200-000060010000}">
      <text>
        <r>
          <rPr>
            <b/>
            <sz val="8"/>
            <color indexed="81"/>
            <rFont val="Tahoma"/>
            <family val="2"/>
          </rPr>
          <t>Alexander Liao:</t>
        </r>
        <r>
          <rPr>
            <sz val="8"/>
            <color indexed="81"/>
            <rFont val="Tahoma"/>
            <family val="2"/>
          </rPr>
          <t xml:space="preserve">
Input partial frequency for element to the left</t>
        </r>
      </text>
    </comment>
    <comment ref="K38" authorId="0" shapeId="0" xr:uid="{00000000-0006-0000-0200-000061010000}">
      <text>
        <r>
          <rPr>
            <b/>
            <sz val="8"/>
            <color indexed="81"/>
            <rFont val="Tahoma"/>
            <family val="2"/>
          </rPr>
          <t>Alexander Liao:</t>
        </r>
        <r>
          <rPr>
            <sz val="8"/>
            <color indexed="81"/>
            <rFont val="Tahoma"/>
            <family val="2"/>
          </rPr>
          <t xml:space="preserve">
Input partial frequency for element to the left</t>
        </r>
      </text>
    </comment>
    <comment ref="N38" authorId="0" shapeId="0" xr:uid="{00000000-0006-0000-0200-000062010000}">
      <text>
        <r>
          <rPr>
            <b/>
            <sz val="8"/>
            <color indexed="81"/>
            <rFont val="Tahoma"/>
            <family val="2"/>
          </rPr>
          <t>Alexander Liao:</t>
        </r>
        <r>
          <rPr>
            <sz val="8"/>
            <color indexed="81"/>
            <rFont val="Tahoma"/>
            <family val="2"/>
          </rPr>
          <t xml:space="preserve">
Input partial frequency for element to the left</t>
        </r>
      </text>
    </comment>
    <comment ref="Q38" authorId="0" shapeId="0" xr:uid="{00000000-0006-0000-0200-000063010000}">
      <text>
        <r>
          <rPr>
            <b/>
            <sz val="8"/>
            <color indexed="81"/>
            <rFont val="Tahoma"/>
            <family val="2"/>
          </rPr>
          <t>Alexander Liao:</t>
        </r>
        <r>
          <rPr>
            <sz val="8"/>
            <color indexed="81"/>
            <rFont val="Tahoma"/>
            <family val="2"/>
          </rPr>
          <t xml:space="preserve">
Input partial frequency for element to the left</t>
        </r>
      </text>
    </comment>
    <comment ref="T38" authorId="0" shapeId="0" xr:uid="{00000000-0006-0000-0200-000064010000}">
      <text>
        <r>
          <rPr>
            <b/>
            <sz val="8"/>
            <color indexed="81"/>
            <rFont val="Tahoma"/>
            <family val="2"/>
          </rPr>
          <t>Alexander Liao:</t>
        </r>
        <r>
          <rPr>
            <sz val="8"/>
            <color indexed="81"/>
            <rFont val="Tahoma"/>
            <family val="2"/>
          </rPr>
          <t xml:space="preserve">
Input partial frequency for element to the left</t>
        </r>
      </text>
    </comment>
    <comment ref="W38" authorId="0" shapeId="0" xr:uid="{00000000-0006-0000-0200-000065010000}">
      <text>
        <r>
          <rPr>
            <b/>
            <sz val="8"/>
            <color indexed="81"/>
            <rFont val="Tahoma"/>
            <family val="2"/>
          </rPr>
          <t>Alexander Liao:</t>
        </r>
        <r>
          <rPr>
            <sz val="8"/>
            <color indexed="81"/>
            <rFont val="Tahoma"/>
            <family val="2"/>
          </rPr>
          <t xml:space="preserve">
Input partial frequency for element to the left</t>
        </r>
      </text>
    </comment>
    <comment ref="Z38" authorId="0" shapeId="0" xr:uid="{00000000-0006-0000-0200-000066010000}">
      <text>
        <r>
          <rPr>
            <b/>
            <sz val="8"/>
            <color indexed="81"/>
            <rFont val="Tahoma"/>
            <family val="2"/>
          </rPr>
          <t>Alexander Liao:</t>
        </r>
        <r>
          <rPr>
            <sz val="8"/>
            <color indexed="81"/>
            <rFont val="Tahoma"/>
            <family val="2"/>
          </rPr>
          <t xml:space="preserve">
Input partial frequency for element to the left</t>
        </r>
      </text>
    </comment>
    <comment ref="AC38" authorId="0" shapeId="0" xr:uid="{00000000-0006-0000-0200-000067010000}">
      <text>
        <r>
          <rPr>
            <b/>
            <sz val="8"/>
            <color indexed="81"/>
            <rFont val="Tahoma"/>
            <family val="2"/>
          </rPr>
          <t>Alexander Liao:</t>
        </r>
        <r>
          <rPr>
            <sz val="8"/>
            <color indexed="81"/>
            <rFont val="Tahoma"/>
            <family val="2"/>
          </rPr>
          <t xml:space="preserve">
Input partial frequency for element to the left</t>
        </r>
      </text>
    </comment>
    <comment ref="AF38" authorId="0" shapeId="0" xr:uid="{00000000-0006-0000-0200-000068010000}">
      <text>
        <r>
          <rPr>
            <b/>
            <sz val="8"/>
            <color indexed="81"/>
            <rFont val="Tahoma"/>
            <family val="2"/>
          </rPr>
          <t>Alexander Liao:</t>
        </r>
        <r>
          <rPr>
            <sz val="8"/>
            <color indexed="81"/>
            <rFont val="Tahoma"/>
            <family val="2"/>
          </rPr>
          <t xml:space="preserve">
Input partial frequency for element to the left</t>
        </r>
      </text>
    </comment>
    <comment ref="AI38" authorId="0" shapeId="0" xr:uid="{00000000-0006-0000-0200-000069010000}">
      <text>
        <r>
          <rPr>
            <b/>
            <sz val="8"/>
            <color indexed="81"/>
            <rFont val="Tahoma"/>
            <family val="2"/>
          </rPr>
          <t>Alexander Liao:</t>
        </r>
        <r>
          <rPr>
            <sz val="8"/>
            <color indexed="81"/>
            <rFont val="Tahoma"/>
            <family val="2"/>
          </rPr>
          <t xml:space="preserve">
Input partial frequency for element to the left</t>
        </r>
      </text>
    </comment>
    <comment ref="AL38" authorId="0" shapeId="0" xr:uid="{00000000-0006-0000-0200-00006A010000}">
      <text>
        <r>
          <rPr>
            <b/>
            <sz val="8"/>
            <color indexed="81"/>
            <rFont val="Tahoma"/>
            <family val="2"/>
          </rPr>
          <t>Alexander Liao:</t>
        </r>
        <r>
          <rPr>
            <sz val="8"/>
            <color indexed="81"/>
            <rFont val="Tahoma"/>
            <family val="2"/>
          </rPr>
          <t xml:space="preserve">
Input partial frequency for element to the left</t>
        </r>
      </text>
    </comment>
    <comment ref="AO38" authorId="0" shapeId="0" xr:uid="{00000000-0006-0000-0200-00006B010000}">
      <text>
        <r>
          <rPr>
            <b/>
            <sz val="8"/>
            <color indexed="81"/>
            <rFont val="Tahoma"/>
            <family val="2"/>
          </rPr>
          <t>Alexander Liao:</t>
        </r>
        <r>
          <rPr>
            <sz val="8"/>
            <color indexed="81"/>
            <rFont val="Tahoma"/>
            <family val="2"/>
          </rPr>
          <t xml:space="preserve">
Input partial frequency for element to the left</t>
        </r>
      </text>
    </comment>
    <comment ref="K39" authorId="0" shapeId="0" xr:uid="{00000000-0006-0000-0200-00006C010000}">
      <text>
        <r>
          <rPr>
            <b/>
            <sz val="8"/>
            <color indexed="81"/>
            <rFont val="Tahoma"/>
            <family val="2"/>
          </rPr>
          <t>Alexander Liao:</t>
        </r>
        <r>
          <rPr>
            <sz val="8"/>
            <color indexed="81"/>
            <rFont val="Tahoma"/>
            <family val="2"/>
          </rPr>
          <t xml:space="preserve">
Input partial frequency for element to the left</t>
        </r>
      </text>
    </comment>
    <comment ref="N39" authorId="0" shapeId="0" xr:uid="{00000000-0006-0000-0200-00006D010000}">
      <text>
        <r>
          <rPr>
            <b/>
            <sz val="8"/>
            <color indexed="81"/>
            <rFont val="Tahoma"/>
            <family val="2"/>
          </rPr>
          <t>Alexander Liao:</t>
        </r>
        <r>
          <rPr>
            <sz val="8"/>
            <color indexed="81"/>
            <rFont val="Tahoma"/>
            <family val="2"/>
          </rPr>
          <t xml:space="preserve">
Input partial frequency for element to the left</t>
        </r>
      </text>
    </comment>
    <comment ref="Q39" authorId="0" shapeId="0" xr:uid="{00000000-0006-0000-0200-00006E010000}">
      <text>
        <r>
          <rPr>
            <b/>
            <sz val="8"/>
            <color indexed="81"/>
            <rFont val="Tahoma"/>
            <family val="2"/>
          </rPr>
          <t>Alexander Liao:</t>
        </r>
        <r>
          <rPr>
            <sz val="8"/>
            <color indexed="81"/>
            <rFont val="Tahoma"/>
            <family val="2"/>
          </rPr>
          <t xml:space="preserve">
Input partial frequency for element to the left</t>
        </r>
      </text>
    </comment>
    <comment ref="T39" authorId="0" shapeId="0" xr:uid="{00000000-0006-0000-0200-00006F010000}">
      <text>
        <r>
          <rPr>
            <b/>
            <sz val="8"/>
            <color indexed="81"/>
            <rFont val="Tahoma"/>
            <family val="2"/>
          </rPr>
          <t>Alexander Liao:</t>
        </r>
        <r>
          <rPr>
            <sz val="8"/>
            <color indexed="81"/>
            <rFont val="Tahoma"/>
            <family val="2"/>
          </rPr>
          <t xml:space="preserve">
Input partial frequency for element to the left</t>
        </r>
      </text>
    </comment>
    <comment ref="W39" authorId="0" shapeId="0" xr:uid="{00000000-0006-0000-0200-000070010000}">
      <text>
        <r>
          <rPr>
            <b/>
            <sz val="8"/>
            <color indexed="81"/>
            <rFont val="Tahoma"/>
            <family val="2"/>
          </rPr>
          <t>Alexander Liao:</t>
        </r>
        <r>
          <rPr>
            <sz val="8"/>
            <color indexed="81"/>
            <rFont val="Tahoma"/>
            <family val="2"/>
          </rPr>
          <t xml:space="preserve">
Input partial frequency for element to the left</t>
        </r>
      </text>
    </comment>
    <comment ref="Z39" authorId="0" shapeId="0" xr:uid="{00000000-0006-0000-0200-000071010000}">
      <text>
        <r>
          <rPr>
            <b/>
            <sz val="8"/>
            <color indexed="81"/>
            <rFont val="Tahoma"/>
            <family val="2"/>
          </rPr>
          <t>Alexander Liao:</t>
        </r>
        <r>
          <rPr>
            <sz val="8"/>
            <color indexed="81"/>
            <rFont val="Tahoma"/>
            <family val="2"/>
          </rPr>
          <t xml:space="preserve">
Input partial frequency for element to the left</t>
        </r>
      </text>
    </comment>
    <comment ref="AC39" authorId="0" shapeId="0" xr:uid="{00000000-0006-0000-0200-000072010000}">
      <text>
        <r>
          <rPr>
            <b/>
            <sz val="8"/>
            <color indexed="81"/>
            <rFont val="Tahoma"/>
            <family val="2"/>
          </rPr>
          <t>Alexander Liao:</t>
        </r>
        <r>
          <rPr>
            <sz val="8"/>
            <color indexed="81"/>
            <rFont val="Tahoma"/>
            <family val="2"/>
          </rPr>
          <t xml:space="preserve">
Input partial frequency for element to the left</t>
        </r>
      </text>
    </comment>
    <comment ref="AF39" authorId="0" shapeId="0" xr:uid="{00000000-0006-0000-0200-000073010000}">
      <text>
        <r>
          <rPr>
            <b/>
            <sz val="8"/>
            <color indexed="81"/>
            <rFont val="Tahoma"/>
            <family val="2"/>
          </rPr>
          <t>Alexander Liao:</t>
        </r>
        <r>
          <rPr>
            <sz val="8"/>
            <color indexed="81"/>
            <rFont val="Tahoma"/>
            <family val="2"/>
          </rPr>
          <t xml:space="preserve">
Input partial frequency for element to the left</t>
        </r>
      </text>
    </comment>
    <comment ref="AI39" authorId="0" shapeId="0" xr:uid="{00000000-0006-0000-0200-000074010000}">
      <text>
        <r>
          <rPr>
            <b/>
            <sz val="8"/>
            <color indexed="81"/>
            <rFont val="Tahoma"/>
            <family val="2"/>
          </rPr>
          <t>Alexander Liao:</t>
        </r>
        <r>
          <rPr>
            <sz val="8"/>
            <color indexed="81"/>
            <rFont val="Tahoma"/>
            <family val="2"/>
          </rPr>
          <t xml:space="preserve">
Input partial frequency for element to the left</t>
        </r>
      </text>
    </comment>
    <comment ref="AL39" authorId="0" shapeId="0" xr:uid="{00000000-0006-0000-0200-000075010000}">
      <text>
        <r>
          <rPr>
            <b/>
            <sz val="8"/>
            <color indexed="81"/>
            <rFont val="Tahoma"/>
            <family val="2"/>
          </rPr>
          <t>Alexander Liao:</t>
        </r>
        <r>
          <rPr>
            <sz val="8"/>
            <color indexed="81"/>
            <rFont val="Tahoma"/>
            <family val="2"/>
          </rPr>
          <t xml:space="preserve">
Input partial frequency for element to the left</t>
        </r>
      </text>
    </comment>
    <comment ref="AO39" authorId="0" shapeId="0" xr:uid="{00000000-0006-0000-0200-000076010000}">
      <text>
        <r>
          <rPr>
            <b/>
            <sz val="8"/>
            <color indexed="81"/>
            <rFont val="Tahoma"/>
            <family val="2"/>
          </rPr>
          <t>Alexander Liao:</t>
        </r>
        <r>
          <rPr>
            <sz val="8"/>
            <color indexed="81"/>
            <rFont val="Tahoma"/>
            <family val="2"/>
          </rPr>
          <t xml:space="preserve">
Input partial frequency for element to the left</t>
        </r>
      </text>
    </comment>
    <comment ref="K40" authorId="0" shapeId="0" xr:uid="{00000000-0006-0000-0200-000077010000}">
      <text>
        <r>
          <rPr>
            <b/>
            <sz val="8"/>
            <color indexed="81"/>
            <rFont val="Tahoma"/>
            <family val="2"/>
          </rPr>
          <t>Alexander Liao:</t>
        </r>
        <r>
          <rPr>
            <sz val="8"/>
            <color indexed="81"/>
            <rFont val="Tahoma"/>
            <family val="2"/>
          </rPr>
          <t xml:space="preserve">
Input partial frequency for element to the left</t>
        </r>
      </text>
    </comment>
    <comment ref="N40" authorId="0" shapeId="0" xr:uid="{00000000-0006-0000-0200-000078010000}">
      <text>
        <r>
          <rPr>
            <b/>
            <sz val="8"/>
            <color indexed="81"/>
            <rFont val="Tahoma"/>
            <family val="2"/>
          </rPr>
          <t>Alexander Liao:</t>
        </r>
        <r>
          <rPr>
            <sz val="8"/>
            <color indexed="81"/>
            <rFont val="Tahoma"/>
            <family val="2"/>
          </rPr>
          <t xml:space="preserve">
Input partial frequency for element to the left</t>
        </r>
      </text>
    </comment>
    <comment ref="Q40" authorId="0" shapeId="0" xr:uid="{00000000-0006-0000-0200-000079010000}">
      <text>
        <r>
          <rPr>
            <b/>
            <sz val="8"/>
            <color indexed="81"/>
            <rFont val="Tahoma"/>
            <family val="2"/>
          </rPr>
          <t>Alexander Liao:</t>
        </r>
        <r>
          <rPr>
            <sz val="8"/>
            <color indexed="81"/>
            <rFont val="Tahoma"/>
            <family val="2"/>
          </rPr>
          <t xml:space="preserve">
Input partial frequency for element to the left</t>
        </r>
      </text>
    </comment>
    <comment ref="T40" authorId="0" shapeId="0" xr:uid="{00000000-0006-0000-0200-00007A010000}">
      <text>
        <r>
          <rPr>
            <b/>
            <sz val="8"/>
            <color indexed="81"/>
            <rFont val="Tahoma"/>
            <family val="2"/>
          </rPr>
          <t>Alexander Liao:</t>
        </r>
        <r>
          <rPr>
            <sz val="8"/>
            <color indexed="81"/>
            <rFont val="Tahoma"/>
            <family val="2"/>
          </rPr>
          <t xml:space="preserve">
Input partial frequency for element to the left</t>
        </r>
      </text>
    </comment>
    <comment ref="W40" authorId="0" shapeId="0" xr:uid="{00000000-0006-0000-0200-00007B010000}">
      <text>
        <r>
          <rPr>
            <b/>
            <sz val="8"/>
            <color indexed="81"/>
            <rFont val="Tahoma"/>
            <family val="2"/>
          </rPr>
          <t>Alexander Liao:</t>
        </r>
        <r>
          <rPr>
            <sz val="8"/>
            <color indexed="81"/>
            <rFont val="Tahoma"/>
            <family val="2"/>
          </rPr>
          <t xml:space="preserve">
Input partial frequency for element to the left</t>
        </r>
      </text>
    </comment>
    <comment ref="Z40" authorId="0" shapeId="0" xr:uid="{00000000-0006-0000-0200-00007C010000}">
      <text>
        <r>
          <rPr>
            <b/>
            <sz val="8"/>
            <color indexed="81"/>
            <rFont val="Tahoma"/>
            <family val="2"/>
          </rPr>
          <t>Alexander Liao:</t>
        </r>
        <r>
          <rPr>
            <sz val="8"/>
            <color indexed="81"/>
            <rFont val="Tahoma"/>
            <family val="2"/>
          </rPr>
          <t xml:space="preserve">
Input partial frequency for element to the left</t>
        </r>
      </text>
    </comment>
    <comment ref="AC40" authorId="0" shapeId="0" xr:uid="{00000000-0006-0000-0200-00007D010000}">
      <text>
        <r>
          <rPr>
            <b/>
            <sz val="8"/>
            <color indexed="81"/>
            <rFont val="Tahoma"/>
            <family val="2"/>
          </rPr>
          <t>Alexander Liao:</t>
        </r>
        <r>
          <rPr>
            <sz val="8"/>
            <color indexed="81"/>
            <rFont val="Tahoma"/>
            <family val="2"/>
          </rPr>
          <t xml:space="preserve">
Input partial frequency for element to the left</t>
        </r>
      </text>
    </comment>
    <comment ref="AF40" authorId="0" shapeId="0" xr:uid="{00000000-0006-0000-0200-00007E010000}">
      <text>
        <r>
          <rPr>
            <b/>
            <sz val="8"/>
            <color indexed="81"/>
            <rFont val="Tahoma"/>
            <family val="2"/>
          </rPr>
          <t>Alexander Liao:</t>
        </r>
        <r>
          <rPr>
            <sz val="8"/>
            <color indexed="81"/>
            <rFont val="Tahoma"/>
            <family val="2"/>
          </rPr>
          <t xml:space="preserve">
Input partial frequency for element to the left</t>
        </r>
      </text>
    </comment>
    <comment ref="AI40" authorId="0" shapeId="0" xr:uid="{00000000-0006-0000-0200-00007F010000}">
      <text>
        <r>
          <rPr>
            <b/>
            <sz val="8"/>
            <color indexed="81"/>
            <rFont val="Tahoma"/>
            <family val="2"/>
          </rPr>
          <t>Alexander Liao:</t>
        </r>
        <r>
          <rPr>
            <sz val="8"/>
            <color indexed="81"/>
            <rFont val="Tahoma"/>
            <family val="2"/>
          </rPr>
          <t xml:space="preserve">
Input partial frequency for element to the left</t>
        </r>
      </text>
    </comment>
    <comment ref="AL40" authorId="0" shapeId="0" xr:uid="{00000000-0006-0000-0200-000080010000}">
      <text>
        <r>
          <rPr>
            <b/>
            <sz val="8"/>
            <color indexed="81"/>
            <rFont val="Tahoma"/>
            <family val="2"/>
          </rPr>
          <t>Alexander Liao:</t>
        </r>
        <r>
          <rPr>
            <sz val="8"/>
            <color indexed="81"/>
            <rFont val="Tahoma"/>
            <family val="2"/>
          </rPr>
          <t xml:space="preserve">
Input partial frequency for element to the left</t>
        </r>
      </text>
    </comment>
    <comment ref="AO40" authorId="0" shapeId="0" xr:uid="{00000000-0006-0000-0200-000081010000}">
      <text>
        <r>
          <rPr>
            <b/>
            <sz val="8"/>
            <color indexed="81"/>
            <rFont val="Tahoma"/>
            <family val="2"/>
          </rPr>
          <t>Alexander Liao:</t>
        </r>
        <r>
          <rPr>
            <sz val="8"/>
            <color indexed="81"/>
            <rFont val="Tahoma"/>
            <family val="2"/>
          </rPr>
          <t xml:space="preserve">
Input partial frequency for element to the left</t>
        </r>
      </text>
    </comment>
    <comment ref="K41" authorId="0" shapeId="0" xr:uid="{00000000-0006-0000-0200-000082010000}">
      <text>
        <r>
          <rPr>
            <b/>
            <sz val="8"/>
            <color indexed="81"/>
            <rFont val="Tahoma"/>
            <family val="2"/>
          </rPr>
          <t>Alexander Liao:</t>
        </r>
        <r>
          <rPr>
            <sz val="8"/>
            <color indexed="81"/>
            <rFont val="Tahoma"/>
            <family val="2"/>
          </rPr>
          <t xml:space="preserve">
Input partial frequency for element to the left</t>
        </r>
      </text>
    </comment>
    <comment ref="N41" authorId="0" shapeId="0" xr:uid="{00000000-0006-0000-0200-000083010000}">
      <text>
        <r>
          <rPr>
            <b/>
            <sz val="8"/>
            <color indexed="81"/>
            <rFont val="Tahoma"/>
            <family val="2"/>
          </rPr>
          <t>Alexander Liao:</t>
        </r>
        <r>
          <rPr>
            <sz val="8"/>
            <color indexed="81"/>
            <rFont val="Tahoma"/>
            <family val="2"/>
          </rPr>
          <t xml:space="preserve">
Input partial frequency for element to the left</t>
        </r>
      </text>
    </comment>
    <comment ref="Q41" authorId="0" shapeId="0" xr:uid="{00000000-0006-0000-0200-000084010000}">
      <text>
        <r>
          <rPr>
            <b/>
            <sz val="8"/>
            <color indexed="81"/>
            <rFont val="Tahoma"/>
            <family val="2"/>
          </rPr>
          <t>Alexander Liao:</t>
        </r>
        <r>
          <rPr>
            <sz val="8"/>
            <color indexed="81"/>
            <rFont val="Tahoma"/>
            <family val="2"/>
          </rPr>
          <t xml:space="preserve">
Input partial frequency for element to the left</t>
        </r>
      </text>
    </comment>
    <comment ref="T41" authorId="0" shapeId="0" xr:uid="{00000000-0006-0000-0200-000085010000}">
      <text>
        <r>
          <rPr>
            <b/>
            <sz val="8"/>
            <color indexed="81"/>
            <rFont val="Tahoma"/>
            <family val="2"/>
          </rPr>
          <t>Alexander Liao:</t>
        </r>
        <r>
          <rPr>
            <sz val="8"/>
            <color indexed="81"/>
            <rFont val="Tahoma"/>
            <family val="2"/>
          </rPr>
          <t xml:space="preserve">
Input partial frequency for element to the left</t>
        </r>
      </text>
    </comment>
    <comment ref="W41" authorId="0" shapeId="0" xr:uid="{00000000-0006-0000-0200-000086010000}">
      <text>
        <r>
          <rPr>
            <b/>
            <sz val="8"/>
            <color indexed="81"/>
            <rFont val="Tahoma"/>
            <family val="2"/>
          </rPr>
          <t>Alexander Liao:</t>
        </r>
        <r>
          <rPr>
            <sz val="8"/>
            <color indexed="81"/>
            <rFont val="Tahoma"/>
            <family val="2"/>
          </rPr>
          <t xml:space="preserve">
Input partial frequency for element to the left</t>
        </r>
      </text>
    </comment>
    <comment ref="Z41" authorId="0" shapeId="0" xr:uid="{00000000-0006-0000-0200-000087010000}">
      <text>
        <r>
          <rPr>
            <b/>
            <sz val="8"/>
            <color indexed="81"/>
            <rFont val="Tahoma"/>
            <family val="2"/>
          </rPr>
          <t>Alexander Liao:</t>
        </r>
        <r>
          <rPr>
            <sz val="8"/>
            <color indexed="81"/>
            <rFont val="Tahoma"/>
            <family val="2"/>
          </rPr>
          <t xml:space="preserve">
Input partial frequency for element to the left</t>
        </r>
      </text>
    </comment>
    <comment ref="AC41" authorId="0" shapeId="0" xr:uid="{00000000-0006-0000-0200-000088010000}">
      <text>
        <r>
          <rPr>
            <b/>
            <sz val="8"/>
            <color indexed="81"/>
            <rFont val="Tahoma"/>
            <family val="2"/>
          </rPr>
          <t>Alexander Liao:</t>
        </r>
        <r>
          <rPr>
            <sz val="8"/>
            <color indexed="81"/>
            <rFont val="Tahoma"/>
            <family val="2"/>
          </rPr>
          <t xml:space="preserve">
Input partial frequency for element to the left</t>
        </r>
      </text>
    </comment>
    <comment ref="AF41" authorId="0" shapeId="0" xr:uid="{00000000-0006-0000-0200-000089010000}">
      <text>
        <r>
          <rPr>
            <b/>
            <sz val="8"/>
            <color indexed="81"/>
            <rFont val="Tahoma"/>
            <family val="2"/>
          </rPr>
          <t>Alexander Liao:</t>
        </r>
        <r>
          <rPr>
            <sz val="8"/>
            <color indexed="81"/>
            <rFont val="Tahoma"/>
            <family val="2"/>
          </rPr>
          <t xml:space="preserve">
Input partial frequency for element to the left</t>
        </r>
      </text>
    </comment>
    <comment ref="AI41" authorId="0" shapeId="0" xr:uid="{00000000-0006-0000-0200-00008A010000}">
      <text>
        <r>
          <rPr>
            <b/>
            <sz val="8"/>
            <color indexed="81"/>
            <rFont val="Tahoma"/>
            <family val="2"/>
          </rPr>
          <t>Alexander Liao:</t>
        </r>
        <r>
          <rPr>
            <sz val="8"/>
            <color indexed="81"/>
            <rFont val="Tahoma"/>
            <family val="2"/>
          </rPr>
          <t xml:space="preserve">
Input partial frequency for element to the left</t>
        </r>
      </text>
    </comment>
    <comment ref="AL41" authorId="0" shapeId="0" xr:uid="{00000000-0006-0000-0200-00008B010000}">
      <text>
        <r>
          <rPr>
            <b/>
            <sz val="8"/>
            <color indexed="81"/>
            <rFont val="Tahoma"/>
            <family val="2"/>
          </rPr>
          <t>Alexander Liao:</t>
        </r>
        <r>
          <rPr>
            <sz val="8"/>
            <color indexed="81"/>
            <rFont val="Tahoma"/>
            <family val="2"/>
          </rPr>
          <t xml:space="preserve">
Input partial frequency for element to the left</t>
        </r>
      </text>
    </comment>
    <comment ref="AO41" authorId="0" shapeId="0" xr:uid="{00000000-0006-0000-0200-00008C010000}">
      <text>
        <r>
          <rPr>
            <b/>
            <sz val="8"/>
            <color indexed="81"/>
            <rFont val="Tahoma"/>
            <family val="2"/>
          </rPr>
          <t>Alexander Liao:</t>
        </r>
        <r>
          <rPr>
            <sz val="8"/>
            <color indexed="81"/>
            <rFont val="Tahoma"/>
            <family val="2"/>
          </rPr>
          <t xml:space="preserve">
Input partial frequency for element to the left</t>
        </r>
      </text>
    </comment>
    <comment ref="K42" authorId="0" shapeId="0" xr:uid="{00000000-0006-0000-0200-00008D010000}">
      <text>
        <r>
          <rPr>
            <b/>
            <sz val="8"/>
            <color indexed="81"/>
            <rFont val="Tahoma"/>
            <family val="2"/>
          </rPr>
          <t>Alexander Liao:</t>
        </r>
        <r>
          <rPr>
            <sz val="8"/>
            <color indexed="81"/>
            <rFont val="Tahoma"/>
            <family val="2"/>
          </rPr>
          <t xml:space="preserve">
Input partial frequency for element to the left</t>
        </r>
      </text>
    </comment>
    <comment ref="N42" authorId="0" shapeId="0" xr:uid="{00000000-0006-0000-0200-00008E010000}">
      <text>
        <r>
          <rPr>
            <b/>
            <sz val="8"/>
            <color indexed="81"/>
            <rFont val="Tahoma"/>
            <family val="2"/>
          </rPr>
          <t>Alexander Liao:</t>
        </r>
        <r>
          <rPr>
            <sz val="8"/>
            <color indexed="81"/>
            <rFont val="Tahoma"/>
            <family val="2"/>
          </rPr>
          <t xml:space="preserve">
Input partial frequency for element to the left</t>
        </r>
      </text>
    </comment>
    <comment ref="Q42" authorId="0" shapeId="0" xr:uid="{00000000-0006-0000-0200-00008F010000}">
      <text>
        <r>
          <rPr>
            <b/>
            <sz val="8"/>
            <color indexed="81"/>
            <rFont val="Tahoma"/>
            <family val="2"/>
          </rPr>
          <t>Alexander Liao:</t>
        </r>
        <r>
          <rPr>
            <sz val="8"/>
            <color indexed="81"/>
            <rFont val="Tahoma"/>
            <family val="2"/>
          </rPr>
          <t xml:space="preserve">
Input partial frequency for element to the left</t>
        </r>
      </text>
    </comment>
    <comment ref="T42" authorId="0" shapeId="0" xr:uid="{00000000-0006-0000-0200-000090010000}">
      <text>
        <r>
          <rPr>
            <b/>
            <sz val="8"/>
            <color indexed="81"/>
            <rFont val="Tahoma"/>
            <family val="2"/>
          </rPr>
          <t>Alexander Liao:</t>
        </r>
        <r>
          <rPr>
            <sz val="8"/>
            <color indexed="81"/>
            <rFont val="Tahoma"/>
            <family val="2"/>
          </rPr>
          <t xml:space="preserve">
Input partial frequency for element to the left</t>
        </r>
      </text>
    </comment>
    <comment ref="W42" authorId="0" shapeId="0" xr:uid="{00000000-0006-0000-0200-000091010000}">
      <text>
        <r>
          <rPr>
            <b/>
            <sz val="8"/>
            <color indexed="81"/>
            <rFont val="Tahoma"/>
            <family val="2"/>
          </rPr>
          <t>Alexander Liao:</t>
        </r>
        <r>
          <rPr>
            <sz val="8"/>
            <color indexed="81"/>
            <rFont val="Tahoma"/>
            <family val="2"/>
          </rPr>
          <t xml:space="preserve">
Input partial frequency for element to the left</t>
        </r>
      </text>
    </comment>
    <comment ref="Z42" authorId="0" shapeId="0" xr:uid="{00000000-0006-0000-0200-000092010000}">
      <text>
        <r>
          <rPr>
            <b/>
            <sz val="8"/>
            <color indexed="81"/>
            <rFont val="Tahoma"/>
            <family val="2"/>
          </rPr>
          <t>Alexander Liao:</t>
        </r>
        <r>
          <rPr>
            <sz val="8"/>
            <color indexed="81"/>
            <rFont val="Tahoma"/>
            <family val="2"/>
          </rPr>
          <t xml:space="preserve">
Input partial frequency for element to the left</t>
        </r>
      </text>
    </comment>
    <comment ref="AC42" authorId="0" shapeId="0" xr:uid="{00000000-0006-0000-0200-000093010000}">
      <text>
        <r>
          <rPr>
            <b/>
            <sz val="8"/>
            <color indexed="81"/>
            <rFont val="Tahoma"/>
            <family val="2"/>
          </rPr>
          <t>Alexander Liao:</t>
        </r>
        <r>
          <rPr>
            <sz val="8"/>
            <color indexed="81"/>
            <rFont val="Tahoma"/>
            <family val="2"/>
          </rPr>
          <t xml:space="preserve">
Input partial frequency for element to the left</t>
        </r>
      </text>
    </comment>
    <comment ref="AF42" authorId="0" shapeId="0" xr:uid="{00000000-0006-0000-0200-000094010000}">
      <text>
        <r>
          <rPr>
            <b/>
            <sz val="8"/>
            <color indexed="81"/>
            <rFont val="Tahoma"/>
            <family val="2"/>
          </rPr>
          <t>Alexander Liao:</t>
        </r>
        <r>
          <rPr>
            <sz val="8"/>
            <color indexed="81"/>
            <rFont val="Tahoma"/>
            <family val="2"/>
          </rPr>
          <t xml:space="preserve">
Input partial frequency for element to the left</t>
        </r>
      </text>
    </comment>
    <comment ref="AI42" authorId="0" shapeId="0" xr:uid="{00000000-0006-0000-0200-000095010000}">
      <text>
        <r>
          <rPr>
            <b/>
            <sz val="8"/>
            <color indexed="81"/>
            <rFont val="Tahoma"/>
            <family val="2"/>
          </rPr>
          <t>Alexander Liao:</t>
        </r>
        <r>
          <rPr>
            <sz val="8"/>
            <color indexed="81"/>
            <rFont val="Tahoma"/>
            <family val="2"/>
          </rPr>
          <t xml:space="preserve">
Input partial frequency for element to the left</t>
        </r>
      </text>
    </comment>
    <comment ref="AL42" authorId="0" shapeId="0" xr:uid="{00000000-0006-0000-0200-000096010000}">
      <text>
        <r>
          <rPr>
            <b/>
            <sz val="8"/>
            <color indexed="81"/>
            <rFont val="Tahoma"/>
            <family val="2"/>
          </rPr>
          <t>Alexander Liao:</t>
        </r>
        <r>
          <rPr>
            <sz val="8"/>
            <color indexed="81"/>
            <rFont val="Tahoma"/>
            <family val="2"/>
          </rPr>
          <t xml:space="preserve">
Input partial frequency for element to the left</t>
        </r>
      </text>
    </comment>
    <comment ref="AO42" authorId="0" shapeId="0" xr:uid="{00000000-0006-0000-0200-000097010000}">
      <text>
        <r>
          <rPr>
            <b/>
            <sz val="8"/>
            <color indexed="81"/>
            <rFont val="Tahoma"/>
            <family val="2"/>
          </rPr>
          <t>Alexander Liao:</t>
        </r>
        <r>
          <rPr>
            <sz val="8"/>
            <color indexed="81"/>
            <rFont val="Tahoma"/>
            <family val="2"/>
          </rPr>
          <t xml:space="preserve">
Input partial frequency for element to the left</t>
        </r>
      </text>
    </comment>
    <comment ref="K43" authorId="0" shapeId="0" xr:uid="{00000000-0006-0000-0200-000098010000}">
      <text>
        <r>
          <rPr>
            <b/>
            <sz val="8"/>
            <color indexed="81"/>
            <rFont val="Tahoma"/>
            <family val="2"/>
          </rPr>
          <t>Alexander Liao:</t>
        </r>
        <r>
          <rPr>
            <sz val="8"/>
            <color indexed="81"/>
            <rFont val="Tahoma"/>
            <family val="2"/>
          </rPr>
          <t xml:space="preserve">
Input partial frequency for element to the left</t>
        </r>
      </text>
    </comment>
    <comment ref="N43" authorId="0" shapeId="0" xr:uid="{00000000-0006-0000-0200-000099010000}">
      <text>
        <r>
          <rPr>
            <b/>
            <sz val="8"/>
            <color indexed="81"/>
            <rFont val="Tahoma"/>
            <family val="2"/>
          </rPr>
          <t>Alexander Liao:</t>
        </r>
        <r>
          <rPr>
            <sz val="8"/>
            <color indexed="81"/>
            <rFont val="Tahoma"/>
            <family val="2"/>
          </rPr>
          <t xml:space="preserve">
Input partial frequency for element to the left</t>
        </r>
      </text>
    </comment>
    <comment ref="Q43" authorId="0" shapeId="0" xr:uid="{00000000-0006-0000-0200-00009A010000}">
      <text>
        <r>
          <rPr>
            <b/>
            <sz val="8"/>
            <color indexed="81"/>
            <rFont val="Tahoma"/>
            <family val="2"/>
          </rPr>
          <t>Alexander Liao:</t>
        </r>
        <r>
          <rPr>
            <sz val="8"/>
            <color indexed="81"/>
            <rFont val="Tahoma"/>
            <family val="2"/>
          </rPr>
          <t xml:space="preserve">
Input partial frequency for element to the left</t>
        </r>
      </text>
    </comment>
    <comment ref="T43" authorId="0" shapeId="0" xr:uid="{00000000-0006-0000-0200-00009B010000}">
      <text>
        <r>
          <rPr>
            <b/>
            <sz val="8"/>
            <color indexed="81"/>
            <rFont val="Tahoma"/>
            <family val="2"/>
          </rPr>
          <t>Alexander Liao:</t>
        </r>
        <r>
          <rPr>
            <sz val="8"/>
            <color indexed="81"/>
            <rFont val="Tahoma"/>
            <family val="2"/>
          </rPr>
          <t xml:space="preserve">
Input partial frequency for element to the left</t>
        </r>
      </text>
    </comment>
    <comment ref="W43" authorId="0" shapeId="0" xr:uid="{00000000-0006-0000-0200-00009C010000}">
      <text>
        <r>
          <rPr>
            <b/>
            <sz val="8"/>
            <color indexed="81"/>
            <rFont val="Tahoma"/>
            <family val="2"/>
          </rPr>
          <t>Alexander Liao:</t>
        </r>
        <r>
          <rPr>
            <sz val="8"/>
            <color indexed="81"/>
            <rFont val="Tahoma"/>
            <family val="2"/>
          </rPr>
          <t xml:space="preserve">
Input partial frequency for element to the left</t>
        </r>
      </text>
    </comment>
    <comment ref="Z43" authorId="0" shapeId="0" xr:uid="{00000000-0006-0000-0200-00009D010000}">
      <text>
        <r>
          <rPr>
            <b/>
            <sz val="8"/>
            <color indexed="81"/>
            <rFont val="Tahoma"/>
            <family val="2"/>
          </rPr>
          <t>Alexander Liao:</t>
        </r>
        <r>
          <rPr>
            <sz val="8"/>
            <color indexed="81"/>
            <rFont val="Tahoma"/>
            <family val="2"/>
          </rPr>
          <t xml:space="preserve">
Input partial frequency for element to the left</t>
        </r>
      </text>
    </comment>
    <comment ref="AC43" authorId="0" shapeId="0" xr:uid="{00000000-0006-0000-0200-00009E010000}">
      <text>
        <r>
          <rPr>
            <b/>
            <sz val="8"/>
            <color indexed="81"/>
            <rFont val="Tahoma"/>
            <family val="2"/>
          </rPr>
          <t>Alexander Liao:</t>
        </r>
        <r>
          <rPr>
            <sz val="8"/>
            <color indexed="81"/>
            <rFont val="Tahoma"/>
            <family val="2"/>
          </rPr>
          <t xml:space="preserve">
Input partial frequency for element to the left</t>
        </r>
      </text>
    </comment>
    <comment ref="AF43" authorId="0" shapeId="0" xr:uid="{00000000-0006-0000-0200-00009F010000}">
      <text>
        <r>
          <rPr>
            <b/>
            <sz val="8"/>
            <color indexed="81"/>
            <rFont val="Tahoma"/>
            <family val="2"/>
          </rPr>
          <t>Alexander Liao:</t>
        </r>
        <r>
          <rPr>
            <sz val="8"/>
            <color indexed="81"/>
            <rFont val="Tahoma"/>
            <family val="2"/>
          </rPr>
          <t xml:space="preserve">
Input partial frequency for element to the left</t>
        </r>
      </text>
    </comment>
    <comment ref="AI43" authorId="0" shapeId="0" xr:uid="{00000000-0006-0000-0200-0000A0010000}">
      <text>
        <r>
          <rPr>
            <b/>
            <sz val="8"/>
            <color indexed="81"/>
            <rFont val="Tahoma"/>
            <family val="2"/>
          </rPr>
          <t>Alexander Liao:</t>
        </r>
        <r>
          <rPr>
            <sz val="8"/>
            <color indexed="81"/>
            <rFont val="Tahoma"/>
            <family val="2"/>
          </rPr>
          <t xml:space="preserve">
Input partial frequency for element to the left</t>
        </r>
      </text>
    </comment>
    <comment ref="AL43" authorId="0" shapeId="0" xr:uid="{00000000-0006-0000-0200-0000A1010000}">
      <text>
        <r>
          <rPr>
            <b/>
            <sz val="8"/>
            <color indexed="81"/>
            <rFont val="Tahoma"/>
            <family val="2"/>
          </rPr>
          <t>Alexander Liao:</t>
        </r>
        <r>
          <rPr>
            <sz val="8"/>
            <color indexed="81"/>
            <rFont val="Tahoma"/>
            <family val="2"/>
          </rPr>
          <t xml:space="preserve">
Input partial frequency for element to the left</t>
        </r>
      </text>
    </comment>
    <comment ref="AO43" authorId="0" shapeId="0" xr:uid="{00000000-0006-0000-0200-0000A2010000}">
      <text>
        <r>
          <rPr>
            <b/>
            <sz val="8"/>
            <color indexed="81"/>
            <rFont val="Tahoma"/>
            <family val="2"/>
          </rPr>
          <t>Alexander Liao:</t>
        </r>
        <r>
          <rPr>
            <sz val="8"/>
            <color indexed="81"/>
            <rFont val="Tahoma"/>
            <family val="2"/>
          </rPr>
          <t xml:space="preserve">
Input partial frequency for element to the left</t>
        </r>
      </text>
    </comment>
    <comment ref="K45" authorId="0" shapeId="0" xr:uid="{00000000-0006-0000-0200-0000A3010000}">
      <text>
        <r>
          <rPr>
            <b/>
            <sz val="8"/>
            <color indexed="81"/>
            <rFont val="Tahoma"/>
            <family val="2"/>
          </rPr>
          <t>Alexander Liao:</t>
        </r>
        <r>
          <rPr>
            <sz val="8"/>
            <color indexed="81"/>
            <rFont val="Tahoma"/>
            <family val="2"/>
          </rPr>
          <t xml:space="preserve">
Input partial frequency for element to the left</t>
        </r>
      </text>
    </comment>
    <comment ref="N45" authorId="0" shapeId="0" xr:uid="{00000000-0006-0000-0200-0000A4010000}">
      <text>
        <r>
          <rPr>
            <b/>
            <sz val="8"/>
            <color indexed="81"/>
            <rFont val="Tahoma"/>
            <family val="2"/>
          </rPr>
          <t>Alexander Liao:</t>
        </r>
        <r>
          <rPr>
            <sz val="8"/>
            <color indexed="81"/>
            <rFont val="Tahoma"/>
            <family val="2"/>
          </rPr>
          <t xml:space="preserve">
Input partial frequency for element to the left</t>
        </r>
      </text>
    </comment>
    <comment ref="Q45" authorId="0" shapeId="0" xr:uid="{00000000-0006-0000-0200-0000A5010000}">
      <text>
        <r>
          <rPr>
            <b/>
            <sz val="8"/>
            <color indexed="81"/>
            <rFont val="Tahoma"/>
            <family val="2"/>
          </rPr>
          <t>Alexander Liao:</t>
        </r>
        <r>
          <rPr>
            <sz val="8"/>
            <color indexed="81"/>
            <rFont val="Tahoma"/>
            <family val="2"/>
          </rPr>
          <t xml:space="preserve">
Input partial frequency for element to the left</t>
        </r>
      </text>
    </comment>
    <comment ref="T45" authorId="0" shapeId="0" xr:uid="{00000000-0006-0000-0200-0000A6010000}">
      <text>
        <r>
          <rPr>
            <b/>
            <sz val="8"/>
            <color indexed="81"/>
            <rFont val="Tahoma"/>
            <family val="2"/>
          </rPr>
          <t>Alexander Liao:</t>
        </r>
        <r>
          <rPr>
            <sz val="8"/>
            <color indexed="81"/>
            <rFont val="Tahoma"/>
            <family val="2"/>
          </rPr>
          <t xml:space="preserve">
Input partial frequency for element to the left</t>
        </r>
      </text>
    </comment>
    <comment ref="W45" authorId="0" shapeId="0" xr:uid="{00000000-0006-0000-0200-0000A7010000}">
      <text>
        <r>
          <rPr>
            <b/>
            <sz val="8"/>
            <color indexed="81"/>
            <rFont val="Tahoma"/>
            <family val="2"/>
          </rPr>
          <t>Alexander Liao:</t>
        </r>
        <r>
          <rPr>
            <sz val="8"/>
            <color indexed="81"/>
            <rFont val="Tahoma"/>
            <family val="2"/>
          </rPr>
          <t xml:space="preserve">
Input partial frequency for element to the left</t>
        </r>
      </text>
    </comment>
    <comment ref="Z45" authorId="0" shapeId="0" xr:uid="{00000000-0006-0000-0200-0000A8010000}">
      <text>
        <r>
          <rPr>
            <b/>
            <sz val="8"/>
            <color indexed="81"/>
            <rFont val="Tahoma"/>
            <family val="2"/>
          </rPr>
          <t>Alexander Liao:</t>
        </r>
        <r>
          <rPr>
            <sz val="8"/>
            <color indexed="81"/>
            <rFont val="Tahoma"/>
            <family val="2"/>
          </rPr>
          <t xml:space="preserve">
Input partial frequency for element to the left</t>
        </r>
      </text>
    </comment>
    <comment ref="AC45" authorId="0" shapeId="0" xr:uid="{00000000-0006-0000-0200-0000A9010000}">
      <text>
        <r>
          <rPr>
            <b/>
            <sz val="8"/>
            <color indexed="81"/>
            <rFont val="Tahoma"/>
            <family val="2"/>
          </rPr>
          <t>Alexander Liao:</t>
        </r>
        <r>
          <rPr>
            <sz val="8"/>
            <color indexed="81"/>
            <rFont val="Tahoma"/>
            <family val="2"/>
          </rPr>
          <t xml:space="preserve">
Input partial frequency for element to the left</t>
        </r>
      </text>
    </comment>
    <comment ref="AF45" authorId="0" shapeId="0" xr:uid="{00000000-0006-0000-0200-0000AA010000}">
      <text>
        <r>
          <rPr>
            <b/>
            <sz val="8"/>
            <color indexed="81"/>
            <rFont val="Tahoma"/>
            <family val="2"/>
          </rPr>
          <t>Alexander Liao:</t>
        </r>
        <r>
          <rPr>
            <sz val="8"/>
            <color indexed="81"/>
            <rFont val="Tahoma"/>
            <family val="2"/>
          </rPr>
          <t xml:space="preserve">
Input partial frequency for element to the left</t>
        </r>
      </text>
    </comment>
    <comment ref="AI45" authorId="0" shapeId="0" xr:uid="{00000000-0006-0000-0200-0000AB010000}">
      <text>
        <r>
          <rPr>
            <b/>
            <sz val="8"/>
            <color indexed="81"/>
            <rFont val="Tahoma"/>
            <family val="2"/>
          </rPr>
          <t>Alexander Liao:</t>
        </r>
        <r>
          <rPr>
            <sz val="8"/>
            <color indexed="81"/>
            <rFont val="Tahoma"/>
            <family val="2"/>
          </rPr>
          <t xml:space="preserve">
Input partial frequency for element to the left</t>
        </r>
      </text>
    </comment>
    <comment ref="AL45" authorId="0" shapeId="0" xr:uid="{00000000-0006-0000-0200-0000AC010000}">
      <text>
        <r>
          <rPr>
            <b/>
            <sz val="8"/>
            <color indexed="81"/>
            <rFont val="Tahoma"/>
            <family val="2"/>
          </rPr>
          <t>Alexander Liao:</t>
        </r>
        <r>
          <rPr>
            <sz val="8"/>
            <color indexed="81"/>
            <rFont val="Tahoma"/>
            <family val="2"/>
          </rPr>
          <t xml:space="preserve">
Input partial frequency for element to the left</t>
        </r>
      </text>
    </comment>
    <comment ref="AO45" authorId="0" shapeId="0" xr:uid="{00000000-0006-0000-0200-0000AD010000}">
      <text>
        <r>
          <rPr>
            <b/>
            <sz val="8"/>
            <color indexed="81"/>
            <rFont val="Tahoma"/>
            <family val="2"/>
          </rPr>
          <t>Alexander Liao:</t>
        </r>
        <r>
          <rPr>
            <sz val="8"/>
            <color indexed="81"/>
            <rFont val="Tahoma"/>
            <family val="2"/>
          </rPr>
          <t xml:space="preserve">
Input partial frequency for element to the left</t>
        </r>
      </text>
    </comment>
    <comment ref="K46" authorId="0" shapeId="0" xr:uid="{00000000-0006-0000-0200-0000AE010000}">
      <text>
        <r>
          <rPr>
            <b/>
            <sz val="8"/>
            <color indexed="81"/>
            <rFont val="Tahoma"/>
            <family val="2"/>
          </rPr>
          <t>Alexander Liao:</t>
        </r>
        <r>
          <rPr>
            <sz val="8"/>
            <color indexed="81"/>
            <rFont val="Tahoma"/>
            <family val="2"/>
          </rPr>
          <t xml:space="preserve">
Input partial frequency for element to the left</t>
        </r>
      </text>
    </comment>
    <comment ref="N46" authorId="0" shapeId="0" xr:uid="{00000000-0006-0000-0200-0000AF010000}">
      <text>
        <r>
          <rPr>
            <b/>
            <sz val="8"/>
            <color indexed="81"/>
            <rFont val="Tahoma"/>
            <family val="2"/>
          </rPr>
          <t>Alexander Liao:</t>
        </r>
        <r>
          <rPr>
            <sz val="8"/>
            <color indexed="81"/>
            <rFont val="Tahoma"/>
            <family val="2"/>
          </rPr>
          <t xml:space="preserve">
Input partial frequency for element to the left</t>
        </r>
      </text>
    </comment>
    <comment ref="Q46" authorId="0" shapeId="0" xr:uid="{00000000-0006-0000-0200-0000B0010000}">
      <text>
        <r>
          <rPr>
            <b/>
            <sz val="8"/>
            <color indexed="81"/>
            <rFont val="Tahoma"/>
            <family val="2"/>
          </rPr>
          <t>Alexander Liao:</t>
        </r>
        <r>
          <rPr>
            <sz val="8"/>
            <color indexed="81"/>
            <rFont val="Tahoma"/>
            <family val="2"/>
          </rPr>
          <t xml:space="preserve">
Input partial frequency for element to the left</t>
        </r>
      </text>
    </comment>
    <comment ref="T46" authorId="0" shapeId="0" xr:uid="{00000000-0006-0000-0200-0000B1010000}">
      <text>
        <r>
          <rPr>
            <b/>
            <sz val="8"/>
            <color indexed="81"/>
            <rFont val="Tahoma"/>
            <family val="2"/>
          </rPr>
          <t>Alexander Liao:</t>
        </r>
        <r>
          <rPr>
            <sz val="8"/>
            <color indexed="81"/>
            <rFont val="Tahoma"/>
            <family val="2"/>
          </rPr>
          <t xml:space="preserve">
Input partial frequency for element to the left</t>
        </r>
      </text>
    </comment>
    <comment ref="W46" authorId="0" shapeId="0" xr:uid="{00000000-0006-0000-0200-0000B2010000}">
      <text>
        <r>
          <rPr>
            <b/>
            <sz val="8"/>
            <color indexed="81"/>
            <rFont val="Tahoma"/>
            <family val="2"/>
          </rPr>
          <t>Alexander Liao:</t>
        </r>
        <r>
          <rPr>
            <sz val="8"/>
            <color indexed="81"/>
            <rFont val="Tahoma"/>
            <family val="2"/>
          </rPr>
          <t xml:space="preserve">
Input partial frequency for element to the left</t>
        </r>
      </text>
    </comment>
    <comment ref="Z46" authorId="0" shapeId="0" xr:uid="{00000000-0006-0000-0200-0000B3010000}">
      <text>
        <r>
          <rPr>
            <b/>
            <sz val="8"/>
            <color indexed="81"/>
            <rFont val="Tahoma"/>
            <family val="2"/>
          </rPr>
          <t>Alexander Liao:</t>
        </r>
        <r>
          <rPr>
            <sz val="8"/>
            <color indexed="81"/>
            <rFont val="Tahoma"/>
            <family val="2"/>
          </rPr>
          <t xml:space="preserve">
Input partial frequency for element to the left</t>
        </r>
      </text>
    </comment>
    <comment ref="AC46" authorId="0" shapeId="0" xr:uid="{00000000-0006-0000-0200-0000B4010000}">
      <text>
        <r>
          <rPr>
            <b/>
            <sz val="8"/>
            <color indexed="81"/>
            <rFont val="Tahoma"/>
            <family val="2"/>
          </rPr>
          <t>Alexander Liao:</t>
        </r>
        <r>
          <rPr>
            <sz val="8"/>
            <color indexed="81"/>
            <rFont val="Tahoma"/>
            <family val="2"/>
          </rPr>
          <t xml:space="preserve">
Input partial frequency for element to the left</t>
        </r>
      </text>
    </comment>
    <comment ref="AF46" authorId="0" shapeId="0" xr:uid="{00000000-0006-0000-0200-0000B5010000}">
      <text>
        <r>
          <rPr>
            <b/>
            <sz val="8"/>
            <color indexed="81"/>
            <rFont val="Tahoma"/>
            <family val="2"/>
          </rPr>
          <t>Alexander Liao:</t>
        </r>
        <r>
          <rPr>
            <sz val="8"/>
            <color indexed="81"/>
            <rFont val="Tahoma"/>
            <family val="2"/>
          </rPr>
          <t xml:space="preserve">
Input partial frequency for element to the left</t>
        </r>
      </text>
    </comment>
    <comment ref="AI46" authorId="0" shapeId="0" xr:uid="{00000000-0006-0000-0200-0000B6010000}">
      <text>
        <r>
          <rPr>
            <b/>
            <sz val="8"/>
            <color indexed="81"/>
            <rFont val="Tahoma"/>
            <family val="2"/>
          </rPr>
          <t>Alexander Liao:</t>
        </r>
        <r>
          <rPr>
            <sz val="8"/>
            <color indexed="81"/>
            <rFont val="Tahoma"/>
            <family val="2"/>
          </rPr>
          <t xml:space="preserve">
Input partial frequency for element to the left</t>
        </r>
      </text>
    </comment>
    <comment ref="AL46" authorId="0" shapeId="0" xr:uid="{00000000-0006-0000-0200-0000B7010000}">
      <text>
        <r>
          <rPr>
            <b/>
            <sz val="8"/>
            <color indexed="81"/>
            <rFont val="Tahoma"/>
            <family val="2"/>
          </rPr>
          <t>Alexander Liao:</t>
        </r>
        <r>
          <rPr>
            <sz val="8"/>
            <color indexed="81"/>
            <rFont val="Tahoma"/>
            <family val="2"/>
          </rPr>
          <t xml:space="preserve">
Input partial frequency for element to the left</t>
        </r>
      </text>
    </comment>
    <comment ref="AO46" authorId="0" shapeId="0" xr:uid="{00000000-0006-0000-0200-0000B8010000}">
      <text>
        <r>
          <rPr>
            <b/>
            <sz val="8"/>
            <color indexed="81"/>
            <rFont val="Tahoma"/>
            <family val="2"/>
          </rPr>
          <t>Alexander Liao:</t>
        </r>
        <r>
          <rPr>
            <sz val="8"/>
            <color indexed="81"/>
            <rFont val="Tahoma"/>
            <family val="2"/>
          </rPr>
          <t xml:space="preserve">
Input partial frequency for element to the left</t>
        </r>
      </text>
    </comment>
    <comment ref="K47" authorId="0" shapeId="0" xr:uid="{00000000-0006-0000-0200-0000B9010000}">
      <text>
        <r>
          <rPr>
            <b/>
            <sz val="8"/>
            <color indexed="81"/>
            <rFont val="Tahoma"/>
            <family val="2"/>
          </rPr>
          <t>Alexander Liao:</t>
        </r>
        <r>
          <rPr>
            <sz val="8"/>
            <color indexed="81"/>
            <rFont val="Tahoma"/>
            <family val="2"/>
          </rPr>
          <t xml:space="preserve">
Input partial frequency for element to the left</t>
        </r>
      </text>
    </comment>
    <comment ref="N47" authorId="0" shapeId="0" xr:uid="{00000000-0006-0000-0200-0000BA010000}">
      <text>
        <r>
          <rPr>
            <b/>
            <sz val="8"/>
            <color indexed="81"/>
            <rFont val="Tahoma"/>
            <family val="2"/>
          </rPr>
          <t>Alexander Liao:</t>
        </r>
        <r>
          <rPr>
            <sz val="8"/>
            <color indexed="81"/>
            <rFont val="Tahoma"/>
            <family val="2"/>
          </rPr>
          <t xml:space="preserve">
Input partial frequency for element to the left</t>
        </r>
      </text>
    </comment>
    <comment ref="Q47" authorId="0" shapeId="0" xr:uid="{00000000-0006-0000-0200-0000BB010000}">
      <text>
        <r>
          <rPr>
            <b/>
            <sz val="8"/>
            <color indexed="81"/>
            <rFont val="Tahoma"/>
            <family val="2"/>
          </rPr>
          <t>Alexander Liao:</t>
        </r>
        <r>
          <rPr>
            <sz val="8"/>
            <color indexed="81"/>
            <rFont val="Tahoma"/>
            <family val="2"/>
          </rPr>
          <t xml:space="preserve">
Input partial frequency for element to the left</t>
        </r>
      </text>
    </comment>
    <comment ref="T47" authorId="0" shapeId="0" xr:uid="{00000000-0006-0000-0200-0000BC010000}">
      <text>
        <r>
          <rPr>
            <b/>
            <sz val="8"/>
            <color indexed="81"/>
            <rFont val="Tahoma"/>
            <family val="2"/>
          </rPr>
          <t>Alexander Liao:</t>
        </r>
        <r>
          <rPr>
            <sz val="8"/>
            <color indexed="81"/>
            <rFont val="Tahoma"/>
            <family val="2"/>
          </rPr>
          <t xml:space="preserve">
Input partial frequency for element to the left</t>
        </r>
      </text>
    </comment>
    <comment ref="W47" authorId="0" shapeId="0" xr:uid="{00000000-0006-0000-0200-0000BD010000}">
      <text>
        <r>
          <rPr>
            <b/>
            <sz val="8"/>
            <color indexed="81"/>
            <rFont val="Tahoma"/>
            <family val="2"/>
          </rPr>
          <t>Alexander Liao:</t>
        </r>
        <r>
          <rPr>
            <sz val="8"/>
            <color indexed="81"/>
            <rFont val="Tahoma"/>
            <family val="2"/>
          </rPr>
          <t xml:space="preserve">
Input partial frequency for element to the left</t>
        </r>
      </text>
    </comment>
    <comment ref="Z47" authorId="0" shapeId="0" xr:uid="{00000000-0006-0000-0200-0000BE010000}">
      <text>
        <r>
          <rPr>
            <b/>
            <sz val="8"/>
            <color indexed="81"/>
            <rFont val="Tahoma"/>
            <family val="2"/>
          </rPr>
          <t>Alexander Liao:</t>
        </r>
        <r>
          <rPr>
            <sz val="8"/>
            <color indexed="81"/>
            <rFont val="Tahoma"/>
            <family val="2"/>
          </rPr>
          <t xml:space="preserve">
Input partial frequency for element to the left</t>
        </r>
      </text>
    </comment>
    <comment ref="AC47" authorId="0" shapeId="0" xr:uid="{00000000-0006-0000-0200-0000BF010000}">
      <text>
        <r>
          <rPr>
            <b/>
            <sz val="8"/>
            <color indexed="81"/>
            <rFont val="Tahoma"/>
            <family val="2"/>
          </rPr>
          <t>Alexander Liao:</t>
        </r>
        <r>
          <rPr>
            <sz val="8"/>
            <color indexed="81"/>
            <rFont val="Tahoma"/>
            <family val="2"/>
          </rPr>
          <t xml:space="preserve">
Input partial frequency for element to the left</t>
        </r>
      </text>
    </comment>
    <comment ref="AF47" authorId="0" shapeId="0" xr:uid="{00000000-0006-0000-0200-0000C0010000}">
      <text>
        <r>
          <rPr>
            <b/>
            <sz val="8"/>
            <color indexed="81"/>
            <rFont val="Tahoma"/>
            <family val="2"/>
          </rPr>
          <t>Alexander Liao:</t>
        </r>
        <r>
          <rPr>
            <sz val="8"/>
            <color indexed="81"/>
            <rFont val="Tahoma"/>
            <family val="2"/>
          </rPr>
          <t xml:space="preserve">
Input partial frequency for element to the left</t>
        </r>
      </text>
    </comment>
    <comment ref="AI47" authorId="0" shapeId="0" xr:uid="{00000000-0006-0000-0200-0000C1010000}">
      <text>
        <r>
          <rPr>
            <b/>
            <sz val="8"/>
            <color indexed="81"/>
            <rFont val="Tahoma"/>
            <family val="2"/>
          </rPr>
          <t>Alexander Liao:</t>
        </r>
        <r>
          <rPr>
            <sz val="8"/>
            <color indexed="81"/>
            <rFont val="Tahoma"/>
            <family val="2"/>
          </rPr>
          <t xml:space="preserve">
Input partial frequency for element to the left</t>
        </r>
      </text>
    </comment>
    <comment ref="AL47" authorId="0" shapeId="0" xr:uid="{00000000-0006-0000-0200-0000C2010000}">
      <text>
        <r>
          <rPr>
            <b/>
            <sz val="8"/>
            <color indexed="81"/>
            <rFont val="Tahoma"/>
            <family val="2"/>
          </rPr>
          <t>Alexander Liao:</t>
        </r>
        <r>
          <rPr>
            <sz val="8"/>
            <color indexed="81"/>
            <rFont val="Tahoma"/>
            <family val="2"/>
          </rPr>
          <t xml:space="preserve">
Input partial frequency for element to the left</t>
        </r>
      </text>
    </comment>
    <comment ref="AO47" authorId="0" shapeId="0" xr:uid="{00000000-0006-0000-0200-0000C3010000}">
      <text>
        <r>
          <rPr>
            <b/>
            <sz val="8"/>
            <color indexed="81"/>
            <rFont val="Tahoma"/>
            <family val="2"/>
          </rPr>
          <t>Alexander Liao:</t>
        </r>
        <r>
          <rPr>
            <sz val="8"/>
            <color indexed="81"/>
            <rFont val="Tahoma"/>
            <family val="2"/>
          </rPr>
          <t xml:space="preserve">
Input partial frequency for element to the left</t>
        </r>
      </text>
    </comment>
    <comment ref="K48" authorId="0" shapeId="0" xr:uid="{00000000-0006-0000-0200-0000C4010000}">
      <text>
        <r>
          <rPr>
            <b/>
            <sz val="8"/>
            <color indexed="81"/>
            <rFont val="Tahoma"/>
            <family val="2"/>
          </rPr>
          <t>Alexander Liao:</t>
        </r>
        <r>
          <rPr>
            <sz val="8"/>
            <color indexed="81"/>
            <rFont val="Tahoma"/>
            <family val="2"/>
          </rPr>
          <t xml:space="preserve">
Input partial frequency for element to the left</t>
        </r>
      </text>
    </comment>
    <comment ref="N48" authorId="0" shapeId="0" xr:uid="{00000000-0006-0000-0200-0000C5010000}">
      <text>
        <r>
          <rPr>
            <b/>
            <sz val="8"/>
            <color indexed="81"/>
            <rFont val="Tahoma"/>
            <family val="2"/>
          </rPr>
          <t>Alexander Liao:</t>
        </r>
        <r>
          <rPr>
            <sz val="8"/>
            <color indexed="81"/>
            <rFont val="Tahoma"/>
            <family val="2"/>
          </rPr>
          <t xml:space="preserve">
Input partial frequency for element to the left</t>
        </r>
      </text>
    </comment>
    <comment ref="Q48" authorId="0" shapeId="0" xr:uid="{00000000-0006-0000-0200-0000C6010000}">
      <text>
        <r>
          <rPr>
            <b/>
            <sz val="8"/>
            <color indexed="81"/>
            <rFont val="Tahoma"/>
            <family val="2"/>
          </rPr>
          <t>Alexander Liao:</t>
        </r>
        <r>
          <rPr>
            <sz val="8"/>
            <color indexed="81"/>
            <rFont val="Tahoma"/>
            <family val="2"/>
          </rPr>
          <t xml:space="preserve">
Input partial frequency for element to the left</t>
        </r>
      </text>
    </comment>
    <comment ref="T48" authorId="0" shapeId="0" xr:uid="{00000000-0006-0000-0200-0000C7010000}">
      <text>
        <r>
          <rPr>
            <b/>
            <sz val="8"/>
            <color indexed="81"/>
            <rFont val="Tahoma"/>
            <family val="2"/>
          </rPr>
          <t>Alexander Liao:</t>
        </r>
        <r>
          <rPr>
            <sz val="8"/>
            <color indexed="81"/>
            <rFont val="Tahoma"/>
            <family val="2"/>
          </rPr>
          <t xml:space="preserve">
Input partial frequency for element to the left</t>
        </r>
      </text>
    </comment>
    <comment ref="W48" authorId="0" shapeId="0" xr:uid="{00000000-0006-0000-0200-0000C8010000}">
      <text>
        <r>
          <rPr>
            <b/>
            <sz val="8"/>
            <color indexed="81"/>
            <rFont val="Tahoma"/>
            <family val="2"/>
          </rPr>
          <t>Alexander Liao:</t>
        </r>
        <r>
          <rPr>
            <sz val="8"/>
            <color indexed="81"/>
            <rFont val="Tahoma"/>
            <family val="2"/>
          </rPr>
          <t xml:space="preserve">
Input partial frequency for element to the left</t>
        </r>
      </text>
    </comment>
    <comment ref="Z48" authorId="0" shapeId="0" xr:uid="{00000000-0006-0000-0200-0000C9010000}">
      <text>
        <r>
          <rPr>
            <b/>
            <sz val="8"/>
            <color indexed="81"/>
            <rFont val="Tahoma"/>
            <family val="2"/>
          </rPr>
          <t>Alexander Liao:</t>
        </r>
        <r>
          <rPr>
            <sz val="8"/>
            <color indexed="81"/>
            <rFont val="Tahoma"/>
            <family val="2"/>
          </rPr>
          <t xml:space="preserve">
Input partial frequency for element to the left</t>
        </r>
      </text>
    </comment>
    <comment ref="AC48" authorId="0" shapeId="0" xr:uid="{00000000-0006-0000-0200-0000CA010000}">
      <text>
        <r>
          <rPr>
            <b/>
            <sz val="8"/>
            <color indexed="81"/>
            <rFont val="Tahoma"/>
            <family val="2"/>
          </rPr>
          <t>Alexander Liao:</t>
        </r>
        <r>
          <rPr>
            <sz val="8"/>
            <color indexed="81"/>
            <rFont val="Tahoma"/>
            <family val="2"/>
          </rPr>
          <t xml:space="preserve">
Input partial frequency for element to the left</t>
        </r>
      </text>
    </comment>
    <comment ref="AF48" authorId="0" shapeId="0" xr:uid="{00000000-0006-0000-0200-0000CB010000}">
      <text>
        <r>
          <rPr>
            <b/>
            <sz val="8"/>
            <color indexed="81"/>
            <rFont val="Tahoma"/>
            <family val="2"/>
          </rPr>
          <t>Alexander Liao:</t>
        </r>
        <r>
          <rPr>
            <sz val="8"/>
            <color indexed="81"/>
            <rFont val="Tahoma"/>
            <family val="2"/>
          </rPr>
          <t xml:space="preserve">
Input partial frequency for element to the left</t>
        </r>
      </text>
    </comment>
    <comment ref="AI48" authorId="0" shapeId="0" xr:uid="{00000000-0006-0000-0200-0000CC010000}">
      <text>
        <r>
          <rPr>
            <b/>
            <sz val="8"/>
            <color indexed="81"/>
            <rFont val="Tahoma"/>
            <family val="2"/>
          </rPr>
          <t>Alexander Liao:</t>
        </r>
        <r>
          <rPr>
            <sz val="8"/>
            <color indexed="81"/>
            <rFont val="Tahoma"/>
            <family val="2"/>
          </rPr>
          <t xml:space="preserve">
Input partial frequency for element to the left</t>
        </r>
      </text>
    </comment>
    <comment ref="AL48" authorId="0" shapeId="0" xr:uid="{00000000-0006-0000-0200-0000CD010000}">
      <text>
        <r>
          <rPr>
            <b/>
            <sz val="8"/>
            <color indexed="81"/>
            <rFont val="Tahoma"/>
            <family val="2"/>
          </rPr>
          <t>Alexander Liao:</t>
        </r>
        <r>
          <rPr>
            <sz val="8"/>
            <color indexed="81"/>
            <rFont val="Tahoma"/>
            <family val="2"/>
          </rPr>
          <t xml:space="preserve">
Input partial frequency for element to the left</t>
        </r>
      </text>
    </comment>
    <comment ref="AO48" authorId="0" shapeId="0" xr:uid="{00000000-0006-0000-0200-0000CE010000}">
      <text>
        <r>
          <rPr>
            <b/>
            <sz val="8"/>
            <color indexed="81"/>
            <rFont val="Tahoma"/>
            <family val="2"/>
          </rPr>
          <t>Alexander Liao:</t>
        </r>
        <r>
          <rPr>
            <sz val="8"/>
            <color indexed="81"/>
            <rFont val="Tahoma"/>
            <family val="2"/>
          </rPr>
          <t xml:space="preserve">
Input partial frequency for element to the left</t>
        </r>
      </text>
    </comment>
    <comment ref="K49" authorId="0" shapeId="0" xr:uid="{00000000-0006-0000-0200-0000CF010000}">
      <text>
        <r>
          <rPr>
            <b/>
            <sz val="8"/>
            <color indexed="81"/>
            <rFont val="Tahoma"/>
            <family val="2"/>
          </rPr>
          <t>Alexander Liao:</t>
        </r>
        <r>
          <rPr>
            <sz val="8"/>
            <color indexed="81"/>
            <rFont val="Tahoma"/>
            <family val="2"/>
          </rPr>
          <t xml:space="preserve">
Input partial frequency for element to the left</t>
        </r>
      </text>
    </comment>
    <comment ref="N49" authorId="0" shapeId="0" xr:uid="{00000000-0006-0000-0200-0000D0010000}">
      <text>
        <r>
          <rPr>
            <b/>
            <sz val="8"/>
            <color indexed="81"/>
            <rFont val="Tahoma"/>
            <family val="2"/>
          </rPr>
          <t>Alexander Liao:</t>
        </r>
        <r>
          <rPr>
            <sz val="8"/>
            <color indexed="81"/>
            <rFont val="Tahoma"/>
            <family val="2"/>
          </rPr>
          <t xml:space="preserve">
Input partial frequency for element to the left</t>
        </r>
      </text>
    </comment>
    <comment ref="Q49" authorId="0" shapeId="0" xr:uid="{00000000-0006-0000-0200-0000D1010000}">
      <text>
        <r>
          <rPr>
            <b/>
            <sz val="8"/>
            <color indexed="81"/>
            <rFont val="Tahoma"/>
            <family val="2"/>
          </rPr>
          <t>Alexander Liao:</t>
        </r>
        <r>
          <rPr>
            <sz val="8"/>
            <color indexed="81"/>
            <rFont val="Tahoma"/>
            <family val="2"/>
          </rPr>
          <t xml:space="preserve">
Input partial frequency for element to the left</t>
        </r>
      </text>
    </comment>
    <comment ref="T49" authorId="0" shapeId="0" xr:uid="{00000000-0006-0000-0200-0000D2010000}">
      <text>
        <r>
          <rPr>
            <b/>
            <sz val="8"/>
            <color indexed="81"/>
            <rFont val="Tahoma"/>
            <family val="2"/>
          </rPr>
          <t>Alexander Liao:</t>
        </r>
        <r>
          <rPr>
            <sz val="8"/>
            <color indexed="81"/>
            <rFont val="Tahoma"/>
            <family val="2"/>
          </rPr>
          <t xml:space="preserve">
Input partial frequency for element to the left</t>
        </r>
      </text>
    </comment>
    <comment ref="W49" authorId="0" shapeId="0" xr:uid="{00000000-0006-0000-0200-0000D3010000}">
      <text>
        <r>
          <rPr>
            <b/>
            <sz val="8"/>
            <color indexed="81"/>
            <rFont val="Tahoma"/>
            <family val="2"/>
          </rPr>
          <t>Alexander Liao:</t>
        </r>
        <r>
          <rPr>
            <sz val="8"/>
            <color indexed="81"/>
            <rFont val="Tahoma"/>
            <family val="2"/>
          </rPr>
          <t xml:space="preserve">
Input partial frequency for element to the left</t>
        </r>
      </text>
    </comment>
    <comment ref="Z49" authorId="0" shapeId="0" xr:uid="{00000000-0006-0000-0200-0000D4010000}">
      <text>
        <r>
          <rPr>
            <b/>
            <sz val="8"/>
            <color indexed="81"/>
            <rFont val="Tahoma"/>
            <family val="2"/>
          </rPr>
          <t>Alexander Liao:</t>
        </r>
        <r>
          <rPr>
            <sz val="8"/>
            <color indexed="81"/>
            <rFont val="Tahoma"/>
            <family val="2"/>
          </rPr>
          <t xml:space="preserve">
Input partial frequency for element to the left</t>
        </r>
      </text>
    </comment>
    <comment ref="AC49" authorId="0" shapeId="0" xr:uid="{00000000-0006-0000-0200-0000D5010000}">
      <text>
        <r>
          <rPr>
            <b/>
            <sz val="8"/>
            <color indexed="81"/>
            <rFont val="Tahoma"/>
            <family val="2"/>
          </rPr>
          <t>Alexander Liao:</t>
        </r>
        <r>
          <rPr>
            <sz val="8"/>
            <color indexed="81"/>
            <rFont val="Tahoma"/>
            <family val="2"/>
          </rPr>
          <t xml:space="preserve">
Input partial frequency for element to the left</t>
        </r>
      </text>
    </comment>
    <comment ref="AF49" authorId="0" shapeId="0" xr:uid="{00000000-0006-0000-0200-0000D6010000}">
      <text>
        <r>
          <rPr>
            <b/>
            <sz val="8"/>
            <color indexed="81"/>
            <rFont val="Tahoma"/>
            <family val="2"/>
          </rPr>
          <t>Alexander Liao:</t>
        </r>
        <r>
          <rPr>
            <sz val="8"/>
            <color indexed="81"/>
            <rFont val="Tahoma"/>
            <family val="2"/>
          </rPr>
          <t xml:space="preserve">
Input partial frequency for element to the left</t>
        </r>
      </text>
    </comment>
    <comment ref="AI49" authorId="0" shapeId="0" xr:uid="{00000000-0006-0000-0200-0000D7010000}">
      <text>
        <r>
          <rPr>
            <b/>
            <sz val="8"/>
            <color indexed="81"/>
            <rFont val="Tahoma"/>
            <family val="2"/>
          </rPr>
          <t>Alexander Liao:</t>
        </r>
        <r>
          <rPr>
            <sz val="8"/>
            <color indexed="81"/>
            <rFont val="Tahoma"/>
            <family val="2"/>
          </rPr>
          <t xml:space="preserve">
Input partial frequency for element to the left</t>
        </r>
      </text>
    </comment>
    <comment ref="AL49" authorId="0" shapeId="0" xr:uid="{00000000-0006-0000-0200-0000D8010000}">
      <text>
        <r>
          <rPr>
            <b/>
            <sz val="8"/>
            <color indexed="81"/>
            <rFont val="Tahoma"/>
            <family val="2"/>
          </rPr>
          <t>Alexander Liao:</t>
        </r>
        <r>
          <rPr>
            <sz val="8"/>
            <color indexed="81"/>
            <rFont val="Tahoma"/>
            <family val="2"/>
          </rPr>
          <t xml:space="preserve">
Input partial frequency for element to the left</t>
        </r>
      </text>
    </comment>
    <comment ref="AO49" authorId="0" shapeId="0" xr:uid="{00000000-0006-0000-0200-0000D9010000}">
      <text>
        <r>
          <rPr>
            <b/>
            <sz val="8"/>
            <color indexed="81"/>
            <rFont val="Tahoma"/>
            <family val="2"/>
          </rPr>
          <t>Alexander Liao:</t>
        </r>
        <r>
          <rPr>
            <sz val="8"/>
            <color indexed="81"/>
            <rFont val="Tahoma"/>
            <family val="2"/>
          </rPr>
          <t xml:space="preserve">
Input partial frequency for element to the left</t>
        </r>
      </text>
    </comment>
    <comment ref="K50" authorId="0" shapeId="0" xr:uid="{00000000-0006-0000-0200-0000DA010000}">
      <text>
        <r>
          <rPr>
            <b/>
            <sz val="8"/>
            <color indexed="81"/>
            <rFont val="Tahoma"/>
            <family val="2"/>
          </rPr>
          <t>Alexander Liao:</t>
        </r>
        <r>
          <rPr>
            <sz val="8"/>
            <color indexed="81"/>
            <rFont val="Tahoma"/>
            <family val="2"/>
          </rPr>
          <t xml:space="preserve">
Input partial frequency for element to the left</t>
        </r>
      </text>
    </comment>
    <comment ref="N50" authorId="0" shapeId="0" xr:uid="{00000000-0006-0000-0200-0000DB010000}">
      <text>
        <r>
          <rPr>
            <b/>
            <sz val="8"/>
            <color indexed="81"/>
            <rFont val="Tahoma"/>
            <family val="2"/>
          </rPr>
          <t>Alexander Liao:</t>
        </r>
        <r>
          <rPr>
            <sz val="8"/>
            <color indexed="81"/>
            <rFont val="Tahoma"/>
            <family val="2"/>
          </rPr>
          <t xml:space="preserve">
Input partial frequency for element to the left</t>
        </r>
      </text>
    </comment>
    <comment ref="Q50" authorId="0" shapeId="0" xr:uid="{00000000-0006-0000-0200-0000DC010000}">
      <text>
        <r>
          <rPr>
            <b/>
            <sz val="8"/>
            <color indexed="81"/>
            <rFont val="Tahoma"/>
            <family val="2"/>
          </rPr>
          <t>Alexander Liao:</t>
        </r>
        <r>
          <rPr>
            <sz val="8"/>
            <color indexed="81"/>
            <rFont val="Tahoma"/>
            <family val="2"/>
          </rPr>
          <t xml:space="preserve">
Input partial frequency for element to the left</t>
        </r>
      </text>
    </comment>
    <comment ref="T50" authorId="0" shapeId="0" xr:uid="{00000000-0006-0000-0200-0000DD010000}">
      <text>
        <r>
          <rPr>
            <b/>
            <sz val="8"/>
            <color indexed="81"/>
            <rFont val="Tahoma"/>
            <family val="2"/>
          </rPr>
          <t>Alexander Liao:</t>
        </r>
        <r>
          <rPr>
            <sz val="8"/>
            <color indexed="81"/>
            <rFont val="Tahoma"/>
            <family val="2"/>
          </rPr>
          <t xml:space="preserve">
Input partial frequency for element to the left</t>
        </r>
      </text>
    </comment>
    <comment ref="W50" authorId="0" shapeId="0" xr:uid="{00000000-0006-0000-0200-0000DE010000}">
      <text>
        <r>
          <rPr>
            <b/>
            <sz val="8"/>
            <color indexed="81"/>
            <rFont val="Tahoma"/>
            <family val="2"/>
          </rPr>
          <t>Alexander Liao:</t>
        </r>
        <r>
          <rPr>
            <sz val="8"/>
            <color indexed="81"/>
            <rFont val="Tahoma"/>
            <family val="2"/>
          </rPr>
          <t xml:space="preserve">
Input partial frequency for element to the left</t>
        </r>
      </text>
    </comment>
    <comment ref="Z50" authorId="0" shapeId="0" xr:uid="{00000000-0006-0000-0200-0000DF010000}">
      <text>
        <r>
          <rPr>
            <b/>
            <sz val="8"/>
            <color indexed="81"/>
            <rFont val="Tahoma"/>
            <family val="2"/>
          </rPr>
          <t>Alexander Liao:</t>
        </r>
        <r>
          <rPr>
            <sz val="8"/>
            <color indexed="81"/>
            <rFont val="Tahoma"/>
            <family val="2"/>
          </rPr>
          <t xml:space="preserve">
Input partial frequency for element to the left</t>
        </r>
      </text>
    </comment>
    <comment ref="AC50" authorId="0" shapeId="0" xr:uid="{00000000-0006-0000-0200-0000E0010000}">
      <text>
        <r>
          <rPr>
            <b/>
            <sz val="8"/>
            <color indexed="81"/>
            <rFont val="Tahoma"/>
            <family val="2"/>
          </rPr>
          <t>Alexander Liao:</t>
        </r>
        <r>
          <rPr>
            <sz val="8"/>
            <color indexed="81"/>
            <rFont val="Tahoma"/>
            <family val="2"/>
          </rPr>
          <t xml:space="preserve">
Input partial frequency for element to the left</t>
        </r>
      </text>
    </comment>
    <comment ref="AF50" authorId="0" shapeId="0" xr:uid="{00000000-0006-0000-0200-0000E1010000}">
      <text>
        <r>
          <rPr>
            <b/>
            <sz val="8"/>
            <color indexed="81"/>
            <rFont val="Tahoma"/>
            <family val="2"/>
          </rPr>
          <t>Alexander Liao:</t>
        </r>
        <r>
          <rPr>
            <sz val="8"/>
            <color indexed="81"/>
            <rFont val="Tahoma"/>
            <family val="2"/>
          </rPr>
          <t xml:space="preserve">
Input partial frequency for element to the left</t>
        </r>
      </text>
    </comment>
    <comment ref="AI50" authorId="0" shapeId="0" xr:uid="{00000000-0006-0000-0200-0000E2010000}">
      <text>
        <r>
          <rPr>
            <b/>
            <sz val="8"/>
            <color indexed="81"/>
            <rFont val="Tahoma"/>
            <family val="2"/>
          </rPr>
          <t>Alexander Liao:</t>
        </r>
        <r>
          <rPr>
            <sz val="8"/>
            <color indexed="81"/>
            <rFont val="Tahoma"/>
            <family val="2"/>
          </rPr>
          <t xml:space="preserve">
Input partial frequency for element to the left</t>
        </r>
      </text>
    </comment>
    <comment ref="AL50" authorId="0" shapeId="0" xr:uid="{00000000-0006-0000-0200-0000E3010000}">
      <text>
        <r>
          <rPr>
            <b/>
            <sz val="8"/>
            <color indexed="81"/>
            <rFont val="Tahoma"/>
            <family val="2"/>
          </rPr>
          <t>Alexander Liao:</t>
        </r>
        <r>
          <rPr>
            <sz val="8"/>
            <color indexed="81"/>
            <rFont val="Tahoma"/>
            <family val="2"/>
          </rPr>
          <t xml:space="preserve">
Input partial frequency for element to the left</t>
        </r>
      </text>
    </comment>
    <comment ref="AO50" authorId="0" shapeId="0" xr:uid="{00000000-0006-0000-0200-0000E4010000}">
      <text>
        <r>
          <rPr>
            <b/>
            <sz val="8"/>
            <color indexed="81"/>
            <rFont val="Tahoma"/>
            <family val="2"/>
          </rPr>
          <t>Alexander Liao:</t>
        </r>
        <r>
          <rPr>
            <sz val="8"/>
            <color indexed="81"/>
            <rFont val="Tahoma"/>
            <family val="2"/>
          </rPr>
          <t xml:space="preserve">
Input partial frequency for element to the left</t>
        </r>
      </text>
    </comment>
    <comment ref="K51" authorId="0" shapeId="0" xr:uid="{00000000-0006-0000-0200-0000E5010000}">
      <text>
        <r>
          <rPr>
            <b/>
            <sz val="8"/>
            <color indexed="81"/>
            <rFont val="Tahoma"/>
            <family val="2"/>
          </rPr>
          <t>Alexander Liao:</t>
        </r>
        <r>
          <rPr>
            <sz val="8"/>
            <color indexed="81"/>
            <rFont val="Tahoma"/>
            <family val="2"/>
          </rPr>
          <t xml:space="preserve">
Input partial frequency for element to the left</t>
        </r>
      </text>
    </comment>
    <comment ref="N51" authorId="0" shapeId="0" xr:uid="{00000000-0006-0000-0200-0000E6010000}">
      <text>
        <r>
          <rPr>
            <b/>
            <sz val="8"/>
            <color indexed="81"/>
            <rFont val="Tahoma"/>
            <family val="2"/>
          </rPr>
          <t>Alexander Liao:</t>
        </r>
        <r>
          <rPr>
            <sz val="8"/>
            <color indexed="81"/>
            <rFont val="Tahoma"/>
            <family val="2"/>
          </rPr>
          <t xml:space="preserve">
Input partial frequency for element to the left</t>
        </r>
      </text>
    </comment>
    <comment ref="Q51" authorId="0" shapeId="0" xr:uid="{00000000-0006-0000-0200-0000E7010000}">
      <text>
        <r>
          <rPr>
            <b/>
            <sz val="8"/>
            <color indexed="81"/>
            <rFont val="Tahoma"/>
            <family val="2"/>
          </rPr>
          <t>Alexander Liao:</t>
        </r>
        <r>
          <rPr>
            <sz val="8"/>
            <color indexed="81"/>
            <rFont val="Tahoma"/>
            <family val="2"/>
          </rPr>
          <t xml:space="preserve">
Input partial frequency for element to the left</t>
        </r>
      </text>
    </comment>
    <comment ref="T51" authorId="0" shapeId="0" xr:uid="{00000000-0006-0000-0200-0000E8010000}">
      <text>
        <r>
          <rPr>
            <b/>
            <sz val="8"/>
            <color indexed="81"/>
            <rFont val="Tahoma"/>
            <family val="2"/>
          </rPr>
          <t>Alexander Liao:</t>
        </r>
        <r>
          <rPr>
            <sz val="8"/>
            <color indexed="81"/>
            <rFont val="Tahoma"/>
            <family val="2"/>
          </rPr>
          <t xml:space="preserve">
Input partial frequency for element to the left</t>
        </r>
      </text>
    </comment>
    <comment ref="W51" authorId="0" shapeId="0" xr:uid="{00000000-0006-0000-0200-0000E9010000}">
      <text>
        <r>
          <rPr>
            <b/>
            <sz val="8"/>
            <color indexed="81"/>
            <rFont val="Tahoma"/>
            <family val="2"/>
          </rPr>
          <t>Alexander Liao:</t>
        </r>
        <r>
          <rPr>
            <sz val="8"/>
            <color indexed="81"/>
            <rFont val="Tahoma"/>
            <family val="2"/>
          </rPr>
          <t xml:space="preserve">
Input partial frequency for element to the left</t>
        </r>
      </text>
    </comment>
    <comment ref="Z51" authorId="0" shapeId="0" xr:uid="{00000000-0006-0000-0200-0000EA010000}">
      <text>
        <r>
          <rPr>
            <b/>
            <sz val="8"/>
            <color indexed="81"/>
            <rFont val="Tahoma"/>
            <family val="2"/>
          </rPr>
          <t>Alexander Liao:</t>
        </r>
        <r>
          <rPr>
            <sz val="8"/>
            <color indexed="81"/>
            <rFont val="Tahoma"/>
            <family val="2"/>
          </rPr>
          <t xml:space="preserve">
Input partial frequency for element to the left</t>
        </r>
      </text>
    </comment>
    <comment ref="AC51" authorId="0" shapeId="0" xr:uid="{00000000-0006-0000-0200-0000EB010000}">
      <text>
        <r>
          <rPr>
            <b/>
            <sz val="8"/>
            <color indexed="81"/>
            <rFont val="Tahoma"/>
            <family val="2"/>
          </rPr>
          <t>Alexander Liao:</t>
        </r>
        <r>
          <rPr>
            <sz val="8"/>
            <color indexed="81"/>
            <rFont val="Tahoma"/>
            <family val="2"/>
          </rPr>
          <t xml:space="preserve">
Input partial frequency for element to the left</t>
        </r>
      </text>
    </comment>
    <comment ref="AF51" authorId="0" shapeId="0" xr:uid="{00000000-0006-0000-0200-0000EC010000}">
      <text>
        <r>
          <rPr>
            <b/>
            <sz val="8"/>
            <color indexed="81"/>
            <rFont val="Tahoma"/>
            <family val="2"/>
          </rPr>
          <t>Alexander Liao:</t>
        </r>
        <r>
          <rPr>
            <sz val="8"/>
            <color indexed="81"/>
            <rFont val="Tahoma"/>
            <family val="2"/>
          </rPr>
          <t xml:space="preserve">
Input partial frequency for element to the left</t>
        </r>
      </text>
    </comment>
    <comment ref="AI51" authorId="0" shapeId="0" xr:uid="{00000000-0006-0000-0200-0000ED010000}">
      <text>
        <r>
          <rPr>
            <b/>
            <sz val="8"/>
            <color indexed="81"/>
            <rFont val="Tahoma"/>
            <family val="2"/>
          </rPr>
          <t>Alexander Liao:</t>
        </r>
        <r>
          <rPr>
            <sz val="8"/>
            <color indexed="81"/>
            <rFont val="Tahoma"/>
            <family val="2"/>
          </rPr>
          <t xml:space="preserve">
Input partial frequency for element to the left</t>
        </r>
      </text>
    </comment>
    <comment ref="AL51" authorId="0" shapeId="0" xr:uid="{00000000-0006-0000-0200-0000EE010000}">
      <text>
        <r>
          <rPr>
            <b/>
            <sz val="8"/>
            <color indexed="81"/>
            <rFont val="Tahoma"/>
            <family val="2"/>
          </rPr>
          <t>Alexander Liao:</t>
        </r>
        <r>
          <rPr>
            <sz val="8"/>
            <color indexed="81"/>
            <rFont val="Tahoma"/>
            <family val="2"/>
          </rPr>
          <t xml:space="preserve">
Input partial frequency for element to the left</t>
        </r>
      </text>
    </comment>
    <comment ref="AO51" authorId="0" shapeId="0" xr:uid="{00000000-0006-0000-0200-0000EF010000}">
      <text>
        <r>
          <rPr>
            <b/>
            <sz val="8"/>
            <color indexed="81"/>
            <rFont val="Tahoma"/>
            <family val="2"/>
          </rPr>
          <t>Alexander Liao:</t>
        </r>
        <r>
          <rPr>
            <sz val="8"/>
            <color indexed="81"/>
            <rFont val="Tahoma"/>
            <family val="2"/>
          </rPr>
          <t xml:space="preserve">
Input partial frequency for element to the left</t>
        </r>
      </text>
    </comment>
    <comment ref="K52" authorId="0" shapeId="0" xr:uid="{00000000-0006-0000-0200-0000F0010000}">
      <text>
        <r>
          <rPr>
            <b/>
            <sz val="8"/>
            <color indexed="81"/>
            <rFont val="Tahoma"/>
            <family val="2"/>
          </rPr>
          <t>Alexander Liao:</t>
        </r>
        <r>
          <rPr>
            <sz val="8"/>
            <color indexed="81"/>
            <rFont val="Tahoma"/>
            <family val="2"/>
          </rPr>
          <t xml:space="preserve">
Input partial frequency for element to the left</t>
        </r>
      </text>
    </comment>
    <comment ref="N52" authorId="0" shapeId="0" xr:uid="{00000000-0006-0000-0200-0000F1010000}">
      <text>
        <r>
          <rPr>
            <b/>
            <sz val="8"/>
            <color indexed="81"/>
            <rFont val="Tahoma"/>
            <family val="2"/>
          </rPr>
          <t>Alexander Liao:</t>
        </r>
        <r>
          <rPr>
            <sz val="8"/>
            <color indexed="81"/>
            <rFont val="Tahoma"/>
            <family val="2"/>
          </rPr>
          <t xml:space="preserve">
Input partial frequency for element to the left</t>
        </r>
      </text>
    </comment>
    <comment ref="Q52" authorId="0" shapeId="0" xr:uid="{00000000-0006-0000-0200-0000F2010000}">
      <text>
        <r>
          <rPr>
            <b/>
            <sz val="8"/>
            <color indexed="81"/>
            <rFont val="Tahoma"/>
            <family val="2"/>
          </rPr>
          <t>Alexander Liao:</t>
        </r>
        <r>
          <rPr>
            <sz val="8"/>
            <color indexed="81"/>
            <rFont val="Tahoma"/>
            <family val="2"/>
          </rPr>
          <t xml:space="preserve">
Input partial frequency for element to the left</t>
        </r>
      </text>
    </comment>
    <comment ref="T52" authorId="0" shapeId="0" xr:uid="{00000000-0006-0000-0200-0000F3010000}">
      <text>
        <r>
          <rPr>
            <b/>
            <sz val="8"/>
            <color indexed="81"/>
            <rFont val="Tahoma"/>
            <family val="2"/>
          </rPr>
          <t>Alexander Liao:</t>
        </r>
        <r>
          <rPr>
            <sz val="8"/>
            <color indexed="81"/>
            <rFont val="Tahoma"/>
            <family val="2"/>
          </rPr>
          <t xml:space="preserve">
Input partial frequency for element to the left</t>
        </r>
      </text>
    </comment>
    <comment ref="W52" authorId="0" shapeId="0" xr:uid="{00000000-0006-0000-0200-0000F4010000}">
      <text>
        <r>
          <rPr>
            <b/>
            <sz val="8"/>
            <color indexed="81"/>
            <rFont val="Tahoma"/>
            <family val="2"/>
          </rPr>
          <t>Alexander Liao:</t>
        </r>
        <r>
          <rPr>
            <sz val="8"/>
            <color indexed="81"/>
            <rFont val="Tahoma"/>
            <family val="2"/>
          </rPr>
          <t xml:space="preserve">
Input partial frequency for element to the left</t>
        </r>
      </text>
    </comment>
    <comment ref="Z52" authorId="0" shapeId="0" xr:uid="{00000000-0006-0000-0200-0000F5010000}">
      <text>
        <r>
          <rPr>
            <b/>
            <sz val="8"/>
            <color indexed="81"/>
            <rFont val="Tahoma"/>
            <family val="2"/>
          </rPr>
          <t>Alexander Liao:</t>
        </r>
        <r>
          <rPr>
            <sz val="8"/>
            <color indexed="81"/>
            <rFont val="Tahoma"/>
            <family val="2"/>
          </rPr>
          <t xml:space="preserve">
Input partial frequency for element to the left</t>
        </r>
      </text>
    </comment>
    <comment ref="AC52" authorId="0" shapeId="0" xr:uid="{00000000-0006-0000-0200-0000F6010000}">
      <text>
        <r>
          <rPr>
            <b/>
            <sz val="8"/>
            <color indexed="81"/>
            <rFont val="Tahoma"/>
            <family val="2"/>
          </rPr>
          <t>Alexander Liao:</t>
        </r>
        <r>
          <rPr>
            <sz val="8"/>
            <color indexed="81"/>
            <rFont val="Tahoma"/>
            <family val="2"/>
          </rPr>
          <t xml:space="preserve">
Input partial frequency for element to the left</t>
        </r>
      </text>
    </comment>
    <comment ref="AF52" authorId="0" shapeId="0" xr:uid="{00000000-0006-0000-0200-0000F7010000}">
      <text>
        <r>
          <rPr>
            <b/>
            <sz val="8"/>
            <color indexed="81"/>
            <rFont val="Tahoma"/>
            <family val="2"/>
          </rPr>
          <t>Alexander Liao:</t>
        </r>
        <r>
          <rPr>
            <sz val="8"/>
            <color indexed="81"/>
            <rFont val="Tahoma"/>
            <family val="2"/>
          </rPr>
          <t xml:space="preserve">
Input partial frequency for element to the left</t>
        </r>
      </text>
    </comment>
    <comment ref="AI52" authorId="0" shapeId="0" xr:uid="{00000000-0006-0000-0200-0000F8010000}">
      <text>
        <r>
          <rPr>
            <b/>
            <sz val="8"/>
            <color indexed="81"/>
            <rFont val="Tahoma"/>
            <family val="2"/>
          </rPr>
          <t>Alexander Liao:</t>
        </r>
        <r>
          <rPr>
            <sz val="8"/>
            <color indexed="81"/>
            <rFont val="Tahoma"/>
            <family val="2"/>
          </rPr>
          <t xml:space="preserve">
Input partial frequency for element to the left</t>
        </r>
      </text>
    </comment>
    <comment ref="AL52" authorId="0" shapeId="0" xr:uid="{00000000-0006-0000-0200-0000F9010000}">
      <text>
        <r>
          <rPr>
            <b/>
            <sz val="8"/>
            <color indexed="81"/>
            <rFont val="Tahoma"/>
            <family val="2"/>
          </rPr>
          <t>Alexander Liao:</t>
        </r>
        <r>
          <rPr>
            <sz val="8"/>
            <color indexed="81"/>
            <rFont val="Tahoma"/>
            <family val="2"/>
          </rPr>
          <t xml:space="preserve">
Input partial frequency for element to the left</t>
        </r>
      </text>
    </comment>
    <comment ref="AO52" authorId="0" shapeId="0" xr:uid="{00000000-0006-0000-0200-0000FA010000}">
      <text>
        <r>
          <rPr>
            <b/>
            <sz val="8"/>
            <color indexed="81"/>
            <rFont val="Tahoma"/>
            <family val="2"/>
          </rPr>
          <t>Alexander Liao:</t>
        </r>
        <r>
          <rPr>
            <sz val="8"/>
            <color indexed="81"/>
            <rFont val="Tahoma"/>
            <family val="2"/>
          </rPr>
          <t xml:space="preserve">
Input partial frequency for element to the left</t>
        </r>
      </text>
    </comment>
    <comment ref="K53" authorId="0" shapeId="0" xr:uid="{00000000-0006-0000-0200-0000FB010000}">
      <text>
        <r>
          <rPr>
            <b/>
            <sz val="8"/>
            <color indexed="81"/>
            <rFont val="Tahoma"/>
            <family val="2"/>
          </rPr>
          <t>Alexander Liao:</t>
        </r>
        <r>
          <rPr>
            <sz val="8"/>
            <color indexed="81"/>
            <rFont val="Tahoma"/>
            <family val="2"/>
          </rPr>
          <t xml:space="preserve">
Input partial frequency for element to the left</t>
        </r>
      </text>
    </comment>
    <comment ref="N53" authorId="0" shapeId="0" xr:uid="{00000000-0006-0000-0200-0000FC010000}">
      <text>
        <r>
          <rPr>
            <b/>
            <sz val="8"/>
            <color indexed="81"/>
            <rFont val="Tahoma"/>
            <family val="2"/>
          </rPr>
          <t>Alexander Liao:</t>
        </r>
        <r>
          <rPr>
            <sz val="8"/>
            <color indexed="81"/>
            <rFont val="Tahoma"/>
            <family val="2"/>
          </rPr>
          <t xml:space="preserve">
Input partial frequency for element to the left</t>
        </r>
      </text>
    </comment>
    <comment ref="Q53" authorId="0" shapeId="0" xr:uid="{00000000-0006-0000-0200-0000FD010000}">
      <text>
        <r>
          <rPr>
            <b/>
            <sz val="8"/>
            <color indexed="81"/>
            <rFont val="Tahoma"/>
            <family val="2"/>
          </rPr>
          <t>Alexander Liao:</t>
        </r>
        <r>
          <rPr>
            <sz val="8"/>
            <color indexed="81"/>
            <rFont val="Tahoma"/>
            <family val="2"/>
          </rPr>
          <t xml:space="preserve">
Input partial frequency for element to the left</t>
        </r>
      </text>
    </comment>
    <comment ref="T53" authorId="0" shapeId="0" xr:uid="{00000000-0006-0000-0200-0000FE010000}">
      <text>
        <r>
          <rPr>
            <b/>
            <sz val="8"/>
            <color indexed="81"/>
            <rFont val="Tahoma"/>
            <family val="2"/>
          </rPr>
          <t>Alexander Liao:</t>
        </r>
        <r>
          <rPr>
            <sz val="8"/>
            <color indexed="81"/>
            <rFont val="Tahoma"/>
            <family val="2"/>
          </rPr>
          <t xml:space="preserve">
Input partial frequency for element to the left</t>
        </r>
      </text>
    </comment>
    <comment ref="W53" authorId="0" shapeId="0" xr:uid="{00000000-0006-0000-0200-0000FF010000}">
      <text>
        <r>
          <rPr>
            <b/>
            <sz val="8"/>
            <color indexed="81"/>
            <rFont val="Tahoma"/>
            <family val="2"/>
          </rPr>
          <t>Alexander Liao:</t>
        </r>
        <r>
          <rPr>
            <sz val="8"/>
            <color indexed="81"/>
            <rFont val="Tahoma"/>
            <family val="2"/>
          </rPr>
          <t xml:space="preserve">
Input partial frequency for element to the left</t>
        </r>
      </text>
    </comment>
    <comment ref="Z53" authorId="0" shapeId="0" xr:uid="{00000000-0006-0000-0200-000000020000}">
      <text>
        <r>
          <rPr>
            <b/>
            <sz val="8"/>
            <color indexed="81"/>
            <rFont val="Tahoma"/>
            <family val="2"/>
          </rPr>
          <t>Alexander Liao:</t>
        </r>
        <r>
          <rPr>
            <sz val="8"/>
            <color indexed="81"/>
            <rFont val="Tahoma"/>
            <family val="2"/>
          </rPr>
          <t xml:space="preserve">
Input partial frequency for element to the left</t>
        </r>
      </text>
    </comment>
    <comment ref="AC53" authorId="0" shapeId="0" xr:uid="{00000000-0006-0000-0200-000001020000}">
      <text>
        <r>
          <rPr>
            <b/>
            <sz val="8"/>
            <color indexed="81"/>
            <rFont val="Tahoma"/>
            <family val="2"/>
          </rPr>
          <t>Alexander Liao:</t>
        </r>
        <r>
          <rPr>
            <sz val="8"/>
            <color indexed="81"/>
            <rFont val="Tahoma"/>
            <family val="2"/>
          </rPr>
          <t xml:space="preserve">
Input partial frequency for element to the left</t>
        </r>
      </text>
    </comment>
    <comment ref="AF53" authorId="0" shapeId="0" xr:uid="{00000000-0006-0000-0200-000002020000}">
      <text>
        <r>
          <rPr>
            <b/>
            <sz val="8"/>
            <color indexed="81"/>
            <rFont val="Tahoma"/>
            <family val="2"/>
          </rPr>
          <t>Alexander Liao:</t>
        </r>
        <r>
          <rPr>
            <sz val="8"/>
            <color indexed="81"/>
            <rFont val="Tahoma"/>
            <family val="2"/>
          </rPr>
          <t xml:space="preserve">
Input partial frequency for element to the left</t>
        </r>
      </text>
    </comment>
    <comment ref="AI53" authorId="0" shapeId="0" xr:uid="{00000000-0006-0000-0200-000003020000}">
      <text>
        <r>
          <rPr>
            <b/>
            <sz val="8"/>
            <color indexed="81"/>
            <rFont val="Tahoma"/>
            <family val="2"/>
          </rPr>
          <t>Alexander Liao:</t>
        </r>
        <r>
          <rPr>
            <sz val="8"/>
            <color indexed="81"/>
            <rFont val="Tahoma"/>
            <family val="2"/>
          </rPr>
          <t xml:space="preserve">
Input partial frequency for element to the left</t>
        </r>
      </text>
    </comment>
    <comment ref="AL53" authorId="0" shapeId="0" xr:uid="{00000000-0006-0000-0200-000004020000}">
      <text>
        <r>
          <rPr>
            <b/>
            <sz val="8"/>
            <color indexed="81"/>
            <rFont val="Tahoma"/>
            <family val="2"/>
          </rPr>
          <t>Alexander Liao:</t>
        </r>
        <r>
          <rPr>
            <sz val="8"/>
            <color indexed="81"/>
            <rFont val="Tahoma"/>
            <family val="2"/>
          </rPr>
          <t xml:space="preserve">
Input partial frequency for element to the left</t>
        </r>
      </text>
    </comment>
    <comment ref="AO53" authorId="0" shapeId="0" xr:uid="{00000000-0006-0000-0200-000005020000}">
      <text>
        <r>
          <rPr>
            <b/>
            <sz val="8"/>
            <color indexed="81"/>
            <rFont val="Tahoma"/>
            <family val="2"/>
          </rPr>
          <t>Alexander Liao:</t>
        </r>
        <r>
          <rPr>
            <sz val="8"/>
            <color indexed="81"/>
            <rFont val="Tahoma"/>
            <family val="2"/>
          </rPr>
          <t xml:space="preserve">
Input partial frequency for element to the left</t>
        </r>
      </text>
    </comment>
    <comment ref="K55" authorId="0" shapeId="0" xr:uid="{00000000-0006-0000-0200-000006020000}">
      <text>
        <r>
          <rPr>
            <b/>
            <sz val="8"/>
            <color indexed="81"/>
            <rFont val="Tahoma"/>
            <family val="2"/>
          </rPr>
          <t>Alexander Liao:</t>
        </r>
        <r>
          <rPr>
            <sz val="8"/>
            <color indexed="81"/>
            <rFont val="Tahoma"/>
            <family val="2"/>
          </rPr>
          <t xml:space="preserve">
Input partial frequency for element to the left</t>
        </r>
      </text>
    </comment>
    <comment ref="N55" authorId="0" shapeId="0" xr:uid="{00000000-0006-0000-0200-000007020000}">
      <text>
        <r>
          <rPr>
            <b/>
            <sz val="8"/>
            <color indexed="81"/>
            <rFont val="Tahoma"/>
            <family val="2"/>
          </rPr>
          <t>Alexander Liao:</t>
        </r>
        <r>
          <rPr>
            <sz val="8"/>
            <color indexed="81"/>
            <rFont val="Tahoma"/>
            <family val="2"/>
          </rPr>
          <t xml:space="preserve">
Input partial frequency for element to the left</t>
        </r>
      </text>
    </comment>
    <comment ref="Q55" authorId="0" shapeId="0" xr:uid="{00000000-0006-0000-0200-000008020000}">
      <text>
        <r>
          <rPr>
            <b/>
            <sz val="8"/>
            <color indexed="81"/>
            <rFont val="Tahoma"/>
            <family val="2"/>
          </rPr>
          <t>Alexander Liao:</t>
        </r>
        <r>
          <rPr>
            <sz val="8"/>
            <color indexed="81"/>
            <rFont val="Tahoma"/>
            <family val="2"/>
          </rPr>
          <t xml:space="preserve">
Input partial frequency for element to the left</t>
        </r>
      </text>
    </comment>
    <comment ref="T55" authorId="0" shapeId="0" xr:uid="{00000000-0006-0000-0200-000009020000}">
      <text>
        <r>
          <rPr>
            <b/>
            <sz val="8"/>
            <color indexed="81"/>
            <rFont val="Tahoma"/>
            <family val="2"/>
          </rPr>
          <t>Alexander Liao:</t>
        </r>
        <r>
          <rPr>
            <sz val="8"/>
            <color indexed="81"/>
            <rFont val="Tahoma"/>
            <family val="2"/>
          </rPr>
          <t xml:space="preserve">
Input partial frequency for element to the left</t>
        </r>
      </text>
    </comment>
    <comment ref="W55" authorId="0" shapeId="0" xr:uid="{00000000-0006-0000-0200-00000A020000}">
      <text>
        <r>
          <rPr>
            <b/>
            <sz val="8"/>
            <color indexed="81"/>
            <rFont val="Tahoma"/>
            <family val="2"/>
          </rPr>
          <t>Alexander Liao:</t>
        </r>
        <r>
          <rPr>
            <sz val="8"/>
            <color indexed="81"/>
            <rFont val="Tahoma"/>
            <family val="2"/>
          </rPr>
          <t xml:space="preserve">
Input partial frequency for element to the left</t>
        </r>
      </text>
    </comment>
    <comment ref="Z55" authorId="0" shapeId="0" xr:uid="{00000000-0006-0000-0200-00000B020000}">
      <text>
        <r>
          <rPr>
            <b/>
            <sz val="8"/>
            <color indexed="81"/>
            <rFont val="Tahoma"/>
            <family val="2"/>
          </rPr>
          <t>Alexander Liao:</t>
        </r>
        <r>
          <rPr>
            <sz val="8"/>
            <color indexed="81"/>
            <rFont val="Tahoma"/>
            <family val="2"/>
          </rPr>
          <t xml:space="preserve">
Input partial frequency for element to the left</t>
        </r>
      </text>
    </comment>
    <comment ref="AC55" authorId="0" shapeId="0" xr:uid="{00000000-0006-0000-0200-00000C020000}">
      <text>
        <r>
          <rPr>
            <b/>
            <sz val="8"/>
            <color indexed="81"/>
            <rFont val="Tahoma"/>
            <family val="2"/>
          </rPr>
          <t>Alexander Liao:</t>
        </r>
        <r>
          <rPr>
            <sz val="8"/>
            <color indexed="81"/>
            <rFont val="Tahoma"/>
            <family val="2"/>
          </rPr>
          <t xml:space="preserve">
Input partial frequency for element to the left</t>
        </r>
      </text>
    </comment>
    <comment ref="AF55" authorId="0" shapeId="0" xr:uid="{00000000-0006-0000-0200-00000D020000}">
      <text>
        <r>
          <rPr>
            <b/>
            <sz val="8"/>
            <color indexed="81"/>
            <rFont val="Tahoma"/>
            <family val="2"/>
          </rPr>
          <t>Alexander Liao:</t>
        </r>
        <r>
          <rPr>
            <sz val="8"/>
            <color indexed="81"/>
            <rFont val="Tahoma"/>
            <family val="2"/>
          </rPr>
          <t xml:space="preserve">
Input partial frequency for element to the left</t>
        </r>
      </text>
    </comment>
    <comment ref="AI55" authorId="0" shapeId="0" xr:uid="{00000000-0006-0000-0200-00000E020000}">
      <text>
        <r>
          <rPr>
            <b/>
            <sz val="8"/>
            <color indexed="81"/>
            <rFont val="Tahoma"/>
            <family val="2"/>
          </rPr>
          <t>Alexander Liao:</t>
        </r>
        <r>
          <rPr>
            <sz val="8"/>
            <color indexed="81"/>
            <rFont val="Tahoma"/>
            <family val="2"/>
          </rPr>
          <t xml:space="preserve">
Input partial frequency for element to the left</t>
        </r>
      </text>
    </comment>
    <comment ref="AL55" authorId="0" shapeId="0" xr:uid="{00000000-0006-0000-0200-00000F020000}">
      <text>
        <r>
          <rPr>
            <b/>
            <sz val="8"/>
            <color indexed="81"/>
            <rFont val="Tahoma"/>
            <family val="2"/>
          </rPr>
          <t>Alexander Liao:</t>
        </r>
        <r>
          <rPr>
            <sz val="8"/>
            <color indexed="81"/>
            <rFont val="Tahoma"/>
            <family val="2"/>
          </rPr>
          <t xml:space="preserve">
Input partial frequency for element to the left</t>
        </r>
      </text>
    </comment>
    <comment ref="AO55" authorId="0" shapeId="0" xr:uid="{00000000-0006-0000-0200-000010020000}">
      <text>
        <r>
          <rPr>
            <b/>
            <sz val="8"/>
            <color indexed="81"/>
            <rFont val="Tahoma"/>
            <family val="2"/>
          </rPr>
          <t>Alexander Liao:</t>
        </r>
        <r>
          <rPr>
            <sz val="8"/>
            <color indexed="81"/>
            <rFont val="Tahoma"/>
            <family val="2"/>
          </rPr>
          <t xml:space="preserve">
Input partial frequency for element to the left</t>
        </r>
      </text>
    </comment>
    <comment ref="K56" authorId="0" shapeId="0" xr:uid="{00000000-0006-0000-0200-000011020000}">
      <text>
        <r>
          <rPr>
            <b/>
            <sz val="8"/>
            <color indexed="81"/>
            <rFont val="Tahoma"/>
            <family val="2"/>
          </rPr>
          <t>Alexander Liao:</t>
        </r>
        <r>
          <rPr>
            <sz val="8"/>
            <color indexed="81"/>
            <rFont val="Tahoma"/>
            <family val="2"/>
          </rPr>
          <t xml:space="preserve">
Input partial frequency for element to the left</t>
        </r>
      </text>
    </comment>
    <comment ref="N56" authorId="0" shapeId="0" xr:uid="{00000000-0006-0000-0200-000012020000}">
      <text>
        <r>
          <rPr>
            <b/>
            <sz val="8"/>
            <color indexed="81"/>
            <rFont val="Tahoma"/>
            <family val="2"/>
          </rPr>
          <t>Alexander Liao:</t>
        </r>
        <r>
          <rPr>
            <sz val="8"/>
            <color indexed="81"/>
            <rFont val="Tahoma"/>
            <family val="2"/>
          </rPr>
          <t xml:space="preserve">
Input partial frequency for element to the left</t>
        </r>
      </text>
    </comment>
    <comment ref="Q56" authorId="0" shapeId="0" xr:uid="{00000000-0006-0000-0200-000013020000}">
      <text>
        <r>
          <rPr>
            <b/>
            <sz val="8"/>
            <color indexed="81"/>
            <rFont val="Tahoma"/>
            <family val="2"/>
          </rPr>
          <t>Alexander Liao:</t>
        </r>
        <r>
          <rPr>
            <sz val="8"/>
            <color indexed="81"/>
            <rFont val="Tahoma"/>
            <family val="2"/>
          </rPr>
          <t xml:space="preserve">
Input partial frequency for element to the left</t>
        </r>
      </text>
    </comment>
    <comment ref="T56" authorId="0" shapeId="0" xr:uid="{00000000-0006-0000-0200-000014020000}">
      <text>
        <r>
          <rPr>
            <b/>
            <sz val="8"/>
            <color indexed="81"/>
            <rFont val="Tahoma"/>
            <family val="2"/>
          </rPr>
          <t>Alexander Liao:</t>
        </r>
        <r>
          <rPr>
            <sz val="8"/>
            <color indexed="81"/>
            <rFont val="Tahoma"/>
            <family val="2"/>
          </rPr>
          <t xml:space="preserve">
Input partial frequency for element to the left</t>
        </r>
      </text>
    </comment>
    <comment ref="W56" authorId="0" shapeId="0" xr:uid="{00000000-0006-0000-0200-000015020000}">
      <text>
        <r>
          <rPr>
            <b/>
            <sz val="8"/>
            <color indexed="81"/>
            <rFont val="Tahoma"/>
            <family val="2"/>
          </rPr>
          <t>Alexander Liao:</t>
        </r>
        <r>
          <rPr>
            <sz val="8"/>
            <color indexed="81"/>
            <rFont val="Tahoma"/>
            <family val="2"/>
          </rPr>
          <t xml:space="preserve">
Input partial frequency for element to the left</t>
        </r>
      </text>
    </comment>
    <comment ref="Z56" authorId="0" shapeId="0" xr:uid="{00000000-0006-0000-0200-000016020000}">
      <text>
        <r>
          <rPr>
            <b/>
            <sz val="8"/>
            <color indexed="81"/>
            <rFont val="Tahoma"/>
            <family val="2"/>
          </rPr>
          <t>Alexander Liao:</t>
        </r>
        <r>
          <rPr>
            <sz val="8"/>
            <color indexed="81"/>
            <rFont val="Tahoma"/>
            <family val="2"/>
          </rPr>
          <t xml:space="preserve">
Input partial frequency for element to the left</t>
        </r>
      </text>
    </comment>
    <comment ref="AC56" authorId="0" shapeId="0" xr:uid="{00000000-0006-0000-0200-000017020000}">
      <text>
        <r>
          <rPr>
            <b/>
            <sz val="8"/>
            <color indexed="81"/>
            <rFont val="Tahoma"/>
            <family val="2"/>
          </rPr>
          <t>Alexander Liao:</t>
        </r>
        <r>
          <rPr>
            <sz val="8"/>
            <color indexed="81"/>
            <rFont val="Tahoma"/>
            <family val="2"/>
          </rPr>
          <t xml:space="preserve">
Input partial frequency for element to the left</t>
        </r>
      </text>
    </comment>
    <comment ref="AF56" authorId="0" shapeId="0" xr:uid="{00000000-0006-0000-0200-000018020000}">
      <text>
        <r>
          <rPr>
            <b/>
            <sz val="8"/>
            <color indexed="81"/>
            <rFont val="Tahoma"/>
            <family val="2"/>
          </rPr>
          <t>Alexander Liao:</t>
        </r>
        <r>
          <rPr>
            <sz val="8"/>
            <color indexed="81"/>
            <rFont val="Tahoma"/>
            <family val="2"/>
          </rPr>
          <t xml:space="preserve">
Input partial frequency for element to the left</t>
        </r>
      </text>
    </comment>
    <comment ref="AI56" authorId="0" shapeId="0" xr:uid="{00000000-0006-0000-0200-000019020000}">
      <text>
        <r>
          <rPr>
            <b/>
            <sz val="8"/>
            <color indexed="81"/>
            <rFont val="Tahoma"/>
            <family val="2"/>
          </rPr>
          <t>Alexander Liao:</t>
        </r>
        <r>
          <rPr>
            <sz val="8"/>
            <color indexed="81"/>
            <rFont val="Tahoma"/>
            <family val="2"/>
          </rPr>
          <t xml:space="preserve">
Input partial frequency for element to the left</t>
        </r>
      </text>
    </comment>
    <comment ref="AL56" authorId="0" shapeId="0" xr:uid="{00000000-0006-0000-0200-00001A020000}">
      <text>
        <r>
          <rPr>
            <b/>
            <sz val="8"/>
            <color indexed="81"/>
            <rFont val="Tahoma"/>
            <family val="2"/>
          </rPr>
          <t>Alexander Liao:</t>
        </r>
        <r>
          <rPr>
            <sz val="8"/>
            <color indexed="81"/>
            <rFont val="Tahoma"/>
            <family val="2"/>
          </rPr>
          <t xml:space="preserve">
Input partial frequency for element to the left</t>
        </r>
      </text>
    </comment>
    <comment ref="AO56" authorId="0" shapeId="0" xr:uid="{00000000-0006-0000-0200-00001B020000}">
      <text>
        <r>
          <rPr>
            <b/>
            <sz val="8"/>
            <color indexed="81"/>
            <rFont val="Tahoma"/>
            <family val="2"/>
          </rPr>
          <t>Alexander Liao:</t>
        </r>
        <r>
          <rPr>
            <sz val="8"/>
            <color indexed="81"/>
            <rFont val="Tahoma"/>
            <family val="2"/>
          </rPr>
          <t xml:space="preserve">
Input partial frequency for element to the left</t>
        </r>
      </text>
    </comment>
    <comment ref="K57" authorId="0" shapeId="0" xr:uid="{00000000-0006-0000-0200-00001C020000}">
      <text>
        <r>
          <rPr>
            <b/>
            <sz val="8"/>
            <color indexed="81"/>
            <rFont val="Tahoma"/>
            <family val="2"/>
          </rPr>
          <t>Alexander Liao:</t>
        </r>
        <r>
          <rPr>
            <sz val="8"/>
            <color indexed="81"/>
            <rFont val="Tahoma"/>
            <family val="2"/>
          </rPr>
          <t xml:space="preserve">
Input partial frequency for element to the left</t>
        </r>
      </text>
    </comment>
    <comment ref="N57" authorId="0" shapeId="0" xr:uid="{00000000-0006-0000-0200-00001D020000}">
      <text>
        <r>
          <rPr>
            <b/>
            <sz val="8"/>
            <color indexed="81"/>
            <rFont val="Tahoma"/>
            <family val="2"/>
          </rPr>
          <t>Alexander Liao:</t>
        </r>
        <r>
          <rPr>
            <sz val="8"/>
            <color indexed="81"/>
            <rFont val="Tahoma"/>
            <family val="2"/>
          </rPr>
          <t xml:space="preserve">
Input partial frequency for element to the left</t>
        </r>
      </text>
    </comment>
    <comment ref="Q57" authorId="0" shapeId="0" xr:uid="{00000000-0006-0000-0200-00001E020000}">
      <text>
        <r>
          <rPr>
            <b/>
            <sz val="8"/>
            <color indexed="81"/>
            <rFont val="Tahoma"/>
            <family val="2"/>
          </rPr>
          <t>Alexander Liao:</t>
        </r>
        <r>
          <rPr>
            <sz val="8"/>
            <color indexed="81"/>
            <rFont val="Tahoma"/>
            <family val="2"/>
          </rPr>
          <t xml:space="preserve">
Input partial frequency for element to the left</t>
        </r>
      </text>
    </comment>
    <comment ref="T57" authorId="0" shapeId="0" xr:uid="{00000000-0006-0000-0200-00001F020000}">
      <text>
        <r>
          <rPr>
            <b/>
            <sz val="8"/>
            <color indexed="81"/>
            <rFont val="Tahoma"/>
            <family val="2"/>
          </rPr>
          <t>Alexander Liao:</t>
        </r>
        <r>
          <rPr>
            <sz val="8"/>
            <color indexed="81"/>
            <rFont val="Tahoma"/>
            <family val="2"/>
          </rPr>
          <t xml:space="preserve">
Input partial frequency for element to the left</t>
        </r>
      </text>
    </comment>
    <comment ref="W57" authorId="0" shapeId="0" xr:uid="{00000000-0006-0000-0200-000020020000}">
      <text>
        <r>
          <rPr>
            <b/>
            <sz val="8"/>
            <color indexed="81"/>
            <rFont val="Tahoma"/>
            <family val="2"/>
          </rPr>
          <t>Alexander Liao:</t>
        </r>
        <r>
          <rPr>
            <sz val="8"/>
            <color indexed="81"/>
            <rFont val="Tahoma"/>
            <family val="2"/>
          </rPr>
          <t xml:space="preserve">
Input partial frequency for element to the left</t>
        </r>
      </text>
    </comment>
    <comment ref="Z57" authorId="0" shapeId="0" xr:uid="{00000000-0006-0000-0200-000021020000}">
      <text>
        <r>
          <rPr>
            <b/>
            <sz val="8"/>
            <color indexed="81"/>
            <rFont val="Tahoma"/>
            <family val="2"/>
          </rPr>
          <t>Alexander Liao:</t>
        </r>
        <r>
          <rPr>
            <sz val="8"/>
            <color indexed="81"/>
            <rFont val="Tahoma"/>
            <family val="2"/>
          </rPr>
          <t xml:space="preserve">
Input partial frequency for element to the left</t>
        </r>
      </text>
    </comment>
    <comment ref="AC57" authorId="0" shapeId="0" xr:uid="{00000000-0006-0000-0200-000022020000}">
      <text>
        <r>
          <rPr>
            <b/>
            <sz val="8"/>
            <color indexed="81"/>
            <rFont val="Tahoma"/>
            <family val="2"/>
          </rPr>
          <t>Alexander Liao:</t>
        </r>
        <r>
          <rPr>
            <sz val="8"/>
            <color indexed="81"/>
            <rFont val="Tahoma"/>
            <family val="2"/>
          </rPr>
          <t xml:space="preserve">
Input partial frequency for element to the left</t>
        </r>
      </text>
    </comment>
    <comment ref="AF57" authorId="0" shapeId="0" xr:uid="{00000000-0006-0000-0200-000023020000}">
      <text>
        <r>
          <rPr>
            <b/>
            <sz val="8"/>
            <color indexed="81"/>
            <rFont val="Tahoma"/>
            <family val="2"/>
          </rPr>
          <t>Alexander Liao:</t>
        </r>
        <r>
          <rPr>
            <sz val="8"/>
            <color indexed="81"/>
            <rFont val="Tahoma"/>
            <family val="2"/>
          </rPr>
          <t xml:space="preserve">
Input partial frequency for element to the left</t>
        </r>
      </text>
    </comment>
    <comment ref="AI57" authorId="0" shapeId="0" xr:uid="{00000000-0006-0000-0200-000024020000}">
      <text>
        <r>
          <rPr>
            <b/>
            <sz val="8"/>
            <color indexed="81"/>
            <rFont val="Tahoma"/>
            <family val="2"/>
          </rPr>
          <t>Alexander Liao:</t>
        </r>
        <r>
          <rPr>
            <sz val="8"/>
            <color indexed="81"/>
            <rFont val="Tahoma"/>
            <family val="2"/>
          </rPr>
          <t xml:space="preserve">
Input partial frequency for element to the left</t>
        </r>
      </text>
    </comment>
    <comment ref="AL57" authorId="0" shapeId="0" xr:uid="{00000000-0006-0000-0200-000025020000}">
      <text>
        <r>
          <rPr>
            <b/>
            <sz val="8"/>
            <color indexed="81"/>
            <rFont val="Tahoma"/>
            <family val="2"/>
          </rPr>
          <t>Alexander Liao:</t>
        </r>
        <r>
          <rPr>
            <sz val="8"/>
            <color indexed="81"/>
            <rFont val="Tahoma"/>
            <family val="2"/>
          </rPr>
          <t xml:space="preserve">
Input partial frequency for element to the left</t>
        </r>
      </text>
    </comment>
    <comment ref="AO57" authorId="0" shapeId="0" xr:uid="{00000000-0006-0000-0200-000026020000}">
      <text>
        <r>
          <rPr>
            <b/>
            <sz val="8"/>
            <color indexed="81"/>
            <rFont val="Tahoma"/>
            <family val="2"/>
          </rPr>
          <t>Alexander Liao:</t>
        </r>
        <r>
          <rPr>
            <sz val="8"/>
            <color indexed="81"/>
            <rFont val="Tahoma"/>
            <family val="2"/>
          </rPr>
          <t xml:space="preserve">
Input partial frequency for element to the left</t>
        </r>
      </text>
    </comment>
    <comment ref="K58" authorId="0" shapeId="0" xr:uid="{00000000-0006-0000-0200-000027020000}">
      <text>
        <r>
          <rPr>
            <b/>
            <sz val="8"/>
            <color indexed="81"/>
            <rFont val="Tahoma"/>
            <family val="2"/>
          </rPr>
          <t>Alexander Liao:</t>
        </r>
        <r>
          <rPr>
            <sz val="8"/>
            <color indexed="81"/>
            <rFont val="Tahoma"/>
            <family val="2"/>
          </rPr>
          <t xml:space="preserve">
Input partial frequency for element to the left</t>
        </r>
      </text>
    </comment>
    <comment ref="N58" authorId="0" shapeId="0" xr:uid="{00000000-0006-0000-0200-000028020000}">
      <text>
        <r>
          <rPr>
            <b/>
            <sz val="8"/>
            <color indexed="81"/>
            <rFont val="Tahoma"/>
            <family val="2"/>
          </rPr>
          <t>Alexander Liao:</t>
        </r>
        <r>
          <rPr>
            <sz val="8"/>
            <color indexed="81"/>
            <rFont val="Tahoma"/>
            <family val="2"/>
          </rPr>
          <t xml:space="preserve">
Input partial frequency for element to the left</t>
        </r>
      </text>
    </comment>
    <comment ref="Q58" authorId="0" shapeId="0" xr:uid="{00000000-0006-0000-0200-000029020000}">
      <text>
        <r>
          <rPr>
            <b/>
            <sz val="8"/>
            <color indexed="81"/>
            <rFont val="Tahoma"/>
            <family val="2"/>
          </rPr>
          <t>Alexander Liao:</t>
        </r>
        <r>
          <rPr>
            <sz val="8"/>
            <color indexed="81"/>
            <rFont val="Tahoma"/>
            <family val="2"/>
          </rPr>
          <t xml:space="preserve">
Input partial frequency for element to the left</t>
        </r>
      </text>
    </comment>
    <comment ref="T58" authorId="0" shapeId="0" xr:uid="{00000000-0006-0000-0200-00002A020000}">
      <text>
        <r>
          <rPr>
            <b/>
            <sz val="8"/>
            <color indexed="81"/>
            <rFont val="Tahoma"/>
            <family val="2"/>
          </rPr>
          <t>Alexander Liao:</t>
        </r>
        <r>
          <rPr>
            <sz val="8"/>
            <color indexed="81"/>
            <rFont val="Tahoma"/>
            <family val="2"/>
          </rPr>
          <t xml:space="preserve">
Input partial frequency for element to the left</t>
        </r>
      </text>
    </comment>
    <comment ref="W58" authorId="0" shapeId="0" xr:uid="{00000000-0006-0000-0200-00002B020000}">
      <text>
        <r>
          <rPr>
            <b/>
            <sz val="8"/>
            <color indexed="81"/>
            <rFont val="Tahoma"/>
            <family val="2"/>
          </rPr>
          <t>Alexander Liao:</t>
        </r>
        <r>
          <rPr>
            <sz val="8"/>
            <color indexed="81"/>
            <rFont val="Tahoma"/>
            <family val="2"/>
          </rPr>
          <t xml:space="preserve">
Input partial frequency for element to the left</t>
        </r>
      </text>
    </comment>
    <comment ref="Z58" authorId="0" shapeId="0" xr:uid="{00000000-0006-0000-0200-00002C020000}">
      <text>
        <r>
          <rPr>
            <b/>
            <sz val="8"/>
            <color indexed="81"/>
            <rFont val="Tahoma"/>
            <family val="2"/>
          </rPr>
          <t>Alexander Liao:</t>
        </r>
        <r>
          <rPr>
            <sz val="8"/>
            <color indexed="81"/>
            <rFont val="Tahoma"/>
            <family val="2"/>
          </rPr>
          <t xml:space="preserve">
Input partial frequency for element to the left</t>
        </r>
      </text>
    </comment>
    <comment ref="AC58" authorId="0" shapeId="0" xr:uid="{00000000-0006-0000-0200-00002D020000}">
      <text>
        <r>
          <rPr>
            <b/>
            <sz val="8"/>
            <color indexed="81"/>
            <rFont val="Tahoma"/>
            <family val="2"/>
          </rPr>
          <t>Alexander Liao:</t>
        </r>
        <r>
          <rPr>
            <sz val="8"/>
            <color indexed="81"/>
            <rFont val="Tahoma"/>
            <family val="2"/>
          </rPr>
          <t xml:space="preserve">
Input partial frequency for element to the left</t>
        </r>
      </text>
    </comment>
    <comment ref="AF58" authorId="0" shapeId="0" xr:uid="{00000000-0006-0000-0200-00002E020000}">
      <text>
        <r>
          <rPr>
            <b/>
            <sz val="8"/>
            <color indexed="81"/>
            <rFont val="Tahoma"/>
            <family val="2"/>
          </rPr>
          <t>Alexander Liao:</t>
        </r>
        <r>
          <rPr>
            <sz val="8"/>
            <color indexed="81"/>
            <rFont val="Tahoma"/>
            <family val="2"/>
          </rPr>
          <t xml:space="preserve">
Input partial frequency for element to the left</t>
        </r>
      </text>
    </comment>
    <comment ref="AI58" authorId="0" shapeId="0" xr:uid="{00000000-0006-0000-0200-00002F020000}">
      <text>
        <r>
          <rPr>
            <b/>
            <sz val="8"/>
            <color indexed="81"/>
            <rFont val="Tahoma"/>
            <family val="2"/>
          </rPr>
          <t>Alexander Liao:</t>
        </r>
        <r>
          <rPr>
            <sz val="8"/>
            <color indexed="81"/>
            <rFont val="Tahoma"/>
            <family val="2"/>
          </rPr>
          <t xml:space="preserve">
Input partial frequency for element to the left</t>
        </r>
      </text>
    </comment>
    <comment ref="AL58" authorId="0" shapeId="0" xr:uid="{00000000-0006-0000-0200-000030020000}">
      <text>
        <r>
          <rPr>
            <b/>
            <sz val="8"/>
            <color indexed="81"/>
            <rFont val="Tahoma"/>
            <family val="2"/>
          </rPr>
          <t>Alexander Liao:</t>
        </r>
        <r>
          <rPr>
            <sz val="8"/>
            <color indexed="81"/>
            <rFont val="Tahoma"/>
            <family val="2"/>
          </rPr>
          <t xml:space="preserve">
Input partial frequency for element to the left</t>
        </r>
      </text>
    </comment>
    <comment ref="AO58" authorId="0" shapeId="0" xr:uid="{00000000-0006-0000-0200-000031020000}">
      <text>
        <r>
          <rPr>
            <b/>
            <sz val="8"/>
            <color indexed="81"/>
            <rFont val="Tahoma"/>
            <family val="2"/>
          </rPr>
          <t>Alexander Liao:</t>
        </r>
        <r>
          <rPr>
            <sz val="8"/>
            <color indexed="81"/>
            <rFont val="Tahoma"/>
            <family val="2"/>
          </rPr>
          <t xml:space="preserve">
Input partial frequency for element to the left</t>
        </r>
      </text>
    </comment>
    <comment ref="K59" authorId="0" shapeId="0" xr:uid="{00000000-0006-0000-0200-000032020000}">
      <text>
        <r>
          <rPr>
            <b/>
            <sz val="8"/>
            <color indexed="81"/>
            <rFont val="Tahoma"/>
            <family val="2"/>
          </rPr>
          <t>Alexander Liao:</t>
        </r>
        <r>
          <rPr>
            <sz val="8"/>
            <color indexed="81"/>
            <rFont val="Tahoma"/>
            <family val="2"/>
          </rPr>
          <t xml:space="preserve">
Input partial frequency for element to the left</t>
        </r>
      </text>
    </comment>
    <comment ref="N59" authorId="0" shapeId="0" xr:uid="{00000000-0006-0000-0200-000033020000}">
      <text>
        <r>
          <rPr>
            <b/>
            <sz val="8"/>
            <color indexed="81"/>
            <rFont val="Tahoma"/>
            <family val="2"/>
          </rPr>
          <t>Alexander Liao:</t>
        </r>
        <r>
          <rPr>
            <sz val="8"/>
            <color indexed="81"/>
            <rFont val="Tahoma"/>
            <family val="2"/>
          </rPr>
          <t xml:space="preserve">
Input partial frequency for element to the left</t>
        </r>
      </text>
    </comment>
    <comment ref="Q59" authorId="0" shapeId="0" xr:uid="{00000000-0006-0000-0200-000034020000}">
      <text>
        <r>
          <rPr>
            <b/>
            <sz val="8"/>
            <color indexed="81"/>
            <rFont val="Tahoma"/>
            <family val="2"/>
          </rPr>
          <t>Alexander Liao:</t>
        </r>
        <r>
          <rPr>
            <sz val="8"/>
            <color indexed="81"/>
            <rFont val="Tahoma"/>
            <family val="2"/>
          </rPr>
          <t xml:space="preserve">
Input partial frequency for element to the left</t>
        </r>
      </text>
    </comment>
    <comment ref="T59" authorId="0" shapeId="0" xr:uid="{00000000-0006-0000-0200-000035020000}">
      <text>
        <r>
          <rPr>
            <b/>
            <sz val="8"/>
            <color indexed="81"/>
            <rFont val="Tahoma"/>
            <family val="2"/>
          </rPr>
          <t>Alexander Liao:</t>
        </r>
        <r>
          <rPr>
            <sz val="8"/>
            <color indexed="81"/>
            <rFont val="Tahoma"/>
            <family val="2"/>
          </rPr>
          <t xml:space="preserve">
Input partial frequency for element to the left</t>
        </r>
      </text>
    </comment>
    <comment ref="W59" authorId="0" shapeId="0" xr:uid="{00000000-0006-0000-0200-000036020000}">
      <text>
        <r>
          <rPr>
            <b/>
            <sz val="8"/>
            <color indexed="81"/>
            <rFont val="Tahoma"/>
            <family val="2"/>
          </rPr>
          <t>Alexander Liao:</t>
        </r>
        <r>
          <rPr>
            <sz val="8"/>
            <color indexed="81"/>
            <rFont val="Tahoma"/>
            <family val="2"/>
          </rPr>
          <t xml:space="preserve">
Input partial frequency for element to the left</t>
        </r>
      </text>
    </comment>
    <comment ref="Z59" authorId="0" shapeId="0" xr:uid="{00000000-0006-0000-0200-000037020000}">
      <text>
        <r>
          <rPr>
            <b/>
            <sz val="8"/>
            <color indexed="81"/>
            <rFont val="Tahoma"/>
            <family val="2"/>
          </rPr>
          <t>Alexander Liao:</t>
        </r>
        <r>
          <rPr>
            <sz val="8"/>
            <color indexed="81"/>
            <rFont val="Tahoma"/>
            <family val="2"/>
          </rPr>
          <t xml:space="preserve">
Input partial frequency for element to the left</t>
        </r>
      </text>
    </comment>
    <comment ref="AC59" authorId="0" shapeId="0" xr:uid="{00000000-0006-0000-0200-000038020000}">
      <text>
        <r>
          <rPr>
            <b/>
            <sz val="8"/>
            <color indexed="81"/>
            <rFont val="Tahoma"/>
            <family val="2"/>
          </rPr>
          <t>Alexander Liao:</t>
        </r>
        <r>
          <rPr>
            <sz val="8"/>
            <color indexed="81"/>
            <rFont val="Tahoma"/>
            <family val="2"/>
          </rPr>
          <t xml:space="preserve">
Input partial frequency for element to the left</t>
        </r>
      </text>
    </comment>
    <comment ref="AF59" authorId="0" shapeId="0" xr:uid="{00000000-0006-0000-0200-000039020000}">
      <text>
        <r>
          <rPr>
            <b/>
            <sz val="8"/>
            <color indexed="81"/>
            <rFont val="Tahoma"/>
            <family val="2"/>
          </rPr>
          <t>Alexander Liao:</t>
        </r>
        <r>
          <rPr>
            <sz val="8"/>
            <color indexed="81"/>
            <rFont val="Tahoma"/>
            <family val="2"/>
          </rPr>
          <t xml:space="preserve">
Input partial frequency for element to the left</t>
        </r>
      </text>
    </comment>
    <comment ref="AI59" authorId="0" shapeId="0" xr:uid="{00000000-0006-0000-0200-00003A020000}">
      <text>
        <r>
          <rPr>
            <b/>
            <sz val="8"/>
            <color indexed="81"/>
            <rFont val="Tahoma"/>
            <family val="2"/>
          </rPr>
          <t>Alexander Liao:</t>
        </r>
        <r>
          <rPr>
            <sz val="8"/>
            <color indexed="81"/>
            <rFont val="Tahoma"/>
            <family val="2"/>
          </rPr>
          <t xml:space="preserve">
Input partial frequency for element to the left</t>
        </r>
      </text>
    </comment>
    <comment ref="AL59" authorId="0" shapeId="0" xr:uid="{00000000-0006-0000-0200-00003B020000}">
      <text>
        <r>
          <rPr>
            <b/>
            <sz val="8"/>
            <color indexed="81"/>
            <rFont val="Tahoma"/>
            <family val="2"/>
          </rPr>
          <t>Alexander Liao:</t>
        </r>
        <r>
          <rPr>
            <sz val="8"/>
            <color indexed="81"/>
            <rFont val="Tahoma"/>
            <family val="2"/>
          </rPr>
          <t xml:space="preserve">
Input partial frequency for element to the left</t>
        </r>
      </text>
    </comment>
    <comment ref="AO59" authorId="0" shapeId="0" xr:uid="{00000000-0006-0000-0200-00003C020000}">
      <text>
        <r>
          <rPr>
            <b/>
            <sz val="8"/>
            <color indexed="81"/>
            <rFont val="Tahoma"/>
            <family val="2"/>
          </rPr>
          <t>Alexander Liao:</t>
        </r>
        <r>
          <rPr>
            <sz val="8"/>
            <color indexed="81"/>
            <rFont val="Tahoma"/>
            <family val="2"/>
          </rPr>
          <t xml:space="preserve">
Input partial frequency for element to the left</t>
        </r>
      </text>
    </comment>
    <comment ref="K60" authorId="0" shapeId="0" xr:uid="{00000000-0006-0000-0200-00003D020000}">
      <text>
        <r>
          <rPr>
            <b/>
            <sz val="8"/>
            <color indexed="81"/>
            <rFont val="Tahoma"/>
            <family val="2"/>
          </rPr>
          <t>Alexander Liao:</t>
        </r>
        <r>
          <rPr>
            <sz val="8"/>
            <color indexed="81"/>
            <rFont val="Tahoma"/>
            <family val="2"/>
          </rPr>
          <t xml:space="preserve">
Input partial frequency for element to the left</t>
        </r>
      </text>
    </comment>
    <comment ref="N60" authorId="0" shapeId="0" xr:uid="{00000000-0006-0000-0200-00003E020000}">
      <text>
        <r>
          <rPr>
            <b/>
            <sz val="8"/>
            <color indexed="81"/>
            <rFont val="Tahoma"/>
            <family val="2"/>
          </rPr>
          <t>Alexander Liao:</t>
        </r>
        <r>
          <rPr>
            <sz val="8"/>
            <color indexed="81"/>
            <rFont val="Tahoma"/>
            <family val="2"/>
          </rPr>
          <t xml:space="preserve">
Input partial frequency for element to the left</t>
        </r>
      </text>
    </comment>
    <comment ref="Q60" authorId="0" shapeId="0" xr:uid="{00000000-0006-0000-0200-00003F020000}">
      <text>
        <r>
          <rPr>
            <b/>
            <sz val="8"/>
            <color indexed="81"/>
            <rFont val="Tahoma"/>
            <family val="2"/>
          </rPr>
          <t>Alexander Liao:</t>
        </r>
        <r>
          <rPr>
            <sz val="8"/>
            <color indexed="81"/>
            <rFont val="Tahoma"/>
            <family val="2"/>
          </rPr>
          <t xml:space="preserve">
Input partial frequency for element to the left</t>
        </r>
      </text>
    </comment>
    <comment ref="T60" authorId="0" shapeId="0" xr:uid="{00000000-0006-0000-0200-000040020000}">
      <text>
        <r>
          <rPr>
            <b/>
            <sz val="8"/>
            <color indexed="81"/>
            <rFont val="Tahoma"/>
            <family val="2"/>
          </rPr>
          <t>Alexander Liao:</t>
        </r>
        <r>
          <rPr>
            <sz val="8"/>
            <color indexed="81"/>
            <rFont val="Tahoma"/>
            <family val="2"/>
          </rPr>
          <t xml:space="preserve">
Input partial frequency for element to the left</t>
        </r>
      </text>
    </comment>
    <comment ref="W60" authorId="0" shapeId="0" xr:uid="{00000000-0006-0000-0200-000041020000}">
      <text>
        <r>
          <rPr>
            <b/>
            <sz val="8"/>
            <color indexed="81"/>
            <rFont val="Tahoma"/>
            <family val="2"/>
          </rPr>
          <t>Alexander Liao:</t>
        </r>
        <r>
          <rPr>
            <sz val="8"/>
            <color indexed="81"/>
            <rFont val="Tahoma"/>
            <family val="2"/>
          </rPr>
          <t xml:space="preserve">
Input partial frequency for element to the left</t>
        </r>
      </text>
    </comment>
    <comment ref="Z60" authorId="0" shapeId="0" xr:uid="{00000000-0006-0000-0200-000042020000}">
      <text>
        <r>
          <rPr>
            <b/>
            <sz val="8"/>
            <color indexed="81"/>
            <rFont val="Tahoma"/>
            <family val="2"/>
          </rPr>
          <t>Alexander Liao:</t>
        </r>
        <r>
          <rPr>
            <sz val="8"/>
            <color indexed="81"/>
            <rFont val="Tahoma"/>
            <family val="2"/>
          </rPr>
          <t xml:space="preserve">
Input partial frequency for element to the left</t>
        </r>
      </text>
    </comment>
    <comment ref="AC60" authorId="0" shapeId="0" xr:uid="{00000000-0006-0000-0200-000043020000}">
      <text>
        <r>
          <rPr>
            <b/>
            <sz val="8"/>
            <color indexed="81"/>
            <rFont val="Tahoma"/>
            <family val="2"/>
          </rPr>
          <t>Alexander Liao:</t>
        </r>
        <r>
          <rPr>
            <sz val="8"/>
            <color indexed="81"/>
            <rFont val="Tahoma"/>
            <family val="2"/>
          </rPr>
          <t xml:space="preserve">
Input partial frequency for element to the left</t>
        </r>
      </text>
    </comment>
    <comment ref="AF60" authorId="0" shapeId="0" xr:uid="{00000000-0006-0000-0200-000044020000}">
      <text>
        <r>
          <rPr>
            <b/>
            <sz val="8"/>
            <color indexed="81"/>
            <rFont val="Tahoma"/>
            <family val="2"/>
          </rPr>
          <t>Alexander Liao:</t>
        </r>
        <r>
          <rPr>
            <sz val="8"/>
            <color indexed="81"/>
            <rFont val="Tahoma"/>
            <family val="2"/>
          </rPr>
          <t xml:space="preserve">
Input partial frequency for element to the left</t>
        </r>
      </text>
    </comment>
    <comment ref="AI60" authorId="0" shapeId="0" xr:uid="{00000000-0006-0000-0200-000045020000}">
      <text>
        <r>
          <rPr>
            <b/>
            <sz val="8"/>
            <color indexed="81"/>
            <rFont val="Tahoma"/>
            <family val="2"/>
          </rPr>
          <t>Alexander Liao:</t>
        </r>
        <r>
          <rPr>
            <sz val="8"/>
            <color indexed="81"/>
            <rFont val="Tahoma"/>
            <family val="2"/>
          </rPr>
          <t xml:space="preserve">
Input partial frequency for element to the left</t>
        </r>
      </text>
    </comment>
    <comment ref="AL60" authorId="0" shapeId="0" xr:uid="{00000000-0006-0000-0200-000046020000}">
      <text>
        <r>
          <rPr>
            <b/>
            <sz val="8"/>
            <color indexed="81"/>
            <rFont val="Tahoma"/>
            <family val="2"/>
          </rPr>
          <t>Alexander Liao:</t>
        </r>
        <r>
          <rPr>
            <sz val="8"/>
            <color indexed="81"/>
            <rFont val="Tahoma"/>
            <family val="2"/>
          </rPr>
          <t xml:space="preserve">
Input partial frequency for element to the left</t>
        </r>
      </text>
    </comment>
    <comment ref="AO60" authorId="0" shapeId="0" xr:uid="{00000000-0006-0000-0200-000047020000}">
      <text>
        <r>
          <rPr>
            <b/>
            <sz val="8"/>
            <color indexed="81"/>
            <rFont val="Tahoma"/>
            <family val="2"/>
          </rPr>
          <t>Alexander Liao:</t>
        </r>
        <r>
          <rPr>
            <sz val="8"/>
            <color indexed="81"/>
            <rFont val="Tahoma"/>
            <family val="2"/>
          </rPr>
          <t xml:space="preserve">
Input partial frequency for element to the left</t>
        </r>
      </text>
    </comment>
    <comment ref="K61" authorId="0" shapeId="0" xr:uid="{00000000-0006-0000-0200-000048020000}">
      <text>
        <r>
          <rPr>
            <b/>
            <sz val="8"/>
            <color indexed="81"/>
            <rFont val="Tahoma"/>
            <family val="2"/>
          </rPr>
          <t>Alexander Liao:</t>
        </r>
        <r>
          <rPr>
            <sz val="8"/>
            <color indexed="81"/>
            <rFont val="Tahoma"/>
            <family val="2"/>
          </rPr>
          <t xml:space="preserve">
Input partial frequency for element to the left</t>
        </r>
      </text>
    </comment>
    <comment ref="N61" authorId="0" shapeId="0" xr:uid="{00000000-0006-0000-0200-000049020000}">
      <text>
        <r>
          <rPr>
            <b/>
            <sz val="8"/>
            <color indexed="81"/>
            <rFont val="Tahoma"/>
            <family val="2"/>
          </rPr>
          <t>Alexander Liao:</t>
        </r>
        <r>
          <rPr>
            <sz val="8"/>
            <color indexed="81"/>
            <rFont val="Tahoma"/>
            <family val="2"/>
          </rPr>
          <t xml:space="preserve">
Input partial frequency for element to the left</t>
        </r>
      </text>
    </comment>
    <comment ref="Q61" authorId="0" shapeId="0" xr:uid="{00000000-0006-0000-0200-00004A020000}">
      <text>
        <r>
          <rPr>
            <b/>
            <sz val="8"/>
            <color indexed="81"/>
            <rFont val="Tahoma"/>
            <family val="2"/>
          </rPr>
          <t>Alexander Liao:</t>
        </r>
        <r>
          <rPr>
            <sz val="8"/>
            <color indexed="81"/>
            <rFont val="Tahoma"/>
            <family val="2"/>
          </rPr>
          <t xml:space="preserve">
Input partial frequency for element to the left</t>
        </r>
      </text>
    </comment>
    <comment ref="T61" authorId="0" shapeId="0" xr:uid="{00000000-0006-0000-0200-00004B020000}">
      <text>
        <r>
          <rPr>
            <b/>
            <sz val="8"/>
            <color indexed="81"/>
            <rFont val="Tahoma"/>
            <family val="2"/>
          </rPr>
          <t>Alexander Liao:</t>
        </r>
        <r>
          <rPr>
            <sz val="8"/>
            <color indexed="81"/>
            <rFont val="Tahoma"/>
            <family val="2"/>
          </rPr>
          <t xml:space="preserve">
Input partial frequency for element to the left</t>
        </r>
      </text>
    </comment>
    <comment ref="W61" authorId="0" shapeId="0" xr:uid="{00000000-0006-0000-0200-00004C020000}">
      <text>
        <r>
          <rPr>
            <b/>
            <sz val="8"/>
            <color indexed="81"/>
            <rFont val="Tahoma"/>
            <family val="2"/>
          </rPr>
          <t>Alexander Liao:</t>
        </r>
        <r>
          <rPr>
            <sz val="8"/>
            <color indexed="81"/>
            <rFont val="Tahoma"/>
            <family val="2"/>
          </rPr>
          <t xml:space="preserve">
Input partial frequency for element to the left</t>
        </r>
      </text>
    </comment>
    <comment ref="Z61" authorId="0" shapeId="0" xr:uid="{00000000-0006-0000-0200-00004D020000}">
      <text>
        <r>
          <rPr>
            <b/>
            <sz val="8"/>
            <color indexed="81"/>
            <rFont val="Tahoma"/>
            <family val="2"/>
          </rPr>
          <t>Alexander Liao:</t>
        </r>
        <r>
          <rPr>
            <sz val="8"/>
            <color indexed="81"/>
            <rFont val="Tahoma"/>
            <family val="2"/>
          </rPr>
          <t xml:space="preserve">
Input partial frequency for element to the left</t>
        </r>
      </text>
    </comment>
    <comment ref="AC61" authorId="0" shapeId="0" xr:uid="{00000000-0006-0000-0200-00004E020000}">
      <text>
        <r>
          <rPr>
            <b/>
            <sz val="8"/>
            <color indexed="81"/>
            <rFont val="Tahoma"/>
            <family val="2"/>
          </rPr>
          <t>Alexander Liao:</t>
        </r>
        <r>
          <rPr>
            <sz val="8"/>
            <color indexed="81"/>
            <rFont val="Tahoma"/>
            <family val="2"/>
          </rPr>
          <t xml:space="preserve">
Input partial frequency for element to the left</t>
        </r>
      </text>
    </comment>
    <comment ref="AF61" authorId="0" shapeId="0" xr:uid="{00000000-0006-0000-0200-00004F020000}">
      <text>
        <r>
          <rPr>
            <b/>
            <sz val="8"/>
            <color indexed="81"/>
            <rFont val="Tahoma"/>
            <family val="2"/>
          </rPr>
          <t>Alexander Liao:</t>
        </r>
        <r>
          <rPr>
            <sz val="8"/>
            <color indexed="81"/>
            <rFont val="Tahoma"/>
            <family val="2"/>
          </rPr>
          <t xml:space="preserve">
Input partial frequency for element to the left</t>
        </r>
      </text>
    </comment>
    <comment ref="AI61" authorId="0" shapeId="0" xr:uid="{00000000-0006-0000-0200-000050020000}">
      <text>
        <r>
          <rPr>
            <b/>
            <sz val="8"/>
            <color indexed="81"/>
            <rFont val="Tahoma"/>
            <family val="2"/>
          </rPr>
          <t>Alexander Liao:</t>
        </r>
        <r>
          <rPr>
            <sz val="8"/>
            <color indexed="81"/>
            <rFont val="Tahoma"/>
            <family val="2"/>
          </rPr>
          <t xml:space="preserve">
Input partial frequency for element to the left</t>
        </r>
      </text>
    </comment>
    <comment ref="AL61" authorId="0" shapeId="0" xr:uid="{00000000-0006-0000-0200-000051020000}">
      <text>
        <r>
          <rPr>
            <b/>
            <sz val="8"/>
            <color indexed="81"/>
            <rFont val="Tahoma"/>
            <family val="2"/>
          </rPr>
          <t>Alexander Liao:</t>
        </r>
        <r>
          <rPr>
            <sz val="8"/>
            <color indexed="81"/>
            <rFont val="Tahoma"/>
            <family val="2"/>
          </rPr>
          <t xml:space="preserve">
Input partial frequency for element to the left</t>
        </r>
      </text>
    </comment>
    <comment ref="AO61" authorId="0" shapeId="0" xr:uid="{00000000-0006-0000-0200-000052020000}">
      <text>
        <r>
          <rPr>
            <b/>
            <sz val="8"/>
            <color indexed="81"/>
            <rFont val="Tahoma"/>
            <family val="2"/>
          </rPr>
          <t>Alexander Liao:</t>
        </r>
        <r>
          <rPr>
            <sz val="8"/>
            <color indexed="81"/>
            <rFont val="Tahoma"/>
            <family val="2"/>
          </rPr>
          <t xml:space="preserve">
Input partial frequency for element to the left</t>
        </r>
      </text>
    </comment>
    <comment ref="K62" authorId="0" shapeId="0" xr:uid="{00000000-0006-0000-0200-000053020000}">
      <text>
        <r>
          <rPr>
            <b/>
            <sz val="8"/>
            <color indexed="81"/>
            <rFont val="Tahoma"/>
            <family val="2"/>
          </rPr>
          <t>Alexander Liao:</t>
        </r>
        <r>
          <rPr>
            <sz val="8"/>
            <color indexed="81"/>
            <rFont val="Tahoma"/>
            <family val="2"/>
          </rPr>
          <t xml:space="preserve">
Input partial frequency for element to the left</t>
        </r>
      </text>
    </comment>
    <comment ref="N62" authorId="0" shapeId="0" xr:uid="{00000000-0006-0000-0200-000054020000}">
      <text>
        <r>
          <rPr>
            <b/>
            <sz val="8"/>
            <color indexed="81"/>
            <rFont val="Tahoma"/>
            <family val="2"/>
          </rPr>
          <t>Alexander Liao:</t>
        </r>
        <r>
          <rPr>
            <sz val="8"/>
            <color indexed="81"/>
            <rFont val="Tahoma"/>
            <family val="2"/>
          </rPr>
          <t xml:space="preserve">
Input partial frequency for element to the left</t>
        </r>
      </text>
    </comment>
    <comment ref="Q62" authorId="0" shapeId="0" xr:uid="{00000000-0006-0000-0200-000055020000}">
      <text>
        <r>
          <rPr>
            <b/>
            <sz val="8"/>
            <color indexed="81"/>
            <rFont val="Tahoma"/>
            <family val="2"/>
          </rPr>
          <t>Alexander Liao:</t>
        </r>
        <r>
          <rPr>
            <sz val="8"/>
            <color indexed="81"/>
            <rFont val="Tahoma"/>
            <family val="2"/>
          </rPr>
          <t xml:space="preserve">
Input partial frequency for element to the left</t>
        </r>
      </text>
    </comment>
    <comment ref="T62" authorId="0" shapeId="0" xr:uid="{00000000-0006-0000-0200-000056020000}">
      <text>
        <r>
          <rPr>
            <b/>
            <sz val="8"/>
            <color indexed="81"/>
            <rFont val="Tahoma"/>
            <family val="2"/>
          </rPr>
          <t>Alexander Liao:</t>
        </r>
        <r>
          <rPr>
            <sz val="8"/>
            <color indexed="81"/>
            <rFont val="Tahoma"/>
            <family val="2"/>
          </rPr>
          <t xml:space="preserve">
Input partial frequency for element to the left</t>
        </r>
      </text>
    </comment>
    <comment ref="W62" authorId="0" shapeId="0" xr:uid="{00000000-0006-0000-0200-000057020000}">
      <text>
        <r>
          <rPr>
            <b/>
            <sz val="8"/>
            <color indexed="81"/>
            <rFont val="Tahoma"/>
            <family val="2"/>
          </rPr>
          <t>Alexander Liao:</t>
        </r>
        <r>
          <rPr>
            <sz val="8"/>
            <color indexed="81"/>
            <rFont val="Tahoma"/>
            <family val="2"/>
          </rPr>
          <t xml:space="preserve">
Input partial frequency for element to the left</t>
        </r>
      </text>
    </comment>
    <comment ref="Z62" authorId="0" shapeId="0" xr:uid="{00000000-0006-0000-0200-000058020000}">
      <text>
        <r>
          <rPr>
            <b/>
            <sz val="8"/>
            <color indexed="81"/>
            <rFont val="Tahoma"/>
            <family val="2"/>
          </rPr>
          <t>Alexander Liao:</t>
        </r>
        <r>
          <rPr>
            <sz val="8"/>
            <color indexed="81"/>
            <rFont val="Tahoma"/>
            <family val="2"/>
          </rPr>
          <t xml:space="preserve">
Input partial frequency for element to the left</t>
        </r>
      </text>
    </comment>
    <comment ref="AC62" authorId="0" shapeId="0" xr:uid="{00000000-0006-0000-0200-000059020000}">
      <text>
        <r>
          <rPr>
            <b/>
            <sz val="8"/>
            <color indexed="81"/>
            <rFont val="Tahoma"/>
            <family val="2"/>
          </rPr>
          <t>Alexander Liao:</t>
        </r>
        <r>
          <rPr>
            <sz val="8"/>
            <color indexed="81"/>
            <rFont val="Tahoma"/>
            <family val="2"/>
          </rPr>
          <t xml:space="preserve">
Input partial frequency for element to the left</t>
        </r>
      </text>
    </comment>
    <comment ref="AF62" authorId="0" shapeId="0" xr:uid="{00000000-0006-0000-0200-00005A020000}">
      <text>
        <r>
          <rPr>
            <b/>
            <sz val="8"/>
            <color indexed="81"/>
            <rFont val="Tahoma"/>
            <family val="2"/>
          </rPr>
          <t>Alexander Liao:</t>
        </r>
        <r>
          <rPr>
            <sz val="8"/>
            <color indexed="81"/>
            <rFont val="Tahoma"/>
            <family val="2"/>
          </rPr>
          <t xml:space="preserve">
Input partial frequency for element to the left</t>
        </r>
      </text>
    </comment>
    <comment ref="AI62" authorId="0" shapeId="0" xr:uid="{00000000-0006-0000-0200-00005B020000}">
      <text>
        <r>
          <rPr>
            <b/>
            <sz val="8"/>
            <color indexed="81"/>
            <rFont val="Tahoma"/>
            <family val="2"/>
          </rPr>
          <t>Alexander Liao:</t>
        </r>
        <r>
          <rPr>
            <sz val="8"/>
            <color indexed="81"/>
            <rFont val="Tahoma"/>
            <family val="2"/>
          </rPr>
          <t xml:space="preserve">
Input partial frequency for element to the left</t>
        </r>
      </text>
    </comment>
    <comment ref="AL62" authorId="0" shapeId="0" xr:uid="{00000000-0006-0000-0200-00005C020000}">
      <text>
        <r>
          <rPr>
            <b/>
            <sz val="8"/>
            <color indexed="81"/>
            <rFont val="Tahoma"/>
            <family val="2"/>
          </rPr>
          <t>Alexander Liao:</t>
        </r>
        <r>
          <rPr>
            <sz val="8"/>
            <color indexed="81"/>
            <rFont val="Tahoma"/>
            <family val="2"/>
          </rPr>
          <t xml:space="preserve">
Input partial frequency for element to the left</t>
        </r>
      </text>
    </comment>
    <comment ref="AO62" authorId="0" shapeId="0" xr:uid="{00000000-0006-0000-0200-00005D020000}">
      <text>
        <r>
          <rPr>
            <b/>
            <sz val="8"/>
            <color indexed="81"/>
            <rFont val="Tahoma"/>
            <family val="2"/>
          </rPr>
          <t>Alexander Liao:</t>
        </r>
        <r>
          <rPr>
            <sz val="8"/>
            <color indexed="81"/>
            <rFont val="Tahoma"/>
            <family val="2"/>
          </rPr>
          <t xml:space="preserve">
Input partial frequency for element to the left</t>
        </r>
      </text>
    </comment>
    <comment ref="K63" authorId="0" shapeId="0" xr:uid="{00000000-0006-0000-0200-00005E020000}">
      <text>
        <r>
          <rPr>
            <b/>
            <sz val="8"/>
            <color indexed="81"/>
            <rFont val="Tahoma"/>
            <family val="2"/>
          </rPr>
          <t>Alexander Liao:</t>
        </r>
        <r>
          <rPr>
            <sz val="8"/>
            <color indexed="81"/>
            <rFont val="Tahoma"/>
            <family val="2"/>
          </rPr>
          <t xml:space="preserve">
Input partial frequency for element to the left</t>
        </r>
      </text>
    </comment>
    <comment ref="N63" authorId="0" shapeId="0" xr:uid="{00000000-0006-0000-0200-00005F020000}">
      <text>
        <r>
          <rPr>
            <b/>
            <sz val="8"/>
            <color indexed="81"/>
            <rFont val="Tahoma"/>
            <family val="2"/>
          </rPr>
          <t>Alexander Liao:</t>
        </r>
        <r>
          <rPr>
            <sz val="8"/>
            <color indexed="81"/>
            <rFont val="Tahoma"/>
            <family val="2"/>
          </rPr>
          <t xml:space="preserve">
Input partial frequency for element to the left</t>
        </r>
      </text>
    </comment>
    <comment ref="Q63" authorId="0" shapeId="0" xr:uid="{00000000-0006-0000-0200-000060020000}">
      <text>
        <r>
          <rPr>
            <b/>
            <sz val="8"/>
            <color indexed="81"/>
            <rFont val="Tahoma"/>
            <family val="2"/>
          </rPr>
          <t>Alexander Liao:</t>
        </r>
        <r>
          <rPr>
            <sz val="8"/>
            <color indexed="81"/>
            <rFont val="Tahoma"/>
            <family val="2"/>
          </rPr>
          <t xml:space="preserve">
Input partial frequency for element to the left</t>
        </r>
      </text>
    </comment>
    <comment ref="T63" authorId="0" shapeId="0" xr:uid="{00000000-0006-0000-0200-000061020000}">
      <text>
        <r>
          <rPr>
            <b/>
            <sz val="8"/>
            <color indexed="81"/>
            <rFont val="Tahoma"/>
            <family val="2"/>
          </rPr>
          <t>Alexander Liao:</t>
        </r>
        <r>
          <rPr>
            <sz val="8"/>
            <color indexed="81"/>
            <rFont val="Tahoma"/>
            <family val="2"/>
          </rPr>
          <t xml:space="preserve">
Input partial frequency for element to the left</t>
        </r>
      </text>
    </comment>
    <comment ref="W63" authorId="0" shapeId="0" xr:uid="{00000000-0006-0000-0200-000062020000}">
      <text>
        <r>
          <rPr>
            <b/>
            <sz val="8"/>
            <color indexed="81"/>
            <rFont val="Tahoma"/>
            <family val="2"/>
          </rPr>
          <t>Alexander Liao:</t>
        </r>
        <r>
          <rPr>
            <sz val="8"/>
            <color indexed="81"/>
            <rFont val="Tahoma"/>
            <family val="2"/>
          </rPr>
          <t xml:space="preserve">
Input partial frequency for element to the left</t>
        </r>
      </text>
    </comment>
    <comment ref="Z63" authorId="0" shapeId="0" xr:uid="{00000000-0006-0000-0200-000063020000}">
      <text>
        <r>
          <rPr>
            <b/>
            <sz val="8"/>
            <color indexed="81"/>
            <rFont val="Tahoma"/>
            <family val="2"/>
          </rPr>
          <t>Alexander Liao:</t>
        </r>
        <r>
          <rPr>
            <sz val="8"/>
            <color indexed="81"/>
            <rFont val="Tahoma"/>
            <family val="2"/>
          </rPr>
          <t xml:space="preserve">
Input partial frequency for element to the left</t>
        </r>
      </text>
    </comment>
    <comment ref="AC63" authorId="0" shapeId="0" xr:uid="{00000000-0006-0000-0200-000064020000}">
      <text>
        <r>
          <rPr>
            <b/>
            <sz val="8"/>
            <color indexed="81"/>
            <rFont val="Tahoma"/>
            <family val="2"/>
          </rPr>
          <t>Alexander Liao:</t>
        </r>
        <r>
          <rPr>
            <sz val="8"/>
            <color indexed="81"/>
            <rFont val="Tahoma"/>
            <family val="2"/>
          </rPr>
          <t xml:space="preserve">
Input partial frequency for element to the left</t>
        </r>
      </text>
    </comment>
    <comment ref="AF63" authorId="0" shapeId="0" xr:uid="{00000000-0006-0000-0200-000065020000}">
      <text>
        <r>
          <rPr>
            <b/>
            <sz val="8"/>
            <color indexed="81"/>
            <rFont val="Tahoma"/>
            <family val="2"/>
          </rPr>
          <t>Alexander Liao:</t>
        </r>
        <r>
          <rPr>
            <sz val="8"/>
            <color indexed="81"/>
            <rFont val="Tahoma"/>
            <family val="2"/>
          </rPr>
          <t xml:space="preserve">
Input partial frequency for element to the left</t>
        </r>
      </text>
    </comment>
    <comment ref="AI63" authorId="0" shapeId="0" xr:uid="{00000000-0006-0000-0200-000066020000}">
      <text>
        <r>
          <rPr>
            <b/>
            <sz val="8"/>
            <color indexed="81"/>
            <rFont val="Tahoma"/>
            <family val="2"/>
          </rPr>
          <t>Alexander Liao:</t>
        </r>
        <r>
          <rPr>
            <sz val="8"/>
            <color indexed="81"/>
            <rFont val="Tahoma"/>
            <family val="2"/>
          </rPr>
          <t xml:space="preserve">
Input partial frequency for element to the left</t>
        </r>
      </text>
    </comment>
    <comment ref="AL63" authorId="0" shapeId="0" xr:uid="{00000000-0006-0000-0200-000067020000}">
      <text>
        <r>
          <rPr>
            <b/>
            <sz val="8"/>
            <color indexed="81"/>
            <rFont val="Tahoma"/>
            <family val="2"/>
          </rPr>
          <t>Alexander Liao:</t>
        </r>
        <r>
          <rPr>
            <sz val="8"/>
            <color indexed="81"/>
            <rFont val="Tahoma"/>
            <family val="2"/>
          </rPr>
          <t xml:space="preserve">
Input partial frequency for element to the left</t>
        </r>
      </text>
    </comment>
    <comment ref="AO63" authorId="0" shapeId="0" xr:uid="{00000000-0006-0000-0200-000068020000}">
      <text>
        <r>
          <rPr>
            <b/>
            <sz val="8"/>
            <color indexed="81"/>
            <rFont val="Tahoma"/>
            <family val="2"/>
          </rPr>
          <t>Alexander Liao:</t>
        </r>
        <r>
          <rPr>
            <sz val="8"/>
            <color indexed="81"/>
            <rFont val="Tahoma"/>
            <family val="2"/>
          </rPr>
          <t xml:space="preserve">
Input partial frequency for element to the left</t>
        </r>
      </text>
    </comment>
    <comment ref="K64" authorId="0" shapeId="0" xr:uid="{00000000-0006-0000-0200-000069020000}">
      <text>
        <r>
          <rPr>
            <b/>
            <sz val="8"/>
            <color indexed="81"/>
            <rFont val="Tahoma"/>
            <family val="2"/>
          </rPr>
          <t>Alexander Liao:</t>
        </r>
        <r>
          <rPr>
            <sz val="8"/>
            <color indexed="81"/>
            <rFont val="Tahoma"/>
            <family val="2"/>
          </rPr>
          <t xml:space="preserve">
Input partial frequency for element to the left</t>
        </r>
      </text>
    </comment>
    <comment ref="N64" authorId="0" shapeId="0" xr:uid="{00000000-0006-0000-0200-00006A020000}">
      <text>
        <r>
          <rPr>
            <b/>
            <sz val="8"/>
            <color indexed="81"/>
            <rFont val="Tahoma"/>
            <family val="2"/>
          </rPr>
          <t>Alexander Liao:</t>
        </r>
        <r>
          <rPr>
            <sz val="8"/>
            <color indexed="81"/>
            <rFont val="Tahoma"/>
            <family val="2"/>
          </rPr>
          <t xml:space="preserve">
Input partial frequency for element to the left</t>
        </r>
      </text>
    </comment>
    <comment ref="Q64" authorId="0" shapeId="0" xr:uid="{00000000-0006-0000-0200-00006B020000}">
      <text>
        <r>
          <rPr>
            <b/>
            <sz val="8"/>
            <color indexed="81"/>
            <rFont val="Tahoma"/>
            <family val="2"/>
          </rPr>
          <t>Alexander Liao:</t>
        </r>
        <r>
          <rPr>
            <sz val="8"/>
            <color indexed="81"/>
            <rFont val="Tahoma"/>
            <family val="2"/>
          </rPr>
          <t xml:space="preserve">
Input partial frequency for element to the left</t>
        </r>
      </text>
    </comment>
    <comment ref="T64" authorId="0" shapeId="0" xr:uid="{00000000-0006-0000-0200-00006C020000}">
      <text>
        <r>
          <rPr>
            <b/>
            <sz val="8"/>
            <color indexed="81"/>
            <rFont val="Tahoma"/>
            <family val="2"/>
          </rPr>
          <t>Alexander Liao:</t>
        </r>
        <r>
          <rPr>
            <sz val="8"/>
            <color indexed="81"/>
            <rFont val="Tahoma"/>
            <family val="2"/>
          </rPr>
          <t xml:space="preserve">
Input partial frequency for element to the left</t>
        </r>
      </text>
    </comment>
    <comment ref="W64" authorId="0" shapeId="0" xr:uid="{00000000-0006-0000-0200-00006D020000}">
      <text>
        <r>
          <rPr>
            <b/>
            <sz val="8"/>
            <color indexed="81"/>
            <rFont val="Tahoma"/>
            <family val="2"/>
          </rPr>
          <t>Alexander Liao:</t>
        </r>
        <r>
          <rPr>
            <sz val="8"/>
            <color indexed="81"/>
            <rFont val="Tahoma"/>
            <family val="2"/>
          </rPr>
          <t xml:space="preserve">
Input partial frequency for element to the left</t>
        </r>
      </text>
    </comment>
    <comment ref="Z64" authorId="0" shapeId="0" xr:uid="{00000000-0006-0000-0200-00006E020000}">
      <text>
        <r>
          <rPr>
            <b/>
            <sz val="8"/>
            <color indexed="81"/>
            <rFont val="Tahoma"/>
            <family val="2"/>
          </rPr>
          <t>Alexander Liao:</t>
        </r>
        <r>
          <rPr>
            <sz val="8"/>
            <color indexed="81"/>
            <rFont val="Tahoma"/>
            <family val="2"/>
          </rPr>
          <t xml:space="preserve">
Input partial frequency for element to the left</t>
        </r>
      </text>
    </comment>
    <comment ref="AC64" authorId="0" shapeId="0" xr:uid="{00000000-0006-0000-0200-00006F020000}">
      <text>
        <r>
          <rPr>
            <b/>
            <sz val="8"/>
            <color indexed="81"/>
            <rFont val="Tahoma"/>
            <family val="2"/>
          </rPr>
          <t>Alexander Liao:</t>
        </r>
        <r>
          <rPr>
            <sz val="8"/>
            <color indexed="81"/>
            <rFont val="Tahoma"/>
            <family val="2"/>
          </rPr>
          <t xml:space="preserve">
Input partial frequency for element to the left</t>
        </r>
      </text>
    </comment>
    <comment ref="AF64" authorId="0" shapeId="0" xr:uid="{00000000-0006-0000-0200-000070020000}">
      <text>
        <r>
          <rPr>
            <b/>
            <sz val="8"/>
            <color indexed="81"/>
            <rFont val="Tahoma"/>
            <family val="2"/>
          </rPr>
          <t>Alexander Liao:</t>
        </r>
        <r>
          <rPr>
            <sz val="8"/>
            <color indexed="81"/>
            <rFont val="Tahoma"/>
            <family val="2"/>
          </rPr>
          <t xml:space="preserve">
Input partial frequency for element to the left</t>
        </r>
      </text>
    </comment>
    <comment ref="AI64" authorId="0" shapeId="0" xr:uid="{00000000-0006-0000-0200-000071020000}">
      <text>
        <r>
          <rPr>
            <b/>
            <sz val="8"/>
            <color indexed="81"/>
            <rFont val="Tahoma"/>
            <family val="2"/>
          </rPr>
          <t>Alexander Liao:</t>
        </r>
        <r>
          <rPr>
            <sz val="8"/>
            <color indexed="81"/>
            <rFont val="Tahoma"/>
            <family val="2"/>
          </rPr>
          <t xml:space="preserve">
Input partial frequency for element to the left</t>
        </r>
      </text>
    </comment>
    <comment ref="AL64" authorId="0" shapeId="0" xr:uid="{00000000-0006-0000-0200-000072020000}">
      <text>
        <r>
          <rPr>
            <b/>
            <sz val="8"/>
            <color indexed="81"/>
            <rFont val="Tahoma"/>
            <family val="2"/>
          </rPr>
          <t>Alexander Liao:</t>
        </r>
        <r>
          <rPr>
            <sz val="8"/>
            <color indexed="81"/>
            <rFont val="Tahoma"/>
            <family val="2"/>
          </rPr>
          <t xml:space="preserve">
Input partial frequency for element to the left</t>
        </r>
      </text>
    </comment>
    <comment ref="AO64" authorId="0" shapeId="0" xr:uid="{00000000-0006-0000-0200-000073020000}">
      <text>
        <r>
          <rPr>
            <b/>
            <sz val="8"/>
            <color indexed="81"/>
            <rFont val="Tahoma"/>
            <family val="2"/>
          </rPr>
          <t>Alexander Liao:</t>
        </r>
        <r>
          <rPr>
            <sz val="8"/>
            <color indexed="81"/>
            <rFont val="Tahoma"/>
            <family val="2"/>
          </rPr>
          <t xml:space="preserve">
Input partial frequency for element to the left</t>
        </r>
      </text>
    </comment>
    <comment ref="K65" authorId="0" shapeId="0" xr:uid="{00000000-0006-0000-0200-000074020000}">
      <text>
        <r>
          <rPr>
            <b/>
            <sz val="8"/>
            <color indexed="81"/>
            <rFont val="Tahoma"/>
            <family val="2"/>
          </rPr>
          <t>Alexander Liao:</t>
        </r>
        <r>
          <rPr>
            <sz val="8"/>
            <color indexed="81"/>
            <rFont val="Tahoma"/>
            <family val="2"/>
          </rPr>
          <t xml:space="preserve">
Input partial frequency for element to the left</t>
        </r>
      </text>
    </comment>
    <comment ref="N65" authorId="0" shapeId="0" xr:uid="{00000000-0006-0000-0200-000075020000}">
      <text>
        <r>
          <rPr>
            <b/>
            <sz val="8"/>
            <color indexed="81"/>
            <rFont val="Tahoma"/>
            <family val="2"/>
          </rPr>
          <t>Alexander Liao:</t>
        </r>
        <r>
          <rPr>
            <sz val="8"/>
            <color indexed="81"/>
            <rFont val="Tahoma"/>
            <family val="2"/>
          </rPr>
          <t xml:space="preserve">
Input partial frequency for element to the left</t>
        </r>
      </text>
    </comment>
    <comment ref="Q65" authorId="0" shapeId="0" xr:uid="{00000000-0006-0000-0200-000076020000}">
      <text>
        <r>
          <rPr>
            <b/>
            <sz val="8"/>
            <color indexed="81"/>
            <rFont val="Tahoma"/>
            <family val="2"/>
          </rPr>
          <t>Alexander Liao:</t>
        </r>
        <r>
          <rPr>
            <sz val="8"/>
            <color indexed="81"/>
            <rFont val="Tahoma"/>
            <family val="2"/>
          </rPr>
          <t xml:space="preserve">
Input partial frequency for element to the left</t>
        </r>
      </text>
    </comment>
    <comment ref="T65" authorId="0" shapeId="0" xr:uid="{00000000-0006-0000-0200-000077020000}">
      <text>
        <r>
          <rPr>
            <b/>
            <sz val="8"/>
            <color indexed="81"/>
            <rFont val="Tahoma"/>
            <family val="2"/>
          </rPr>
          <t>Alexander Liao:</t>
        </r>
        <r>
          <rPr>
            <sz val="8"/>
            <color indexed="81"/>
            <rFont val="Tahoma"/>
            <family val="2"/>
          </rPr>
          <t xml:space="preserve">
Input partial frequency for element to the left</t>
        </r>
      </text>
    </comment>
    <comment ref="W65" authorId="0" shapeId="0" xr:uid="{00000000-0006-0000-0200-000078020000}">
      <text>
        <r>
          <rPr>
            <b/>
            <sz val="8"/>
            <color indexed="81"/>
            <rFont val="Tahoma"/>
            <family val="2"/>
          </rPr>
          <t>Alexander Liao:</t>
        </r>
        <r>
          <rPr>
            <sz val="8"/>
            <color indexed="81"/>
            <rFont val="Tahoma"/>
            <family val="2"/>
          </rPr>
          <t xml:space="preserve">
Input partial frequency for element to the left</t>
        </r>
      </text>
    </comment>
    <comment ref="Z65" authorId="0" shapeId="0" xr:uid="{00000000-0006-0000-0200-000079020000}">
      <text>
        <r>
          <rPr>
            <b/>
            <sz val="8"/>
            <color indexed="81"/>
            <rFont val="Tahoma"/>
            <family val="2"/>
          </rPr>
          <t>Alexander Liao:</t>
        </r>
        <r>
          <rPr>
            <sz val="8"/>
            <color indexed="81"/>
            <rFont val="Tahoma"/>
            <family val="2"/>
          </rPr>
          <t xml:space="preserve">
Input partial frequency for element to the left</t>
        </r>
      </text>
    </comment>
    <comment ref="AC65" authorId="0" shapeId="0" xr:uid="{00000000-0006-0000-0200-00007A020000}">
      <text>
        <r>
          <rPr>
            <b/>
            <sz val="8"/>
            <color indexed="81"/>
            <rFont val="Tahoma"/>
            <family val="2"/>
          </rPr>
          <t>Alexander Liao:</t>
        </r>
        <r>
          <rPr>
            <sz val="8"/>
            <color indexed="81"/>
            <rFont val="Tahoma"/>
            <family val="2"/>
          </rPr>
          <t xml:space="preserve">
Input partial frequency for element to the left</t>
        </r>
      </text>
    </comment>
    <comment ref="AF65" authorId="0" shapeId="0" xr:uid="{00000000-0006-0000-0200-00007B020000}">
      <text>
        <r>
          <rPr>
            <b/>
            <sz val="8"/>
            <color indexed="81"/>
            <rFont val="Tahoma"/>
            <family val="2"/>
          </rPr>
          <t>Alexander Liao:</t>
        </r>
        <r>
          <rPr>
            <sz val="8"/>
            <color indexed="81"/>
            <rFont val="Tahoma"/>
            <family val="2"/>
          </rPr>
          <t xml:space="preserve">
Input partial frequency for element to the left</t>
        </r>
      </text>
    </comment>
    <comment ref="AI65" authorId="0" shapeId="0" xr:uid="{00000000-0006-0000-0200-00007C020000}">
      <text>
        <r>
          <rPr>
            <b/>
            <sz val="8"/>
            <color indexed="81"/>
            <rFont val="Tahoma"/>
            <family val="2"/>
          </rPr>
          <t>Alexander Liao:</t>
        </r>
        <r>
          <rPr>
            <sz val="8"/>
            <color indexed="81"/>
            <rFont val="Tahoma"/>
            <family val="2"/>
          </rPr>
          <t xml:space="preserve">
Input partial frequency for element to the left</t>
        </r>
      </text>
    </comment>
    <comment ref="AL65" authorId="0" shapeId="0" xr:uid="{00000000-0006-0000-0200-00007D020000}">
      <text>
        <r>
          <rPr>
            <b/>
            <sz val="8"/>
            <color indexed="81"/>
            <rFont val="Tahoma"/>
            <family val="2"/>
          </rPr>
          <t>Alexander Liao:</t>
        </r>
        <r>
          <rPr>
            <sz val="8"/>
            <color indexed="81"/>
            <rFont val="Tahoma"/>
            <family val="2"/>
          </rPr>
          <t xml:space="preserve">
Input partial frequency for element to the left</t>
        </r>
      </text>
    </comment>
    <comment ref="AO65" authorId="0" shapeId="0" xr:uid="{00000000-0006-0000-0200-00007E020000}">
      <text>
        <r>
          <rPr>
            <b/>
            <sz val="8"/>
            <color indexed="81"/>
            <rFont val="Tahoma"/>
            <family val="2"/>
          </rPr>
          <t>Alexander Liao:</t>
        </r>
        <r>
          <rPr>
            <sz val="8"/>
            <color indexed="81"/>
            <rFont val="Tahoma"/>
            <family val="2"/>
          </rPr>
          <t xml:space="preserve">
Input partial frequency for element to the left</t>
        </r>
      </text>
    </comment>
    <comment ref="K66" authorId="0" shapeId="0" xr:uid="{00000000-0006-0000-0200-00007F020000}">
      <text>
        <r>
          <rPr>
            <b/>
            <sz val="8"/>
            <color indexed="81"/>
            <rFont val="Tahoma"/>
            <family val="2"/>
          </rPr>
          <t>Alexander Liao:</t>
        </r>
        <r>
          <rPr>
            <sz val="8"/>
            <color indexed="81"/>
            <rFont val="Tahoma"/>
            <family val="2"/>
          </rPr>
          <t xml:space="preserve">
Input partial frequency for element to the left</t>
        </r>
      </text>
    </comment>
    <comment ref="N66" authorId="0" shapeId="0" xr:uid="{00000000-0006-0000-0200-000080020000}">
      <text>
        <r>
          <rPr>
            <b/>
            <sz val="8"/>
            <color indexed="81"/>
            <rFont val="Tahoma"/>
            <family val="2"/>
          </rPr>
          <t>Alexander Liao:</t>
        </r>
        <r>
          <rPr>
            <sz val="8"/>
            <color indexed="81"/>
            <rFont val="Tahoma"/>
            <family val="2"/>
          </rPr>
          <t xml:space="preserve">
Input partial frequency for element to the left</t>
        </r>
      </text>
    </comment>
    <comment ref="Q66" authorId="0" shapeId="0" xr:uid="{00000000-0006-0000-0200-000081020000}">
      <text>
        <r>
          <rPr>
            <b/>
            <sz val="8"/>
            <color indexed="81"/>
            <rFont val="Tahoma"/>
            <family val="2"/>
          </rPr>
          <t>Alexander Liao:</t>
        </r>
        <r>
          <rPr>
            <sz val="8"/>
            <color indexed="81"/>
            <rFont val="Tahoma"/>
            <family val="2"/>
          </rPr>
          <t xml:space="preserve">
Input partial frequency for element to the left</t>
        </r>
      </text>
    </comment>
    <comment ref="T66" authorId="0" shapeId="0" xr:uid="{00000000-0006-0000-0200-000082020000}">
      <text>
        <r>
          <rPr>
            <b/>
            <sz val="8"/>
            <color indexed="81"/>
            <rFont val="Tahoma"/>
            <family val="2"/>
          </rPr>
          <t>Alexander Liao:</t>
        </r>
        <r>
          <rPr>
            <sz val="8"/>
            <color indexed="81"/>
            <rFont val="Tahoma"/>
            <family val="2"/>
          </rPr>
          <t xml:space="preserve">
Input partial frequency for element to the left</t>
        </r>
      </text>
    </comment>
    <comment ref="W66" authorId="0" shapeId="0" xr:uid="{00000000-0006-0000-0200-000083020000}">
      <text>
        <r>
          <rPr>
            <b/>
            <sz val="8"/>
            <color indexed="81"/>
            <rFont val="Tahoma"/>
            <family val="2"/>
          </rPr>
          <t>Alexander Liao:</t>
        </r>
        <r>
          <rPr>
            <sz val="8"/>
            <color indexed="81"/>
            <rFont val="Tahoma"/>
            <family val="2"/>
          </rPr>
          <t xml:space="preserve">
Input partial frequency for element to the left</t>
        </r>
      </text>
    </comment>
    <comment ref="Z66" authorId="0" shapeId="0" xr:uid="{00000000-0006-0000-0200-000084020000}">
      <text>
        <r>
          <rPr>
            <b/>
            <sz val="8"/>
            <color indexed="81"/>
            <rFont val="Tahoma"/>
            <family val="2"/>
          </rPr>
          <t>Alexander Liao:</t>
        </r>
        <r>
          <rPr>
            <sz val="8"/>
            <color indexed="81"/>
            <rFont val="Tahoma"/>
            <family val="2"/>
          </rPr>
          <t xml:space="preserve">
Input partial frequency for element to the left</t>
        </r>
      </text>
    </comment>
    <comment ref="AC66" authorId="0" shapeId="0" xr:uid="{00000000-0006-0000-0200-000085020000}">
      <text>
        <r>
          <rPr>
            <b/>
            <sz val="8"/>
            <color indexed="81"/>
            <rFont val="Tahoma"/>
            <family val="2"/>
          </rPr>
          <t>Alexander Liao:</t>
        </r>
        <r>
          <rPr>
            <sz val="8"/>
            <color indexed="81"/>
            <rFont val="Tahoma"/>
            <family val="2"/>
          </rPr>
          <t xml:space="preserve">
Input partial frequency for element to the left</t>
        </r>
      </text>
    </comment>
    <comment ref="AF66" authorId="0" shapeId="0" xr:uid="{00000000-0006-0000-0200-000086020000}">
      <text>
        <r>
          <rPr>
            <b/>
            <sz val="8"/>
            <color indexed="81"/>
            <rFont val="Tahoma"/>
            <family val="2"/>
          </rPr>
          <t>Alexander Liao:</t>
        </r>
        <r>
          <rPr>
            <sz val="8"/>
            <color indexed="81"/>
            <rFont val="Tahoma"/>
            <family val="2"/>
          </rPr>
          <t xml:space="preserve">
Input partial frequency for element to the left</t>
        </r>
      </text>
    </comment>
    <comment ref="AI66" authorId="0" shapeId="0" xr:uid="{00000000-0006-0000-0200-000087020000}">
      <text>
        <r>
          <rPr>
            <b/>
            <sz val="8"/>
            <color indexed="81"/>
            <rFont val="Tahoma"/>
            <family val="2"/>
          </rPr>
          <t>Alexander Liao:</t>
        </r>
        <r>
          <rPr>
            <sz val="8"/>
            <color indexed="81"/>
            <rFont val="Tahoma"/>
            <family val="2"/>
          </rPr>
          <t xml:space="preserve">
Input partial frequency for element to the left</t>
        </r>
      </text>
    </comment>
    <comment ref="AL66" authorId="0" shapeId="0" xr:uid="{00000000-0006-0000-0200-000088020000}">
      <text>
        <r>
          <rPr>
            <b/>
            <sz val="8"/>
            <color indexed="81"/>
            <rFont val="Tahoma"/>
            <family val="2"/>
          </rPr>
          <t>Alexander Liao:</t>
        </r>
        <r>
          <rPr>
            <sz val="8"/>
            <color indexed="81"/>
            <rFont val="Tahoma"/>
            <family val="2"/>
          </rPr>
          <t xml:space="preserve">
Input partial frequency for element to the left</t>
        </r>
      </text>
    </comment>
    <comment ref="AO66" authorId="0" shapeId="0" xr:uid="{00000000-0006-0000-0200-000089020000}">
      <text>
        <r>
          <rPr>
            <b/>
            <sz val="8"/>
            <color indexed="81"/>
            <rFont val="Tahoma"/>
            <family val="2"/>
          </rPr>
          <t>Alexander Liao:</t>
        </r>
        <r>
          <rPr>
            <sz val="8"/>
            <color indexed="81"/>
            <rFont val="Tahoma"/>
            <family val="2"/>
          </rPr>
          <t xml:space="preserve">
Input partial frequency for element to the left</t>
        </r>
      </text>
    </comment>
    <comment ref="K67" authorId="0" shapeId="0" xr:uid="{00000000-0006-0000-0200-00008A020000}">
      <text>
        <r>
          <rPr>
            <b/>
            <sz val="8"/>
            <color indexed="81"/>
            <rFont val="Tahoma"/>
            <family val="2"/>
          </rPr>
          <t>Alexander Liao:</t>
        </r>
        <r>
          <rPr>
            <sz val="8"/>
            <color indexed="81"/>
            <rFont val="Tahoma"/>
            <family val="2"/>
          </rPr>
          <t xml:space="preserve">
Input partial frequency for element to the left</t>
        </r>
      </text>
    </comment>
    <comment ref="N67" authorId="0" shapeId="0" xr:uid="{00000000-0006-0000-0200-00008B020000}">
      <text>
        <r>
          <rPr>
            <b/>
            <sz val="8"/>
            <color indexed="81"/>
            <rFont val="Tahoma"/>
            <family val="2"/>
          </rPr>
          <t>Alexander Liao:</t>
        </r>
        <r>
          <rPr>
            <sz val="8"/>
            <color indexed="81"/>
            <rFont val="Tahoma"/>
            <family val="2"/>
          </rPr>
          <t xml:space="preserve">
Input partial frequency for element to the left</t>
        </r>
      </text>
    </comment>
    <comment ref="Q67" authorId="0" shapeId="0" xr:uid="{00000000-0006-0000-0200-00008C020000}">
      <text>
        <r>
          <rPr>
            <b/>
            <sz val="8"/>
            <color indexed="81"/>
            <rFont val="Tahoma"/>
            <family val="2"/>
          </rPr>
          <t>Alexander Liao:</t>
        </r>
        <r>
          <rPr>
            <sz val="8"/>
            <color indexed="81"/>
            <rFont val="Tahoma"/>
            <family val="2"/>
          </rPr>
          <t xml:space="preserve">
Input partial frequency for element to the left</t>
        </r>
      </text>
    </comment>
    <comment ref="T67" authorId="0" shapeId="0" xr:uid="{00000000-0006-0000-0200-00008D020000}">
      <text>
        <r>
          <rPr>
            <b/>
            <sz val="8"/>
            <color indexed="81"/>
            <rFont val="Tahoma"/>
            <family val="2"/>
          </rPr>
          <t>Alexander Liao:</t>
        </r>
        <r>
          <rPr>
            <sz val="8"/>
            <color indexed="81"/>
            <rFont val="Tahoma"/>
            <family val="2"/>
          </rPr>
          <t xml:space="preserve">
Input partial frequency for element to the left</t>
        </r>
      </text>
    </comment>
    <comment ref="W67" authorId="0" shapeId="0" xr:uid="{00000000-0006-0000-0200-00008E020000}">
      <text>
        <r>
          <rPr>
            <b/>
            <sz val="8"/>
            <color indexed="81"/>
            <rFont val="Tahoma"/>
            <family val="2"/>
          </rPr>
          <t>Alexander Liao:</t>
        </r>
        <r>
          <rPr>
            <sz val="8"/>
            <color indexed="81"/>
            <rFont val="Tahoma"/>
            <family val="2"/>
          </rPr>
          <t xml:space="preserve">
Input partial frequency for element to the left</t>
        </r>
      </text>
    </comment>
    <comment ref="Z67" authorId="0" shapeId="0" xr:uid="{00000000-0006-0000-0200-00008F020000}">
      <text>
        <r>
          <rPr>
            <b/>
            <sz val="8"/>
            <color indexed="81"/>
            <rFont val="Tahoma"/>
            <family val="2"/>
          </rPr>
          <t>Alexander Liao:</t>
        </r>
        <r>
          <rPr>
            <sz val="8"/>
            <color indexed="81"/>
            <rFont val="Tahoma"/>
            <family val="2"/>
          </rPr>
          <t xml:space="preserve">
Input partial frequency for element to the left</t>
        </r>
      </text>
    </comment>
    <comment ref="AC67" authorId="0" shapeId="0" xr:uid="{00000000-0006-0000-0200-000090020000}">
      <text>
        <r>
          <rPr>
            <b/>
            <sz val="8"/>
            <color indexed="81"/>
            <rFont val="Tahoma"/>
            <family val="2"/>
          </rPr>
          <t>Alexander Liao:</t>
        </r>
        <r>
          <rPr>
            <sz val="8"/>
            <color indexed="81"/>
            <rFont val="Tahoma"/>
            <family val="2"/>
          </rPr>
          <t xml:space="preserve">
Input partial frequency for element to the left</t>
        </r>
      </text>
    </comment>
    <comment ref="AF67" authorId="0" shapeId="0" xr:uid="{00000000-0006-0000-0200-000091020000}">
      <text>
        <r>
          <rPr>
            <b/>
            <sz val="8"/>
            <color indexed="81"/>
            <rFont val="Tahoma"/>
            <family val="2"/>
          </rPr>
          <t>Alexander Liao:</t>
        </r>
        <r>
          <rPr>
            <sz val="8"/>
            <color indexed="81"/>
            <rFont val="Tahoma"/>
            <family val="2"/>
          </rPr>
          <t xml:space="preserve">
Input partial frequency for element to the left</t>
        </r>
      </text>
    </comment>
    <comment ref="AI67" authorId="0" shapeId="0" xr:uid="{00000000-0006-0000-0200-000092020000}">
      <text>
        <r>
          <rPr>
            <b/>
            <sz val="8"/>
            <color indexed="81"/>
            <rFont val="Tahoma"/>
            <family val="2"/>
          </rPr>
          <t>Alexander Liao:</t>
        </r>
        <r>
          <rPr>
            <sz val="8"/>
            <color indexed="81"/>
            <rFont val="Tahoma"/>
            <family val="2"/>
          </rPr>
          <t xml:space="preserve">
Input partial frequency for element to the left</t>
        </r>
      </text>
    </comment>
    <comment ref="AL67" authorId="0" shapeId="0" xr:uid="{00000000-0006-0000-0200-000093020000}">
      <text>
        <r>
          <rPr>
            <b/>
            <sz val="8"/>
            <color indexed="81"/>
            <rFont val="Tahoma"/>
            <family val="2"/>
          </rPr>
          <t>Alexander Liao:</t>
        </r>
        <r>
          <rPr>
            <sz val="8"/>
            <color indexed="81"/>
            <rFont val="Tahoma"/>
            <family val="2"/>
          </rPr>
          <t xml:space="preserve">
Input partial frequency for element to the left</t>
        </r>
      </text>
    </comment>
    <comment ref="AO67" authorId="0" shapeId="0" xr:uid="{00000000-0006-0000-0200-000094020000}">
      <text>
        <r>
          <rPr>
            <b/>
            <sz val="8"/>
            <color indexed="81"/>
            <rFont val="Tahoma"/>
            <family val="2"/>
          </rPr>
          <t>Alexander Liao:</t>
        </r>
        <r>
          <rPr>
            <sz val="8"/>
            <color indexed="81"/>
            <rFont val="Tahoma"/>
            <family val="2"/>
          </rPr>
          <t xml:space="preserve">
Input partial frequency for element to the left</t>
        </r>
      </text>
    </comment>
    <comment ref="K68" authorId="0" shapeId="0" xr:uid="{00000000-0006-0000-0200-000095020000}">
      <text>
        <r>
          <rPr>
            <b/>
            <sz val="8"/>
            <color indexed="81"/>
            <rFont val="Tahoma"/>
            <family val="2"/>
          </rPr>
          <t>Alexander Liao:</t>
        </r>
        <r>
          <rPr>
            <sz val="8"/>
            <color indexed="81"/>
            <rFont val="Tahoma"/>
            <family val="2"/>
          </rPr>
          <t xml:space="preserve">
Input partial frequency for element to the left</t>
        </r>
      </text>
    </comment>
    <comment ref="N68" authorId="0" shapeId="0" xr:uid="{00000000-0006-0000-0200-000096020000}">
      <text>
        <r>
          <rPr>
            <b/>
            <sz val="8"/>
            <color indexed="81"/>
            <rFont val="Tahoma"/>
            <family val="2"/>
          </rPr>
          <t>Alexander Liao:</t>
        </r>
        <r>
          <rPr>
            <sz val="8"/>
            <color indexed="81"/>
            <rFont val="Tahoma"/>
            <family val="2"/>
          </rPr>
          <t xml:space="preserve">
Input partial frequency for element to the left</t>
        </r>
      </text>
    </comment>
    <comment ref="Q68" authorId="0" shapeId="0" xr:uid="{00000000-0006-0000-0200-000097020000}">
      <text>
        <r>
          <rPr>
            <b/>
            <sz val="8"/>
            <color indexed="81"/>
            <rFont val="Tahoma"/>
            <family val="2"/>
          </rPr>
          <t>Alexander Liao:</t>
        </r>
        <r>
          <rPr>
            <sz val="8"/>
            <color indexed="81"/>
            <rFont val="Tahoma"/>
            <family val="2"/>
          </rPr>
          <t xml:space="preserve">
Input partial frequency for element to the left</t>
        </r>
      </text>
    </comment>
    <comment ref="T68" authorId="0" shapeId="0" xr:uid="{00000000-0006-0000-0200-000098020000}">
      <text>
        <r>
          <rPr>
            <b/>
            <sz val="8"/>
            <color indexed="81"/>
            <rFont val="Tahoma"/>
            <family val="2"/>
          </rPr>
          <t>Alexander Liao:</t>
        </r>
        <r>
          <rPr>
            <sz val="8"/>
            <color indexed="81"/>
            <rFont val="Tahoma"/>
            <family val="2"/>
          </rPr>
          <t xml:space="preserve">
Input partial frequency for element to the left</t>
        </r>
      </text>
    </comment>
    <comment ref="W68" authorId="0" shapeId="0" xr:uid="{00000000-0006-0000-0200-000099020000}">
      <text>
        <r>
          <rPr>
            <b/>
            <sz val="8"/>
            <color indexed="81"/>
            <rFont val="Tahoma"/>
            <family val="2"/>
          </rPr>
          <t>Alexander Liao:</t>
        </r>
        <r>
          <rPr>
            <sz val="8"/>
            <color indexed="81"/>
            <rFont val="Tahoma"/>
            <family val="2"/>
          </rPr>
          <t xml:space="preserve">
Input partial frequency for element to the left</t>
        </r>
      </text>
    </comment>
    <comment ref="Z68" authorId="0" shapeId="0" xr:uid="{00000000-0006-0000-0200-00009A020000}">
      <text>
        <r>
          <rPr>
            <b/>
            <sz val="8"/>
            <color indexed="81"/>
            <rFont val="Tahoma"/>
            <family val="2"/>
          </rPr>
          <t>Alexander Liao:</t>
        </r>
        <r>
          <rPr>
            <sz val="8"/>
            <color indexed="81"/>
            <rFont val="Tahoma"/>
            <family val="2"/>
          </rPr>
          <t xml:space="preserve">
Input partial frequency for element to the left</t>
        </r>
      </text>
    </comment>
    <comment ref="AC68" authorId="0" shapeId="0" xr:uid="{00000000-0006-0000-0200-00009B020000}">
      <text>
        <r>
          <rPr>
            <b/>
            <sz val="8"/>
            <color indexed="81"/>
            <rFont val="Tahoma"/>
            <family val="2"/>
          </rPr>
          <t>Alexander Liao:</t>
        </r>
        <r>
          <rPr>
            <sz val="8"/>
            <color indexed="81"/>
            <rFont val="Tahoma"/>
            <family val="2"/>
          </rPr>
          <t xml:space="preserve">
Input partial frequency for element to the left</t>
        </r>
      </text>
    </comment>
    <comment ref="AF68" authorId="0" shapeId="0" xr:uid="{00000000-0006-0000-0200-00009C020000}">
      <text>
        <r>
          <rPr>
            <b/>
            <sz val="8"/>
            <color indexed="81"/>
            <rFont val="Tahoma"/>
            <family val="2"/>
          </rPr>
          <t>Alexander Liao:</t>
        </r>
        <r>
          <rPr>
            <sz val="8"/>
            <color indexed="81"/>
            <rFont val="Tahoma"/>
            <family val="2"/>
          </rPr>
          <t xml:space="preserve">
Input partial frequency for element to the left</t>
        </r>
      </text>
    </comment>
    <comment ref="AI68" authorId="0" shapeId="0" xr:uid="{00000000-0006-0000-0200-00009D020000}">
      <text>
        <r>
          <rPr>
            <b/>
            <sz val="8"/>
            <color indexed="81"/>
            <rFont val="Tahoma"/>
            <family val="2"/>
          </rPr>
          <t>Alexander Liao:</t>
        </r>
        <r>
          <rPr>
            <sz val="8"/>
            <color indexed="81"/>
            <rFont val="Tahoma"/>
            <family val="2"/>
          </rPr>
          <t xml:space="preserve">
Input partial frequency for element to the left</t>
        </r>
      </text>
    </comment>
    <comment ref="AL68" authorId="0" shapeId="0" xr:uid="{00000000-0006-0000-0200-00009E020000}">
      <text>
        <r>
          <rPr>
            <b/>
            <sz val="8"/>
            <color indexed="81"/>
            <rFont val="Tahoma"/>
            <family val="2"/>
          </rPr>
          <t>Alexander Liao:</t>
        </r>
        <r>
          <rPr>
            <sz val="8"/>
            <color indexed="81"/>
            <rFont val="Tahoma"/>
            <family val="2"/>
          </rPr>
          <t xml:space="preserve">
Input partial frequency for element to the left</t>
        </r>
      </text>
    </comment>
    <comment ref="AO68" authorId="0" shapeId="0" xr:uid="{00000000-0006-0000-0200-00009F020000}">
      <text>
        <r>
          <rPr>
            <b/>
            <sz val="8"/>
            <color indexed="81"/>
            <rFont val="Tahoma"/>
            <family val="2"/>
          </rPr>
          <t>Alexander Liao:</t>
        </r>
        <r>
          <rPr>
            <sz val="8"/>
            <color indexed="81"/>
            <rFont val="Tahoma"/>
            <family val="2"/>
          </rPr>
          <t xml:space="preserve">
Input partial frequency for element to the left</t>
        </r>
      </text>
    </comment>
    <comment ref="K69" authorId="0" shapeId="0" xr:uid="{00000000-0006-0000-0200-0000A0020000}">
      <text>
        <r>
          <rPr>
            <b/>
            <sz val="8"/>
            <color indexed="81"/>
            <rFont val="Tahoma"/>
            <family val="2"/>
          </rPr>
          <t>Alexander Liao:</t>
        </r>
        <r>
          <rPr>
            <sz val="8"/>
            <color indexed="81"/>
            <rFont val="Tahoma"/>
            <family val="2"/>
          </rPr>
          <t xml:space="preserve">
Input partial frequency for element to the left</t>
        </r>
      </text>
    </comment>
    <comment ref="N69" authorId="0" shapeId="0" xr:uid="{00000000-0006-0000-0200-0000A1020000}">
      <text>
        <r>
          <rPr>
            <b/>
            <sz val="8"/>
            <color indexed="81"/>
            <rFont val="Tahoma"/>
            <family val="2"/>
          </rPr>
          <t>Alexander Liao:</t>
        </r>
        <r>
          <rPr>
            <sz val="8"/>
            <color indexed="81"/>
            <rFont val="Tahoma"/>
            <family val="2"/>
          </rPr>
          <t xml:space="preserve">
Input partial frequency for element to the left</t>
        </r>
      </text>
    </comment>
    <comment ref="Q69" authorId="0" shapeId="0" xr:uid="{00000000-0006-0000-0200-0000A2020000}">
      <text>
        <r>
          <rPr>
            <b/>
            <sz val="8"/>
            <color indexed="81"/>
            <rFont val="Tahoma"/>
            <family val="2"/>
          </rPr>
          <t>Alexander Liao:</t>
        </r>
        <r>
          <rPr>
            <sz val="8"/>
            <color indexed="81"/>
            <rFont val="Tahoma"/>
            <family val="2"/>
          </rPr>
          <t xml:space="preserve">
Input partial frequency for element to the left</t>
        </r>
      </text>
    </comment>
    <comment ref="T69" authorId="0" shapeId="0" xr:uid="{00000000-0006-0000-0200-0000A3020000}">
      <text>
        <r>
          <rPr>
            <b/>
            <sz val="8"/>
            <color indexed="81"/>
            <rFont val="Tahoma"/>
            <family val="2"/>
          </rPr>
          <t>Alexander Liao:</t>
        </r>
        <r>
          <rPr>
            <sz val="8"/>
            <color indexed="81"/>
            <rFont val="Tahoma"/>
            <family val="2"/>
          </rPr>
          <t xml:space="preserve">
Input partial frequency for element to the left</t>
        </r>
      </text>
    </comment>
    <comment ref="W69" authorId="0" shapeId="0" xr:uid="{00000000-0006-0000-0200-0000A4020000}">
      <text>
        <r>
          <rPr>
            <b/>
            <sz val="8"/>
            <color indexed="81"/>
            <rFont val="Tahoma"/>
            <family val="2"/>
          </rPr>
          <t>Alexander Liao:</t>
        </r>
        <r>
          <rPr>
            <sz val="8"/>
            <color indexed="81"/>
            <rFont val="Tahoma"/>
            <family val="2"/>
          </rPr>
          <t xml:space="preserve">
Input partial frequency for element to the left</t>
        </r>
      </text>
    </comment>
    <comment ref="Z69" authorId="0" shapeId="0" xr:uid="{00000000-0006-0000-0200-0000A5020000}">
      <text>
        <r>
          <rPr>
            <b/>
            <sz val="8"/>
            <color indexed="81"/>
            <rFont val="Tahoma"/>
            <family val="2"/>
          </rPr>
          <t>Alexander Liao:</t>
        </r>
        <r>
          <rPr>
            <sz val="8"/>
            <color indexed="81"/>
            <rFont val="Tahoma"/>
            <family val="2"/>
          </rPr>
          <t xml:space="preserve">
Input partial frequency for element to the left</t>
        </r>
      </text>
    </comment>
    <comment ref="AC69" authorId="0" shapeId="0" xr:uid="{00000000-0006-0000-0200-0000A6020000}">
      <text>
        <r>
          <rPr>
            <b/>
            <sz val="8"/>
            <color indexed="81"/>
            <rFont val="Tahoma"/>
            <family val="2"/>
          </rPr>
          <t>Alexander Liao:</t>
        </r>
        <r>
          <rPr>
            <sz val="8"/>
            <color indexed="81"/>
            <rFont val="Tahoma"/>
            <family val="2"/>
          </rPr>
          <t xml:space="preserve">
Input partial frequency for element to the left</t>
        </r>
      </text>
    </comment>
    <comment ref="AF69" authorId="0" shapeId="0" xr:uid="{00000000-0006-0000-0200-0000A7020000}">
      <text>
        <r>
          <rPr>
            <b/>
            <sz val="8"/>
            <color indexed="81"/>
            <rFont val="Tahoma"/>
            <family val="2"/>
          </rPr>
          <t>Alexander Liao:</t>
        </r>
        <r>
          <rPr>
            <sz val="8"/>
            <color indexed="81"/>
            <rFont val="Tahoma"/>
            <family val="2"/>
          </rPr>
          <t xml:space="preserve">
Input partial frequency for element to the left</t>
        </r>
      </text>
    </comment>
    <comment ref="AI69" authorId="0" shapeId="0" xr:uid="{00000000-0006-0000-0200-0000A8020000}">
      <text>
        <r>
          <rPr>
            <b/>
            <sz val="8"/>
            <color indexed="81"/>
            <rFont val="Tahoma"/>
            <family val="2"/>
          </rPr>
          <t>Alexander Liao:</t>
        </r>
        <r>
          <rPr>
            <sz val="8"/>
            <color indexed="81"/>
            <rFont val="Tahoma"/>
            <family val="2"/>
          </rPr>
          <t xml:space="preserve">
Input partial frequency for element to the left</t>
        </r>
      </text>
    </comment>
    <comment ref="AL69" authorId="0" shapeId="0" xr:uid="{00000000-0006-0000-0200-0000A9020000}">
      <text>
        <r>
          <rPr>
            <b/>
            <sz val="8"/>
            <color indexed="81"/>
            <rFont val="Tahoma"/>
            <family val="2"/>
          </rPr>
          <t>Alexander Liao:</t>
        </r>
        <r>
          <rPr>
            <sz val="8"/>
            <color indexed="81"/>
            <rFont val="Tahoma"/>
            <family val="2"/>
          </rPr>
          <t xml:space="preserve">
Input partial frequency for element to the left</t>
        </r>
      </text>
    </comment>
    <comment ref="AO69" authorId="0" shapeId="0" xr:uid="{00000000-0006-0000-0200-0000AA020000}">
      <text>
        <r>
          <rPr>
            <b/>
            <sz val="8"/>
            <color indexed="81"/>
            <rFont val="Tahoma"/>
            <family val="2"/>
          </rPr>
          <t>Alexander Liao:</t>
        </r>
        <r>
          <rPr>
            <sz val="8"/>
            <color indexed="81"/>
            <rFont val="Tahoma"/>
            <family val="2"/>
          </rPr>
          <t xml:space="preserve">
Input partial frequency for element to the left</t>
        </r>
      </text>
    </comment>
    <comment ref="K70" authorId="0" shapeId="0" xr:uid="{00000000-0006-0000-0200-0000AB020000}">
      <text>
        <r>
          <rPr>
            <b/>
            <sz val="8"/>
            <color indexed="81"/>
            <rFont val="Tahoma"/>
            <family val="2"/>
          </rPr>
          <t>Alexander Liao:</t>
        </r>
        <r>
          <rPr>
            <sz val="8"/>
            <color indexed="81"/>
            <rFont val="Tahoma"/>
            <family val="2"/>
          </rPr>
          <t xml:space="preserve">
Input partial frequency for element to the left</t>
        </r>
      </text>
    </comment>
    <comment ref="N70" authorId="0" shapeId="0" xr:uid="{00000000-0006-0000-0200-0000AC020000}">
      <text>
        <r>
          <rPr>
            <b/>
            <sz val="8"/>
            <color indexed="81"/>
            <rFont val="Tahoma"/>
            <family val="2"/>
          </rPr>
          <t>Alexander Liao:</t>
        </r>
        <r>
          <rPr>
            <sz val="8"/>
            <color indexed="81"/>
            <rFont val="Tahoma"/>
            <family val="2"/>
          </rPr>
          <t xml:space="preserve">
Input partial frequency for element to the left</t>
        </r>
      </text>
    </comment>
    <comment ref="Q70" authorId="0" shapeId="0" xr:uid="{00000000-0006-0000-0200-0000AD020000}">
      <text>
        <r>
          <rPr>
            <b/>
            <sz val="8"/>
            <color indexed="81"/>
            <rFont val="Tahoma"/>
            <family val="2"/>
          </rPr>
          <t>Alexander Liao:</t>
        </r>
        <r>
          <rPr>
            <sz val="8"/>
            <color indexed="81"/>
            <rFont val="Tahoma"/>
            <family val="2"/>
          </rPr>
          <t xml:space="preserve">
Input partial frequency for element to the left</t>
        </r>
      </text>
    </comment>
    <comment ref="T70" authorId="0" shapeId="0" xr:uid="{00000000-0006-0000-0200-0000AE020000}">
      <text>
        <r>
          <rPr>
            <b/>
            <sz val="8"/>
            <color indexed="81"/>
            <rFont val="Tahoma"/>
            <family val="2"/>
          </rPr>
          <t>Alexander Liao:</t>
        </r>
        <r>
          <rPr>
            <sz val="8"/>
            <color indexed="81"/>
            <rFont val="Tahoma"/>
            <family val="2"/>
          </rPr>
          <t xml:space="preserve">
Input partial frequency for element to the left</t>
        </r>
      </text>
    </comment>
    <comment ref="W70" authorId="0" shapeId="0" xr:uid="{00000000-0006-0000-0200-0000AF020000}">
      <text>
        <r>
          <rPr>
            <b/>
            <sz val="8"/>
            <color indexed="81"/>
            <rFont val="Tahoma"/>
            <family val="2"/>
          </rPr>
          <t>Alexander Liao:</t>
        </r>
        <r>
          <rPr>
            <sz val="8"/>
            <color indexed="81"/>
            <rFont val="Tahoma"/>
            <family val="2"/>
          </rPr>
          <t xml:space="preserve">
Input partial frequency for element to the left</t>
        </r>
      </text>
    </comment>
    <comment ref="Z70" authorId="0" shapeId="0" xr:uid="{00000000-0006-0000-0200-0000B0020000}">
      <text>
        <r>
          <rPr>
            <b/>
            <sz val="8"/>
            <color indexed="81"/>
            <rFont val="Tahoma"/>
            <family val="2"/>
          </rPr>
          <t>Alexander Liao:</t>
        </r>
        <r>
          <rPr>
            <sz val="8"/>
            <color indexed="81"/>
            <rFont val="Tahoma"/>
            <family val="2"/>
          </rPr>
          <t xml:space="preserve">
Input partial frequency for element to the left</t>
        </r>
      </text>
    </comment>
    <comment ref="AC70" authorId="0" shapeId="0" xr:uid="{00000000-0006-0000-0200-0000B1020000}">
      <text>
        <r>
          <rPr>
            <b/>
            <sz val="8"/>
            <color indexed="81"/>
            <rFont val="Tahoma"/>
            <family val="2"/>
          </rPr>
          <t>Alexander Liao:</t>
        </r>
        <r>
          <rPr>
            <sz val="8"/>
            <color indexed="81"/>
            <rFont val="Tahoma"/>
            <family val="2"/>
          </rPr>
          <t xml:space="preserve">
Input partial frequency for element to the left</t>
        </r>
      </text>
    </comment>
    <comment ref="AF70" authorId="0" shapeId="0" xr:uid="{00000000-0006-0000-0200-0000B2020000}">
      <text>
        <r>
          <rPr>
            <b/>
            <sz val="8"/>
            <color indexed="81"/>
            <rFont val="Tahoma"/>
            <family val="2"/>
          </rPr>
          <t>Alexander Liao:</t>
        </r>
        <r>
          <rPr>
            <sz val="8"/>
            <color indexed="81"/>
            <rFont val="Tahoma"/>
            <family val="2"/>
          </rPr>
          <t xml:space="preserve">
Input partial frequency for element to the left</t>
        </r>
      </text>
    </comment>
    <comment ref="AI70" authorId="0" shapeId="0" xr:uid="{00000000-0006-0000-0200-0000B3020000}">
      <text>
        <r>
          <rPr>
            <b/>
            <sz val="8"/>
            <color indexed="81"/>
            <rFont val="Tahoma"/>
            <family val="2"/>
          </rPr>
          <t>Alexander Liao:</t>
        </r>
        <r>
          <rPr>
            <sz val="8"/>
            <color indexed="81"/>
            <rFont val="Tahoma"/>
            <family val="2"/>
          </rPr>
          <t xml:space="preserve">
Input partial frequency for element to the left</t>
        </r>
      </text>
    </comment>
    <comment ref="AL70" authorId="0" shapeId="0" xr:uid="{00000000-0006-0000-0200-0000B4020000}">
      <text>
        <r>
          <rPr>
            <b/>
            <sz val="8"/>
            <color indexed="81"/>
            <rFont val="Tahoma"/>
            <family val="2"/>
          </rPr>
          <t>Alexander Liao:</t>
        </r>
        <r>
          <rPr>
            <sz val="8"/>
            <color indexed="81"/>
            <rFont val="Tahoma"/>
            <family val="2"/>
          </rPr>
          <t xml:space="preserve">
Input partial frequency for element to the left</t>
        </r>
      </text>
    </comment>
    <comment ref="AO70" authorId="0" shapeId="0" xr:uid="{00000000-0006-0000-0200-0000B5020000}">
      <text>
        <r>
          <rPr>
            <b/>
            <sz val="8"/>
            <color indexed="81"/>
            <rFont val="Tahoma"/>
            <family val="2"/>
          </rPr>
          <t>Alexander Liao:</t>
        </r>
        <r>
          <rPr>
            <sz val="8"/>
            <color indexed="81"/>
            <rFont val="Tahoma"/>
            <family val="2"/>
          </rPr>
          <t xml:space="preserve">
Input partial frequency for element to the left</t>
        </r>
      </text>
    </comment>
    <comment ref="K71" authorId="0" shapeId="0" xr:uid="{00000000-0006-0000-0200-0000B6020000}">
      <text>
        <r>
          <rPr>
            <b/>
            <sz val="8"/>
            <color indexed="81"/>
            <rFont val="Tahoma"/>
            <family val="2"/>
          </rPr>
          <t>Alexander Liao:</t>
        </r>
        <r>
          <rPr>
            <sz val="8"/>
            <color indexed="81"/>
            <rFont val="Tahoma"/>
            <family val="2"/>
          </rPr>
          <t xml:space="preserve">
Input partial frequency for element to the left</t>
        </r>
      </text>
    </comment>
    <comment ref="N71" authorId="0" shapeId="0" xr:uid="{00000000-0006-0000-0200-0000B7020000}">
      <text>
        <r>
          <rPr>
            <b/>
            <sz val="8"/>
            <color indexed="81"/>
            <rFont val="Tahoma"/>
            <family val="2"/>
          </rPr>
          <t>Alexander Liao:</t>
        </r>
        <r>
          <rPr>
            <sz val="8"/>
            <color indexed="81"/>
            <rFont val="Tahoma"/>
            <family val="2"/>
          </rPr>
          <t xml:space="preserve">
Input partial frequency for element to the left</t>
        </r>
      </text>
    </comment>
    <comment ref="Q71" authorId="0" shapeId="0" xr:uid="{00000000-0006-0000-0200-0000B8020000}">
      <text>
        <r>
          <rPr>
            <b/>
            <sz val="8"/>
            <color indexed="81"/>
            <rFont val="Tahoma"/>
            <family val="2"/>
          </rPr>
          <t>Alexander Liao:</t>
        </r>
        <r>
          <rPr>
            <sz val="8"/>
            <color indexed="81"/>
            <rFont val="Tahoma"/>
            <family val="2"/>
          </rPr>
          <t xml:space="preserve">
Input partial frequency for element to the left</t>
        </r>
      </text>
    </comment>
    <comment ref="T71" authorId="0" shapeId="0" xr:uid="{00000000-0006-0000-0200-0000B9020000}">
      <text>
        <r>
          <rPr>
            <b/>
            <sz val="8"/>
            <color indexed="81"/>
            <rFont val="Tahoma"/>
            <family val="2"/>
          </rPr>
          <t>Alexander Liao:</t>
        </r>
        <r>
          <rPr>
            <sz val="8"/>
            <color indexed="81"/>
            <rFont val="Tahoma"/>
            <family val="2"/>
          </rPr>
          <t xml:space="preserve">
Input partial frequency for element to the left</t>
        </r>
      </text>
    </comment>
    <comment ref="W71" authorId="0" shapeId="0" xr:uid="{00000000-0006-0000-0200-0000BA020000}">
      <text>
        <r>
          <rPr>
            <b/>
            <sz val="8"/>
            <color indexed="81"/>
            <rFont val="Tahoma"/>
            <family val="2"/>
          </rPr>
          <t>Alexander Liao:</t>
        </r>
        <r>
          <rPr>
            <sz val="8"/>
            <color indexed="81"/>
            <rFont val="Tahoma"/>
            <family val="2"/>
          </rPr>
          <t xml:space="preserve">
Input partial frequency for element to the left</t>
        </r>
      </text>
    </comment>
    <comment ref="Z71" authorId="0" shapeId="0" xr:uid="{00000000-0006-0000-0200-0000BB020000}">
      <text>
        <r>
          <rPr>
            <b/>
            <sz val="8"/>
            <color indexed="81"/>
            <rFont val="Tahoma"/>
            <family val="2"/>
          </rPr>
          <t>Alexander Liao:</t>
        </r>
        <r>
          <rPr>
            <sz val="8"/>
            <color indexed="81"/>
            <rFont val="Tahoma"/>
            <family val="2"/>
          </rPr>
          <t xml:space="preserve">
Input partial frequency for element to the left</t>
        </r>
      </text>
    </comment>
    <comment ref="AC71" authorId="0" shapeId="0" xr:uid="{00000000-0006-0000-0200-0000BC020000}">
      <text>
        <r>
          <rPr>
            <b/>
            <sz val="8"/>
            <color indexed="81"/>
            <rFont val="Tahoma"/>
            <family val="2"/>
          </rPr>
          <t>Alexander Liao:</t>
        </r>
        <r>
          <rPr>
            <sz val="8"/>
            <color indexed="81"/>
            <rFont val="Tahoma"/>
            <family val="2"/>
          </rPr>
          <t xml:space="preserve">
Input partial frequency for element to the left</t>
        </r>
      </text>
    </comment>
    <comment ref="AF71" authorId="0" shapeId="0" xr:uid="{00000000-0006-0000-0200-0000BD020000}">
      <text>
        <r>
          <rPr>
            <b/>
            <sz val="8"/>
            <color indexed="81"/>
            <rFont val="Tahoma"/>
            <family val="2"/>
          </rPr>
          <t>Alexander Liao:</t>
        </r>
        <r>
          <rPr>
            <sz val="8"/>
            <color indexed="81"/>
            <rFont val="Tahoma"/>
            <family val="2"/>
          </rPr>
          <t xml:space="preserve">
Input partial frequency for element to the left</t>
        </r>
      </text>
    </comment>
    <comment ref="AI71" authorId="0" shapeId="0" xr:uid="{00000000-0006-0000-0200-0000BE020000}">
      <text>
        <r>
          <rPr>
            <b/>
            <sz val="8"/>
            <color indexed="81"/>
            <rFont val="Tahoma"/>
            <family val="2"/>
          </rPr>
          <t>Alexander Liao:</t>
        </r>
        <r>
          <rPr>
            <sz val="8"/>
            <color indexed="81"/>
            <rFont val="Tahoma"/>
            <family val="2"/>
          </rPr>
          <t xml:space="preserve">
Input partial frequency for element to the left</t>
        </r>
      </text>
    </comment>
    <comment ref="AL71" authorId="0" shapeId="0" xr:uid="{00000000-0006-0000-0200-0000BF020000}">
      <text>
        <r>
          <rPr>
            <b/>
            <sz val="8"/>
            <color indexed="81"/>
            <rFont val="Tahoma"/>
            <family val="2"/>
          </rPr>
          <t>Alexander Liao:</t>
        </r>
        <r>
          <rPr>
            <sz val="8"/>
            <color indexed="81"/>
            <rFont val="Tahoma"/>
            <family val="2"/>
          </rPr>
          <t xml:space="preserve">
Input partial frequency for element to the left</t>
        </r>
      </text>
    </comment>
    <comment ref="AO71" authorId="0" shapeId="0" xr:uid="{00000000-0006-0000-0200-0000C0020000}">
      <text>
        <r>
          <rPr>
            <b/>
            <sz val="8"/>
            <color indexed="81"/>
            <rFont val="Tahoma"/>
            <family val="2"/>
          </rPr>
          <t>Alexander Liao:</t>
        </r>
        <r>
          <rPr>
            <sz val="8"/>
            <color indexed="81"/>
            <rFont val="Tahoma"/>
            <family val="2"/>
          </rPr>
          <t xml:space="preserve">
Input partial frequency for element to the left</t>
        </r>
      </text>
    </comment>
    <comment ref="K72" authorId="0" shapeId="0" xr:uid="{00000000-0006-0000-0200-0000C1020000}">
      <text>
        <r>
          <rPr>
            <b/>
            <sz val="8"/>
            <color indexed="81"/>
            <rFont val="Tahoma"/>
            <family val="2"/>
          </rPr>
          <t>Alexander Liao:</t>
        </r>
        <r>
          <rPr>
            <sz val="8"/>
            <color indexed="81"/>
            <rFont val="Tahoma"/>
            <family val="2"/>
          </rPr>
          <t xml:space="preserve">
Input partial frequency for element to the left</t>
        </r>
      </text>
    </comment>
    <comment ref="N72" authorId="0" shapeId="0" xr:uid="{00000000-0006-0000-0200-0000C2020000}">
      <text>
        <r>
          <rPr>
            <b/>
            <sz val="8"/>
            <color indexed="81"/>
            <rFont val="Tahoma"/>
            <family val="2"/>
          </rPr>
          <t>Alexander Liao:</t>
        </r>
        <r>
          <rPr>
            <sz val="8"/>
            <color indexed="81"/>
            <rFont val="Tahoma"/>
            <family val="2"/>
          </rPr>
          <t xml:space="preserve">
Input partial frequency for element to the left</t>
        </r>
      </text>
    </comment>
    <comment ref="Q72" authorId="0" shapeId="0" xr:uid="{00000000-0006-0000-0200-0000C3020000}">
      <text>
        <r>
          <rPr>
            <b/>
            <sz val="8"/>
            <color indexed="81"/>
            <rFont val="Tahoma"/>
            <family val="2"/>
          </rPr>
          <t>Alexander Liao:</t>
        </r>
        <r>
          <rPr>
            <sz val="8"/>
            <color indexed="81"/>
            <rFont val="Tahoma"/>
            <family val="2"/>
          </rPr>
          <t xml:space="preserve">
Input partial frequency for element to the left</t>
        </r>
      </text>
    </comment>
    <comment ref="T72" authorId="0" shapeId="0" xr:uid="{00000000-0006-0000-0200-0000C4020000}">
      <text>
        <r>
          <rPr>
            <b/>
            <sz val="8"/>
            <color indexed="81"/>
            <rFont val="Tahoma"/>
            <family val="2"/>
          </rPr>
          <t>Alexander Liao:</t>
        </r>
        <r>
          <rPr>
            <sz val="8"/>
            <color indexed="81"/>
            <rFont val="Tahoma"/>
            <family val="2"/>
          </rPr>
          <t xml:space="preserve">
Input partial frequency for element to the left</t>
        </r>
      </text>
    </comment>
    <comment ref="W72" authorId="0" shapeId="0" xr:uid="{00000000-0006-0000-0200-0000C5020000}">
      <text>
        <r>
          <rPr>
            <b/>
            <sz val="8"/>
            <color indexed="81"/>
            <rFont val="Tahoma"/>
            <family val="2"/>
          </rPr>
          <t>Alexander Liao:</t>
        </r>
        <r>
          <rPr>
            <sz val="8"/>
            <color indexed="81"/>
            <rFont val="Tahoma"/>
            <family val="2"/>
          </rPr>
          <t xml:space="preserve">
Input partial frequency for element to the left</t>
        </r>
      </text>
    </comment>
    <comment ref="Z72" authorId="0" shapeId="0" xr:uid="{00000000-0006-0000-0200-0000C6020000}">
      <text>
        <r>
          <rPr>
            <b/>
            <sz val="8"/>
            <color indexed="81"/>
            <rFont val="Tahoma"/>
            <family val="2"/>
          </rPr>
          <t>Alexander Liao:</t>
        </r>
        <r>
          <rPr>
            <sz val="8"/>
            <color indexed="81"/>
            <rFont val="Tahoma"/>
            <family val="2"/>
          </rPr>
          <t xml:space="preserve">
Input partial frequency for element to the left</t>
        </r>
      </text>
    </comment>
    <comment ref="AC72" authorId="0" shapeId="0" xr:uid="{00000000-0006-0000-0200-0000C7020000}">
      <text>
        <r>
          <rPr>
            <b/>
            <sz val="8"/>
            <color indexed="81"/>
            <rFont val="Tahoma"/>
            <family val="2"/>
          </rPr>
          <t>Alexander Liao:</t>
        </r>
        <r>
          <rPr>
            <sz val="8"/>
            <color indexed="81"/>
            <rFont val="Tahoma"/>
            <family val="2"/>
          </rPr>
          <t xml:space="preserve">
Input partial frequency for element to the left</t>
        </r>
      </text>
    </comment>
    <comment ref="AF72" authorId="0" shapeId="0" xr:uid="{00000000-0006-0000-0200-0000C8020000}">
      <text>
        <r>
          <rPr>
            <b/>
            <sz val="8"/>
            <color indexed="81"/>
            <rFont val="Tahoma"/>
            <family val="2"/>
          </rPr>
          <t>Alexander Liao:</t>
        </r>
        <r>
          <rPr>
            <sz val="8"/>
            <color indexed="81"/>
            <rFont val="Tahoma"/>
            <family val="2"/>
          </rPr>
          <t xml:space="preserve">
Input partial frequency for element to the left</t>
        </r>
      </text>
    </comment>
    <comment ref="AI72" authorId="0" shapeId="0" xr:uid="{00000000-0006-0000-0200-0000C9020000}">
      <text>
        <r>
          <rPr>
            <b/>
            <sz val="8"/>
            <color indexed="81"/>
            <rFont val="Tahoma"/>
            <family val="2"/>
          </rPr>
          <t>Alexander Liao:</t>
        </r>
        <r>
          <rPr>
            <sz val="8"/>
            <color indexed="81"/>
            <rFont val="Tahoma"/>
            <family val="2"/>
          </rPr>
          <t xml:space="preserve">
Input partial frequency for element to the left</t>
        </r>
      </text>
    </comment>
    <comment ref="AL72" authorId="0" shapeId="0" xr:uid="{00000000-0006-0000-0200-0000CA020000}">
      <text>
        <r>
          <rPr>
            <b/>
            <sz val="8"/>
            <color indexed="81"/>
            <rFont val="Tahoma"/>
            <family val="2"/>
          </rPr>
          <t>Alexander Liao:</t>
        </r>
        <r>
          <rPr>
            <sz val="8"/>
            <color indexed="81"/>
            <rFont val="Tahoma"/>
            <family val="2"/>
          </rPr>
          <t xml:space="preserve">
Input partial frequency for element to the left</t>
        </r>
      </text>
    </comment>
    <comment ref="AO72" authorId="0" shapeId="0" xr:uid="{00000000-0006-0000-0200-0000CB020000}">
      <text>
        <r>
          <rPr>
            <b/>
            <sz val="8"/>
            <color indexed="81"/>
            <rFont val="Tahoma"/>
            <family val="2"/>
          </rPr>
          <t>Alexander Liao:</t>
        </r>
        <r>
          <rPr>
            <sz val="8"/>
            <color indexed="81"/>
            <rFont val="Tahoma"/>
            <family val="2"/>
          </rPr>
          <t xml:space="preserve">
Input partial frequency for element to the left</t>
        </r>
      </text>
    </comment>
    <comment ref="K73" authorId="0" shapeId="0" xr:uid="{00000000-0006-0000-0200-0000CC020000}">
      <text>
        <r>
          <rPr>
            <b/>
            <sz val="8"/>
            <color indexed="81"/>
            <rFont val="Tahoma"/>
            <family val="2"/>
          </rPr>
          <t>Alexander Liao:</t>
        </r>
        <r>
          <rPr>
            <sz val="8"/>
            <color indexed="81"/>
            <rFont val="Tahoma"/>
            <family val="2"/>
          </rPr>
          <t xml:space="preserve">
Input partial frequency for element to the left</t>
        </r>
      </text>
    </comment>
    <comment ref="N73" authorId="0" shapeId="0" xr:uid="{00000000-0006-0000-0200-0000CD020000}">
      <text>
        <r>
          <rPr>
            <b/>
            <sz val="8"/>
            <color indexed="81"/>
            <rFont val="Tahoma"/>
            <family val="2"/>
          </rPr>
          <t>Alexander Liao:</t>
        </r>
        <r>
          <rPr>
            <sz val="8"/>
            <color indexed="81"/>
            <rFont val="Tahoma"/>
            <family val="2"/>
          </rPr>
          <t xml:space="preserve">
Input partial frequency for element to the left</t>
        </r>
      </text>
    </comment>
    <comment ref="Q73" authorId="0" shapeId="0" xr:uid="{00000000-0006-0000-0200-0000CE020000}">
      <text>
        <r>
          <rPr>
            <b/>
            <sz val="8"/>
            <color indexed="81"/>
            <rFont val="Tahoma"/>
            <family val="2"/>
          </rPr>
          <t>Alexander Liao:</t>
        </r>
        <r>
          <rPr>
            <sz val="8"/>
            <color indexed="81"/>
            <rFont val="Tahoma"/>
            <family val="2"/>
          </rPr>
          <t xml:space="preserve">
Input partial frequency for element to the left</t>
        </r>
      </text>
    </comment>
    <comment ref="T73" authorId="0" shapeId="0" xr:uid="{00000000-0006-0000-0200-0000CF020000}">
      <text>
        <r>
          <rPr>
            <b/>
            <sz val="8"/>
            <color indexed="81"/>
            <rFont val="Tahoma"/>
            <family val="2"/>
          </rPr>
          <t>Alexander Liao:</t>
        </r>
        <r>
          <rPr>
            <sz val="8"/>
            <color indexed="81"/>
            <rFont val="Tahoma"/>
            <family val="2"/>
          </rPr>
          <t xml:space="preserve">
Input partial frequency for element to the left</t>
        </r>
      </text>
    </comment>
    <comment ref="W73" authorId="0" shapeId="0" xr:uid="{00000000-0006-0000-0200-0000D0020000}">
      <text>
        <r>
          <rPr>
            <b/>
            <sz val="8"/>
            <color indexed="81"/>
            <rFont val="Tahoma"/>
            <family val="2"/>
          </rPr>
          <t>Alexander Liao:</t>
        </r>
        <r>
          <rPr>
            <sz val="8"/>
            <color indexed="81"/>
            <rFont val="Tahoma"/>
            <family val="2"/>
          </rPr>
          <t xml:space="preserve">
Input partial frequency for element to the left</t>
        </r>
      </text>
    </comment>
    <comment ref="Z73" authorId="0" shapeId="0" xr:uid="{00000000-0006-0000-0200-0000D1020000}">
      <text>
        <r>
          <rPr>
            <b/>
            <sz val="8"/>
            <color indexed="81"/>
            <rFont val="Tahoma"/>
            <family val="2"/>
          </rPr>
          <t>Alexander Liao:</t>
        </r>
        <r>
          <rPr>
            <sz val="8"/>
            <color indexed="81"/>
            <rFont val="Tahoma"/>
            <family val="2"/>
          </rPr>
          <t xml:space="preserve">
Input partial frequency for element to the left</t>
        </r>
      </text>
    </comment>
    <comment ref="AC73" authorId="0" shapeId="0" xr:uid="{00000000-0006-0000-0200-0000D2020000}">
      <text>
        <r>
          <rPr>
            <b/>
            <sz val="8"/>
            <color indexed="81"/>
            <rFont val="Tahoma"/>
            <family val="2"/>
          </rPr>
          <t>Alexander Liao:</t>
        </r>
        <r>
          <rPr>
            <sz val="8"/>
            <color indexed="81"/>
            <rFont val="Tahoma"/>
            <family val="2"/>
          </rPr>
          <t xml:space="preserve">
Input partial frequency for element to the left</t>
        </r>
      </text>
    </comment>
    <comment ref="AF73" authorId="0" shapeId="0" xr:uid="{00000000-0006-0000-0200-0000D3020000}">
      <text>
        <r>
          <rPr>
            <b/>
            <sz val="8"/>
            <color indexed="81"/>
            <rFont val="Tahoma"/>
            <family val="2"/>
          </rPr>
          <t>Alexander Liao:</t>
        </r>
        <r>
          <rPr>
            <sz val="8"/>
            <color indexed="81"/>
            <rFont val="Tahoma"/>
            <family val="2"/>
          </rPr>
          <t xml:space="preserve">
Input partial frequency for element to the left</t>
        </r>
      </text>
    </comment>
    <comment ref="AI73" authorId="0" shapeId="0" xr:uid="{00000000-0006-0000-0200-0000D4020000}">
      <text>
        <r>
          <rPr>
            <b/>
            <sz val="8"/>
            <color indexed="81"/>
            <rFont val="Tahoma"/>
            <family val="2"/>
          </rPr>
          <t>Alexander Liao:</t>
        </r>
        <r>
          <rPr>
            <sz val="8"/>
            <color indexed="81"/>
            <rFont val="Tahoma"/>
            <family val="2"/>
          </rPr>
          <t xml:space="preserve">
Input partial frequency for element to the left</t>
        </r>
      </text>
    </comment>
    <comment ref="AL73" authorId="0" shapeId="0" xr:uid="{00000000-0006-0000-0200-0000D5020000}">
      <text>
        <r>
          <rPr>
            <b/>
            <sz val="8"/>
            <color indexed="81"/>
            <rFont val="Tahoma"/>
            <family val="2"/>
          </rPr>
          <t>Alexander Liao:</t>
        </r>
        <r>
          <rPr>
            <sz val="8"/>
            <color indexed="81"/>
            <rFont val="Tahoma"/>
            <family val="2"/>
          </rPr>
          <t xml:space="preserve">
Input partial frequency for element to the left</t>
        </r>
      </text>
    </comment>
    <comment ref="AO73" authorId="0" shapeId="0" xr:uid="{00000000-0006-0000-0200-0000D6020000}">
      <text>
        <r>
          <rPr>
            <b/>
            <sz val="8"/>
            <color indexed="81"/>
            <rFont val="Tahoma"/>
            <family val="2"/>
          </rPr>
          <t>Alexander Liao:</t>
        </r>
        <r>
          <rPr>
            <sz val="8"/>
            <color indexed="81"/>
            <rFont val="Tahoma"/>
            <family val="2"/>
          </rPr>
          <t xml:space="preserve">
Input partial frequency for element to the left</t>
        </r>
      </text>
    </comment>
    <comment ref="K74" authorId="0" shapeId="0" xr:uid="{00000000-0006-0000-0200-0000D7020000}">
      <text>
        <r>
          <rPr>
            <b/>
            <sz val="8"/>
            <color indexed="81"/>
            <rFont val="Tahoma"/>
            <family val="2"/>
          </rPr>
          <t>Alexander Liao:</t>
        </r>
        <r>
          <rPr>
            <sz val="8"/>
            <color indexed="81"/>
            <rFont val="Tahoma"/>
            <family val="2"/>
          </rPr>
          <t xml:space="preserve">
Input partial frequency for element to the left</t>
        </r>
      </text>
    </comment>
    <comment ref="N74" authorId="0" shapeId="0" xr:uid="{00000000-0006-0000-0200-0000D8020000}">
      <text>
        <r>
          <rPr>
            <b/>
            <sz val="8"/>
            <color indexed="81"/>
            <rFont val="Tahoma"/>
            <family val="2"/>
          </rPr>
          <t>Alexander Liao:</t>
        </r>
        <r>
          <rPr>
            <sz val="8"/>
            <color indexed="81"/>
            <rFont val="Tahoma"/>
            <family val="2"/>
          </rPr>
          <t xml:space="preserve">
Input partial frequency for element to the left</t>
        </r>
      </text>
    </comment>
    <comment ref="Q74" authorId="0" shapeId="0" xr:uid="{00000000-0006-0000-0200-0000D9020000}">
      <text>
        <r>
          <rPr>
            <b/>
            <sz val="8"/>
            <color indexed="81"/>
            <rFont val="Tahoma"/>
            <family val="2"/>
          </rPr>
          <t>Alexander Liao:</t>
        </r>
        <r>
          <rPr>
            <sz val="8"/>
            <color indexed="81"/>
            <rFont val="Tahoma"/>
            <family val="2"/>
          </rPr>
          <t xml:space="preserve">
Input partial frequency for element to the left</t>
        </r>
      </text>
    </comment>
    <comment ref="T74" authorId="0" shapeId="0" xr:uid="{00000000-0006-0000-0200-0000DA020000}">
      <text>
        <r>
          <rPr>
            <b/>
            <sz val="8"/>
            <color indexed="81"/>
            <rFont val="Tahoma"/>
            <family val="2"/>
          </rPr>
          <t>Alexander Liao:</t>
        </r>
        <r>
          <rPr>
            <sz val="8"/>
            <color indexed="81"/>
            <rFont val="Tahoma"/>
            <family val="2"/>
          </rPr>
          <t xml:space="preserve">
Input partial frequency for element to the left</t>
        </r>
      </text>
    </comment>
    <comment ref="W74" authorId="0" shapeId="0" xr:uid="{00000000-0006-0000-0200-0000DB020000}">
      <text>
        <r>
          <rPr>
            <b/>
            <sz val="8"/>
            <color indexed="81"/>
            <rFont val="Tahoma"/>
            <family val="2"/>
          </rPr>
          <t>Alexander Liao:</t>
        </r>
        <r>
          <rPr>
            <sz val="8"/>
            <color indexed="81"/>
            <rFont val="Tahoma"/>
            <family val="2"/>
          </rPr>
          <t xml:space="preserve">
Input partial frequency for element to the left</t>
        </r>
      </text>
    </comment>
    <comment ref="Z74" authorId="0" shapeId="0" xr:uid="{00000000-0006-0000-0200-0000DC020000}">
      <text>
        <r>
          <rPr>
            <b/>
            <sz val="8"/>
            <color indexed="81"/>
            <rFont val="Tahoma"/>
            <family val="2"/>
          </rPr>
          <t>Alexander Liao:</t>
        </r>
        <r>
          <rPr>
            <sz val="8"/>
            <color indexed="81"/>
            <rFont val="Tahoma"/>
            <family val="2"/>
          </rPr>
          <t xml:space="preserve">
Input partial frequency for element to the left</t>
        </r>
      </text>
    </comment>
    <comment ref="AC74" authorId="0" shapeId="0" xr:uid="{00000000-0006-0000-0200-0000DD020000}">
      <text>
        <r>
          <rPr>
            <b/>
            <sz val="8"/>
            <color indexed="81"/>
            <rFont val="Tahoma"/>
            <family val="2"/>
          </rPr>
          <t>Alexander Liao:</t>
        </r>
        <r>
          <rPr>
            <sz val="8"/>
            <color indexed="81"/>
            <rFont val="Tahoma"/>
            <family val="2"/>
          </rPr>
          <t xml:space="preserve">
Input partial frequency for element to the left</t>
        </r>
      </text>
    </comment>
    <comment ref="AF74" authorId="0" shapeId="0" xr:uid="{00000000-0006-0000-0200-0000DE020000}">
      <text>
        <r>
          <rPr>
            <b/>
            <sz val="8"/>
            <color indexed="81"/>
            <rFont val="Tahoma"/>
            <family val="2"/>
          </rPr>
          <t>Alexander Liao:</t>
        </r>
        <r>
          <rPr>
            <sz val="8"/>
            <color indexed="81"/>
            <rFont val="Tahoma"/>
            <family val="2"/>
          </rPr>
          <t xml:space="preserve">
Input partial frequency for element to the left</t>
        </r>
      </text>
    </comment>
    <comment ref="AI74" authorId="0" shapeId="0" xr:uid="{00000000-0006-0000-0200-0000DF020000}">
      <text>
        <r>
          <rPr>
            <b/>
            <sz val="8"/>
            <color indexed="81"/>
            <rFont val="Tahoma"/>
            <family val="2"/>
          </rPr>
          <t>Alexander Liao:</t>
        </r>
        <r>
          <rPr>
            <sz val="8"/>
            <color indexed="81"/>
            <rFont val="Tahoma"/>
            <family val="2"/>
          </rPr>
          <t xml:space="preserve">
Input partial frequency for element to the left</t>
        </r>
      </text>
    </comment>
    <comment ref="AL74" authorId="0" shapeId="0" xr:uid="{00000000-0006-0000-0200-0000E0020000}">
      <text>
        <r>
          <rPr>
            <b/>
            <sz val="8"/>
            <color indexed="81"/>
            <rFont val="Tahoma"/>
            <family val="2"/>
          </rPr>
          <t>Alexander Liao:</t>
        </r>
        <r>
          <rPr>
            <sz val="8"/>
            <color indexed="81"/>
            <rFont val="Tahoma"/>
            <family val="2"/>
          </rPr>
          <t xml:space="preserve">
Input partial frequency for element to the left</t>
        </r>
      </text>
    </comment>
    <comment ref="AO74" authorId="0" shapeId="0" xr:uid="{00000000-0006-0000-0200-0000E1020000}">
      <text>
        <r>
          <rPr>
            <b/>
            <sz val="8"/>
            <color indexed="81"/>
            <rFont val="Tahoma"/>
            <family val="2"/>
          </rPr>
          <t>Alexander Liao:</t>
        </r>
        <r>
          <rPr>
            <sz val="8"/>
            <color indexed="81"/>
            <rFont val="Tahoma"/>
            <family val="2"/>
          </rPr>
          <t xml:space="preserve">
Input partial frequency for element to the left</t>
        </r>
      </text>
    </comment>
    <comment ref="K75" authorId="0" shapeId="0" xr:uid="{E2DFCB08-92F8-4CBB-932F-579D4AA340C5}">
      <text>
        <r>
          <rPr>
            <b/>
            <sz val="8"/>
            <color indexed="81"/>
            <rFont val="Tahoma"/>
            <family val="2"/>
          </rPr>
          <t>Alexander Liao:</t>
        </r>
        <r>
          <rPr>
            <sz val="8"/>
            <color indexed="81"/>
            <rFont val="Tahoma"/>
            <family val="2"/>
          </rPr>
          <t xml:space="preserve">
Input partial frequency for element to the left</t>
        </r>
      </text>
    </comment>
    <comment ref="N75" authorId="0" shapeId="0" xr:uid="{8BA5933D-C900-43D2-8F5E-5734FA1148C3}">
      <text>
        <r>
          <rPr>
            <b/>
            <sz val="8"/>
            <color indexed="81"/>
            <rFont val="Tahoma"/>
            <family val="2"/>
          </rPr>
          <t>Alexander Liao:</t>
        </r>
        <r>
          <rPr>
            <sz val="8"/>
            <color indexed="81"/>
            <rFont val="Tahoma"/>
            <family val="2"/>
          </rPr>
          <t xml:space="preserve">
Input partial frequency for element to the left</t>
        </r>
      </text>
    </comment>
    <comment ref="Q75" authorId="0" shapeId="0" xr:uid="{C9F8413B-046E-4B55-859A-251E53320DE7}">
      <text>
        <r>
          <rPr>
            <b/>
            <sz val="8"/>
            <color indexed="81"/>
            <rFont val="Tahoma"/>
            <family val="2"/>
          </rPr>
          <t>Alexander Liao:</t>
        </r>
        <r>
          <rPr>
            <sz val="8"/>
            <color indexed="81"/>
            <rFont val="Tahoma"/>
            <family val="2"/>
          </rPr>
          <t xml:space="preserve">
Input partial frequency for element to the left</t>
        </r>
      </text>
    </comment>
    <comment ref="T75" authorId="0" shapeId="0" xr:uid="{0FB92FFE-3EEE-4E50-80CC-49A4A953BC18}">
      <text>
        <r>
          <rPr>
            <b/>
            <sz val="8"/>
            <color indexed="81"/>
            <rFont val="Tahoma"/>
            <family val="2"/>
          </rPr>
          <t>Alexander Liao:</t>
        </r>
        <r>
          <rPr>
            <sz val="8"/>
            <color indexed="81"/>
            <rFont val="Tahoma"/>
            <family val="2"/>
          </rPr>
          <t xml:space="preserve">
Input partial frequency for element to the left</t>
        </r>
      </text>
    </comment>
    <comment ref="W75" authorId="0" shapeId="0" xr:uid="{BB2226E7-27C0-467C-94C2-4CE8D414B308}">
      <text>
        <r>
          <rPr>
            <b/>
            <sz val="8"/>
            <color indexed="81"/>
            <rFont val="Tahoma"/>
            <family val="2"/>
          </rPr>
          <t>Alexander Liao:</t>
        </r>
        <r>
          <rPr>
            <sz val="8"/>
            <color indexed="81"/>
            <rFont val="Tahoma"/>
            <family val="2"/>
          </rPr>
          <t xml:space="preserve">
Input partial frequency for element to the left</t>
        </r>
      </text>
    </comment>
    <comment ref="Z75" authorId="0" shapeId="0" xr:uid="{9B186CDB-B8B1-4C96-AAFA-D85A0E4BE872}">
      <text>
        <r>
          <rPr>
            <b/>
            <sz val="8"/>
            <color indexed="81"/>
            <rFont val="Tahoma"/>
            <family val="2"/>
          </rPr>
          <t>Alexander Liao:</t>
        </r>
        <r>
          <rPr>
            <sz val="8"/>
            <color indexed="81"/>
            <rFont val="Tahoma"/>
            <family val="2"/>
          </rPr>
          <t xml:space="preserve">
Input partial frequency for element to the left</t>
        </r>
      </text>
    </comment>
    <comment ref="AC75" authorId="0" shapeId="0" xr:uid="{7E1EEE23-F3F8-4420-B6F0-F8A146BD81EC}">
      <text>
        <r>
          <rPr>
            <b/>
            <sz val="8"/>
            <color indexed="81"/>
            <rFont val="Tahoma"/>
            <family val="2"/>
          </rPr>
          <t>Alexander Liao:</t>
        </r>
        <r>
          <rPr>
            <sz val="8"/>
            <color indexed="81"/>
            <rFont val="Tahoma"/>
            <family val="2"/>
          </rPr>
          <t xml:space="preserve">
Input partial frequency for element to the left</t>
        </r>
      </text>
    </comment>
    <comment ref="AF75" authorId="0" shapeId="0" xr:uid="{A25F2A30-93AA-46AD-9E9C-AFF23735D62D}">
      <text>
        <r>
          <rPr>
            <b/>
            <sz val="8"/>
            <color indexed="81"/>
            <rFont val="Tahoma"/>
            <family val="2"/>
          </rPr>
          <t>Alexander Liao:</t>
        </r>
        <r>
          <rPr>
            <sz val="8"/>
            <color indexed="81"/>
            <rFont val="Tahoma"/>
            <family val="2"/>
          </rPr>
          <t xml:space="preserve">
Input partial frequency for element to the left</t>
        </r>
      </text>
    </comment>
    <comment ref="AI75" authorId="0" shapeId="0" xr:uid="{97ED4861-9F79-4142-A6FD-A4D7A613BE52}">
      <text>
        <r>
          <rPr>
            <b/>
            <sz val="8"/>
            <color indexed="81"/>
            <rFont val="Tahoma"/>
            <family val="2"/>
          </rPr>
          <t>Alexander Liao:</t>
        </r>
        <r>
          <rPr>
            <sz val="8"/>
            <color indexed="81"/>
            <rFont val="Tahoma"/>
            <family val="2"/>
          </rPr>
          <t xml:space="preserve">
Input partial frequency for element to the left</t>
        </r>
      </text>
    </comment>
    <comment ref="AL75" authorId="0" shapeId="0" xr:uid="{0882F7A2-1066-4185-A0B9-5FC848BEDC49}">
      <text>
        <r>
          <rPr>
            <b/>
            <sz val="8"/>
            <color indexed="81"/>
            <rFont val="Tahoma"/>
            <family val="2"/>
          </rPr>
          <t>Alexander Liao:</t>
        </r>
        <r>
          <rPr>
            <sz val="8"/>
            <color indexed="81"/>
            <rFont val="Tahoma"/>
            <family val="2"/>
          </rPr>
          <t xml:space="preserve">
Input partial frequency for element to the left</t>
        </r>
      </text>
    </comment>
    <comment ref="AO75" authorId="0" shapeId="0" xr:uid="{0FCA8BD0-D812-4A99-BFFB-E41C57CBAFD2}">
      <text>
        <r>
          <rPr>
            <b/>
            <sz val="8"/>
            <color indexed="81"/>
            <rFont val="Tahoma"/>
            <family val="2"/>
          </rPr>
          <t>Alexander Liao:</t>
        </r>
        <r>
          <rPr>
            <sz val="8"/>
            <color indexed="81"/>
            <rFont val="Tahoma"/>
            <family val="2"/>
          </rPr>
          <t xml:space="preserve">
Input partial frequency for element to the left</t>
        </r>
      </text>
    </comment>
    <comment ref="K76" authorId="0" shapeId="0" xr:uid="{00000000-0006-0000-0200-0000E2020000}">
      <text>
        <r>
          <rPr>
            <b/>
            <sz val="8"/>
            <color indexed="81"/>
            <rFont val="Tahoma"/>
            <family val="2"/>
          </rPr>
          <t>Alexander Liao:</t>
        </r>
        <r>
          <rPr>
            <sz val="8"/>
            <color indexed="81"/>
            <rFont val="Tahoma"/>
            <family val="2"/>
          </rPr>
          <t xml:space="preserve">
Input partial frequency for element to the left</t>
        </r>
      </text>
    </comment>
    <comment ref="N76" authorId="0" shapeId="0" xr:uid="{00000000-0006-0000-0200-0000E3020000}">
      <text>
        <r>
          <rPr>
            <b/>
            <sz val="8"/>
            <color indexed="81"/>
            <rFont val="Tahoma"/>
            <family val="2"/>
          </rPr>
          <t>Alexander Liao:</t>
        </r>
        <r>
          <rPr>
            <sz val="8"/>
            <color indexed="81"/>
            <rFont val="Tahoma"/>
            <family val="2"/>
          </rPr>
          <t xml:space="preserve">
Input partial frequency for element to the left</t>
        </r>
      </text>
    </comment>
    <comment ref="Q76" authorId="0" shapeId="0" xr:uid="{00000000-0006-0000-0200-0000E4020000}">
      <text>
        <r>
          <rPr>
            <b/>
            <sz val="8"/>
            <color indexed="81"/>
            <rFont val="Tahoma"/>
            <family val="2"/>
          </rPr>
          <t>Alexander Liao:</t>
        </r>
        <r>
          <rPr>
            <sz val="8"/>
            <color indexed="81"/>
            <rFont val="Tahoma"/>
            <family val="2"/>
          </rPr>
          <t xml:space="preserve">
Input partial frequency for element to the left</t>
        </r>
      </text>
    </comment>
    <comment ref="T76" authorId="0" shapeId="0" xr:uid="{00000000-0006-0000-0200-0000E5020000}">
      <text>
        <r>
          <rPr>
            <b/>
            <sz val="8"/>
            <color indexed="81"/>
            <rFont val="Tahoma"/>
            <family val="2"/>
          </rPr>
          <t>Alexander Liao:</t>
        </r>
        <r>
          <rPr>
            <sz val="8"/>
            <color indexed="81"/>
            <rFont val="Tahoma"/>
            <family val="2"/>
          </rPr>
          <t xml:space="preserve">
Input partial frequency for element to the left</t>
        </r>
      </text>
    </comment>
    <comment ref="W76" authorId="0" shapeId="0" xr:uid="{00000000-0006-0000-0200-0000E6020000}">
      <text>
        <r>
          <rPr>
            <b/>
            <sz val="8"/>
            <color indexed="81"/>
            <rFont val="Tahoma"/>
            <family val="2"/>
          </rPr>
          <t>Alexander Liao:</t>
        </r>
        <r>
          <rPr>
            <sz val="8"/>
            <color indexed="81"/>
            <rFont val="Tahoma"/>
            <family val="2"/>
          </rPr>
          <t xml:space="preserve">
Input partial frequency for element to the left</t>
        </r>
      </text>
    </comment>
    <comment ref="Z76" authorId="0" shapeId="0" xr:uid="{00000000-0006-0000-0200-0000E7020000}">
      <text>
        <r>
          <rPr>
            <b/>
            <sz val="8"/>
            <color indexed="81"/>
            <rFont val="Tahoma"/>
            <family val="2"/>
          </rPr>
          <t>Alexander Liao:</t>
        </r>
        <r>
          <rPr>
            <sz val="8"/>
            <color indexed="81"/>
            <rFont val="Tahoma"/>
            <family val="2"/>
          </rPr>
          <t xml:space="preserve">
Input partial frequency for element to the left</t>
        </r>
      </text>
    </comment>
    <comment ref="AC76" authorId="0" shapeId="0" xr:uid="{00000000-0006-0000-0200-0000E8020000}">
      <text>
        <r>
          <rPr>
            <b/>
            <sz val="8"/>
            <color indexed="81"/>
            <rFont val="Tahoma"/>
            <family val="2"/>
          </rPr>
          <t>Alexander Liao:</t>
        </r>
        <r>
          <rPr>
            <sz val="8"/>
            <color indexed="81"/>
            <rFont val="Tahoma"/>
            <family val="2"/>
          </rPr>
          <t xml:space="preserve">
Input partial frequency for element to the left</t>
        </r>
      </text>
    </comment>
    <comment ref="AF76" authorId="0" shapeId="0" xr:uid="{00000000-0006-0000-0200-0000E9020000}">
      <text>
        <r>
          <rPr>
            <b/>
            <sz val="8"/>
            <color indexed="81"/>
            <rFont val="Tahoma"/>
            <family val="2"/>
          </rPr>
          <t>Alexander Liao:</t>
        </r>
        <r>
          <rPr>
            <sz val="8"/>
            <color indexed="81"/>
            <rFont val="Tahoma"/>
            <family val="2"/>
          </rPr>
          <t xml:space="preserve">
Input partial frequency for element to the left</t>
        </r>
      </text>
    </comment>
    <comment ref="AI76" authorId="0" shapeId="0" xr:uid="{00000000-0006-0000-0200-0000EA020000}">
      <text>
        <r>
          <rPr>
            <b/>
            <sz val="8"/>
            <color indexed="81"/>
            <rFont val="Tahoma"/>
            <family val="2"/>
          </rPr>
          <t>Alexander Liao:</t>
        </r>
        <r>
          <rPr>
            <sz val="8"/>
            <color indexed="81"/>
            <rFont val="Tahoma"/>
            <family val="2"/>
          </rPr>
          <t xml:space="preserve">
Input partial frequency for element to the left</t>
        </r>
      </text>
    </comment>
    <comment ref="AL76" authorId="0" shapeId="0" xr:uid="{00000000-0006-0000-0200-0000EB020000}">
      <text>
        <r>
          <rPr>
            <b/>
            <sz val="8"/>
            <color indexed="81"/>
            <rFont val="Tahoma"/>
            <family val="2"/>
          </rPr>
          <t>Alexander Liao:</t>
        </r>
        <r>
          <rPr>
            <sz val="8"/>
            <color indexed="81"/>
            <rFont val="Tahoma"/>
            <family val="2"/>
          </rPr>
          <t xml:space="preserve">
Input partial frequency for element to the left</t>
        </r>
      </text>
    </comment>
    <comment ref="AO76" authorId="0" shapeId="0" xr:uid="{00000000-0006-0000-0200-0000EC020000}">
      <text>
        <r>
          <rPr>
            <b/>
            <sz val="8"/>
            <color indexed="81"/>
            <rFont val="Tahoma"/>
            <family val="2"/>
          </rPr>
          <t>Alexander Liao:</t>
        </r>
        <r>
          <rPr>
            <sz val="8"/>
            <color indexed="81"/>
            <rFont val="Tahoma"/>
            <family val="2"/>
          </rPr>
          <t xml:space="preserve">
Input partial frequency for element to the left</t>
        </r>
      </text>
    </comment>
    <comment ref="K77" authorId="0" shapeId="0" xr:uid="{00000000-0006-0000-0200-0000ED020000}">
      <text>
        <r>
          <rPr>
            <b/>
            <sz val="8"/>
            <color indexed="81"/>
            <rFont val="Tahoma"/>
            <family val="2"/>
          </rPr>
          <t>Alexander Liao:</t>
        </r>
        <r>
          <rPr>
            <sz val="8"/>
            <color indexed="81"/>
            <rFont val="Tahoma"/>
            <family val="2"/>
          </rPr>
          <t xml:space="preserve">
Input partial frequency for element to the left</t>
        </r>
      </text>
    </comment>
    <comment ref="N77" authorId="0" shapeId="0" xr:uid="{00000000-0006-0000-0200-0000EE020000}">
      <text>
        <r>
          <rPr>
            <b/>
            <sz val="8"/>
            <color indexed="81"/>
            <rFont val="Tahoma"/>
            <family val="2"/>
          </rPr>
          <t>Alexander Liao:</t>
        </r>
        <r>
          <rPr>
            <sz val="8"/>
            <color indexed="81"/>
            <rFont val="Tahoma"/>
            <family val="2"/>
          </rPr>
          <t xml:space="preserve">
Input partial frequency for element to the left</t>
        </r>
      </text>
    </comment>
    <comment ref="Q77" authorId="0" shapeId="0" xr:uid="{00000000-0006-0000-0200-0000EF020000}">
      <text>
        <r>
          <rPr>
            <b/>
            <sz val="8"/>
            <color indexed="81"/>
            <rFont val="Tahoma"/>
            <family val="2"/>
          </rPr>
          <t>Alexander Liao:</t>
        </r>
        <r>
          <rPr>
            <sz val="8"/>
            <color indexed="81"/>
            <rFont val="Tahoma"/>
            <family val="2"/>
          </rPr>
          <t xml:space="preserve">
Input partial frequency for element to the left</t>
        </r>
      </text>
    </comment>
    <comment ref="T77" authorId="0" shapeId="0" xr:uid="{00000000-0006-0000-0200-0000F0020000}">
      <text>
        <r>
          <rPr>
            <b/>
            <sz val="8"/>
            <color indexed="81"/>
            <rFont val="Tahoma"/>
            <family val="2"/>
          </rPr>
          <t>Alexander Liao:</t>
        </r>
        <r>
          <rPr>
            <sz val="8"/>
            <color indexed="81"/>
            <rFont val="Tahoma"/>
            <family val="2"/>
          </rPr>
          <t xml:space="preserve">
Input partial frequency for element to the left</t>
        </r>
      </text>
    </comment>
    <comment ref="W77" authorId="0" shapeId="0" xr:uid="{00000000-0006-0000-0200-0000F1020000}">
      <text>
        <r>
          <rPr>
            <b/>
            <sz val="8"/>
            <color indexed="81"/>
            <rFont val="Tahoma"/>
            <family val="2"/>
          </rPr>
          <t>Alexander Liao:</t>
        </r>
        <r>
          <rPr>
            <sz val="8"/>
            <color indexed="81"/>
            <rFont val="Tahoma"/>
            <family val="2"/>
          </rPr>
          <t xml:space="preserve">
Input partial frequency for element to the left</t>
        </r>
      </text>
    </comment>
    <comment ref="Z77" authorId="0" shapeId="0" xr:uid="{00000000-0006-0000-0200-0000F2020000}">
      <text>
        <r>
          <rPr>
            <b/>
            <sz val="8"/>
            <color indexed="81"/>
            <rFont val="Tahoma"/>
            <family val="2"/>
          </rPr>
          <t>Alexander Liao:</t>
        </r>
        <r>
          <rPr>
            <sz val="8"/>
            <color indexed="81"/>
            <rFont val="Tahoma"/>
            <family val="2"/>
          </rPr>
          <t xml:space="preserve">
Input partial frequency for element to the left</t>
        </r>
      </text>
    </comment>
    <comment ref="AC77" authorId="0" shapeId="0" xr:uid="{00000000-0006-0000-0200-0000F3020000}">
      <text>
        <r>
          <rPr>
            <b/>
            <sz val="8"/>
            <color indexed="81"/>
            <rFont val="Tahoma"/>
            <family val="2"/>
          </rPr>
          <t>Alexander Liao:</t>
        </r>
        <r>
          <rPr>
            <sz val="8"/>
            <color indexed="81"/>
            <rFont val="Tahoma"/>
            <family val="2"/>
          </rPr>
          <t xml:space="preserve">
Input partial frequency for element to the left</t>
        </r>
      </text>
    </comment>
    <comment ref="AF77" authorId="0" shapeId="0" xr:uid="{00000000-0006-0000-0200-0000F4020000}">
      <text>
        <r>
          <rPr>
            <b/>
            <sz val="8"/>
            <color indexed="81"/>
            <rFont val="Tahoma"/>
            <family val="2"/>
          </rPr>
          <t>Alexander Liao:</t>
        </r>
        <r>
          <rPr>
            <sz val="8"/>
            <color indexed="81"/>
            <rFont val="Tahoma"/>
            <family val="2"/>
          </rPr>
          <t xml:space="preserve">
Input partial frequency for element to the left</t>
        </r>
      </text>
    </comment>
    <comment ref="AI77" authorId="0" shapeId="0" xr:uid="{00000000-0006-0000-0200-0000F5020000}">
      <text>
        <r>
          <rPr>
            <b/>
            <sz val="8"/>
            <color indexed="81"/>
            <rFont val="Tahoma"/>
            <family val="2"/>
          </rPr>
          <t>Alexander Liao:</t>
        </r>
        <r>
          <rPr>
            <sz val="8"/>
            <color indexed="81"/>
            <rFont val="Tahoma"/>
            <family val="2"/>
          </rPr>
          <t xml:space="preserve">
Input partial frequency for element to the left</t>
        </r>
      </text>
    </comment>
    <comment ref="AL77" authorId="0" shapeId="0" xr:uid="{00000000-0006-0000-0200-0000F6020000}">
      <text>
        <r>
          <rPr>
            <b/>
            <sz val="8"/>
            <color indexed="81"/>
            <rFont val="Tahoma"/>
            <family val="2"/>
          </rPr>
          <t>Alexander Liao:</t>
        </r>
        <r>
          <rPr>
            <sz val="8"/>
            <color indexed="81"/>
            <rFont val="Tahoma"/>
            <family val="2"/>
          </rPr>
          <t xml:space="preserve">
Input partial frequency for element to the left</t>
        </r>
      </text>
    </comment>
    <comment ref="AO77" authorId="0" shapeId="0" xr:uid="{00000000-0006-0000-0200-0000F7020000}">
      <text>
        <r>
          <rPr>
            <b/>
            <sz val="8"/>
            <color indexed="81"/>
            <rFont val="Tahoma"/>
            <family val="2"/>
          </rPr>
          <t>Alexander Liao:</t>
        </r>
        <r>
          <rPr>
            <sz val="8"/>
            <color indexed="81"/>
            <rFont val="Tahoma"/>
            <family val="2"/>
          </rPr>
          <t xml:space="preserve">
Input partial frequency for element to the left</t>
        </r>
      </text>
    </comment>
    <comment ref="K78" authorId="0" shapeId="0" xr:uid="{00000000-0006-0000-0200-0000F8020000}">
      <text>
        <r>
          <rPr>
            <b/>
            <sz val="8"/>
            <color indexed="81"/>
            <rFont val="Tahoma"/>
            <family val="2"/>
          </rPr>
          <t>Alexander Liao:</t>
        </r>
        <r>
          <rPr>
            <sz val="8"/>
            <color indexed="81"/>
            <rFont val="Tahoma"/>
            <family val="2"/>
          </rPr>
          <t xml:space="preserve">
Input partial frequency for element to the left</t>
        </r>
      </text>
    </comment>
    <comment ref="N78" authorId="0" shapeId="0" xr:uid="{00000000-0006-0000-0200-0000F9020000}">
      <text>
        <r>
          <rPr>
            <b/>
            <sz val="8"/>
            <color indexed="81"/>
            <rFont val="Tahoma"/>
            <family val="2"/>
          </rPr>
          <t>Alexander Liao:</t>
        </r>
        <r>
          <rPr>
            <sz val="8"/>
            <color indexed="81"/>
            <rFont val="Tahoma"/>
            <family val="2"/>
          </rPr>
          <t xml:space="preserve">
Input partial frequency for element to the left</t>
        </r>
      </text>
    </comment>
    <comment ref="Q78" authorId="0" shapeId="0" xr:uid="{00000000-0006-0000-0200-0000FA020000}">
      <text>
        <r>
          <rPr>
            <b/>
            <sz val="8"/>
            <color indexed="81"/>
            <rFont val="Tahoma"/>
            <family val="2"/>
          </rPr>
          <t>Alexander Liao:</t>
        </r>
        <r>
          <rPr>
            <sz val="8"/>
            <color indexed="81"/>
            <rFont val="Tahoma"/>
            <family val="2"/>
          </rPr>
          <t xml:space="preserve">
Input partial frequency for element to the left</t>
        </r>
      </text>
    </comment>
    <comment ref="T78" authorId="0" shapeId="0" xr:uid="{00000000-0006-0000-0200-0000FB020000}">
      <text>
        <r>
          <rPr>
            <b/>
            <sz val="8"/>
            <color indexed="81"/>
            <rFont val="Tahoma"/>
            <family val="2"/>
          </rPr>
          <t>Alexander Liao:</t>
        </r>
        <r>
          <rPr>
            <sz val="8"/>
            <color indexed="81"/>
            <rFont val="Tahoma"/>
            <family val="2"/>
          </rPr>
          <t xml:space="preserve">
Input partial frequency for element to the left</t>
        </r>
      </text>
    </comment>
    <comment ref="W78" authorId="0" shapeId="0" xr:uid="{00000000-0006-0000-0200-0000FC020000}">
      <text>
        <r>
          <rPr>
            <b/>
            <sz val="8"/>
            <color indexed="81"/>
            <rFont val="Tahoma"/>
            <family val="2"/>
          </rPr>
          <t>Alexander Liao:</t>
        </r>
        <r>
          <rPr>
            <sz val="8"/>
            <color indexed="81"/>
            <rFont val="Tahoma"/>
            <family val="2"/>
          </rPr>
          <t xml:space="preserve">
Input partial frequency for element to the left</t>
        </r>
      </text>
    </comment>
    <comment ref="Z78" authorId="0" shapeId="0" xr:uid="{00000000-0006-0000-0200-0000FD020000}">
      <text>
        <r>
          <rPr>
            <b/>
            <sz val="8"/>
            <color indexed="81"/>
            <rFont val="Tahoma"/>
            <family val="2"/>
          </rPr>
          <t>Alexander Liao:</t>
        </r>
        <r>
          <rPr>
            <sz val="8"/>
            <color indexed="81"/>
            <rFont val="Tahoma"/>
            <family val="2"/>
          </rPr>
          <t xml:space="preserve">
Input partial frequency for element to the left</t>
        </r>
      </text>
    </comment>
    <comment ref="AC78" authorId="0" shapeId="0" xr:uid="{00000000-0006-0000-0200-0000FE020000}">
      <text>
        <r>
          <rPr>
            <b/>
            <sz val="8"/>
            <color indexed="81"/>
            <rFont val="Tahoma"/>
            <family val="2"/>
          </rPr>
          <t>Alexander Liao:</t>
        </r>
        <r>
          <rPr>
            <sz val="8"/>
            <color indexed="81"/>
            <rFont val="Tahoma"/>
            <family val="2"/>
          </rPr>
          <t xml:space="preserve">
Input partial frequency for element to the left</t>
        </r>
      </text>
    </comment>
    <comment ref="AF78" authorId="0" shapeId="0" xr:uid="{00000000-0006-0000-0200-0000FF020000}">
      <text>
        <r>
          <rPr>
            <b/>
            <sz val="8"/>
            <color indexed="81"/>
            <rFont val="Tahoma"/>
            <family val="2"/>
          </rPr>
          <t>Alexander Liao:</t>
        </r>
        <r>
          <rPr>
            <sz val="8"/>
            <color indexed="81"/>
            <rFont val="Tahoma"/>
            <family val="2"/>
          </rPr>
          <t xml:space="preserve">
Input partial frequency for element to the left</t>
        </r>
      </text>
    </comment>
    <comment ref="AI78" authorId="0" shapeId="0" xr:uid="{00000000-0006-0000-0200-000000030000}">
      <text>
        <r>
          <rPr>
            <b/>
            <sz val="8"/>
            <color indexed="81"/>
            <rFont val="Tahoma"/>
            <family val="2"/>
          </rPr>
          <t>Alexander Liao:</t>
        </r>
        <r>
          <rPr>
            <sz val="8"/>
            <color indexed="81"/>
            <rFont val="Tahoma"/>
            <family val="2"/>
          </rPr>
          <t xml:space="preserve">
Input partial frequency for element to the left</t>
        </r>
      </text>
    </comment>
    <comment ref="AL78" authorId="0" shapeId="0" xr:uid="{00000000-0006-0000-0200-000001030000}">
      <text>
        <r>
          <rPr>
            <b/>
            <sz val="8"/>
            <color indexed="81"/>
            <rFont val="Tahoma"/>
            <family val="2"/>
          </rPr>
          <t>Alexander Liao:</t>
        </r>
        <r>
          <rPr>
            <sz val="8"/>
            <color indexed="81"/>
            <rFont val="Tahoma"/>
            <family val="2"/>
          </rPr>
          <t xml:space="preserve">
Input partial frequency for element to the left</t>
        </r>
      </text>
    </comment>
    <comment ref="AO78" authorId="0" shapeId="0" xr:uid="{00000000-0006-0000-0200-000002030000}">
      <text>
        <r>
          <rPr>
            <b/>
            <sz val="8"/>
            <color indexed="81"/>
            <rFont val="Tahoma"/>
            <family val="2"/>
          </rPr>
          <t>Alexander Liao:</t>
        </r>
        <r>
          <rPr>
            <sz val="8"/>
            <color indexed="81"/>
            <rFont val="Tahoma"/>
            <family val="2"/>
          </rPr>
          <t xml:space="preserve">
Input partial frequency for element to the left</t>
        </r>
      </text>
    </comment>
    <comment ref="K79" authorId="0" shapeId="0" xr:uid="{00000000-0006-0000-0200-000003030000}">
      <text>
        <r>
          <rPr>
            <b/>
            <sz val="8"/>
            <color indexed="81"/>
            <rFont val="Tahoma"/>
            <family val="2"/>
          </rPr>
          <t>Alexander Liao:</t>
        </r>
        <r>
          <rPr>
            <sz val="8"/>
            <color indexed="81"/>
            <rFont val="Tahoma"/>
            <family val="2"/>
          </rPr>
          <t xml:space="preserve">
Input partial frequency for element to the left</t>
        </r>
      </text>
    </comment>
    <comment ref="N79" authorId="0" shapeId="0" xr:uid="{00000000-0006-0000-0200-000004030000}">
      <text>
        <r>
          <rPr>
            <b/>
            <sz val="8"/>
            <color indexed="81"/>
            <rFont val="Tahoma"/>
            <family val="2"/>
          </rPr>
          <t>Alexander Liao:</t>
        </r>
        <r>
          <rPr>
            <sz val="8"/>
            <color indexed="81"/>
            <rFont val="Tahoma"/>
            <family val="2"/>
          </rPr>
          <t xml:space="preserve">
Input partial frequency for element to the left</t>
        </r>
      </text>
    </comment>
    <comment ref="Q79" authorId="0" shapeId="0" xr:uid="{00000000-0006-0000-0200-000005030000}">
      <text>
        <r>
          <rPr>
            <b/>
            <sz val="8"/>
            <color indexed="81"/>
            <rFont val="Tahoma"/>
            <family val="2"/>
          </rPr>
          <t>Alexander Liao:</t>
        </r>
        <r>
          <rPr>
            <sz val="8"/>
            <color indexed="81"/>
            <rFont val="Tahoma"/>
            <family val="2"/>
          </rPr>
          <t xml:space="preserve">
Input partial frequency for element to the left</t>
        </r>
      </text>
    </comment>
    <comment ref="T79" authorId="0" shapeId="0" xr:uid="{00000000-0006-0000-0200-000006030000}">
      <text>
        <r>
          <rPr>
            <b/>
            <sz val="8"/>
            <color indexed="81"/>
            <rFont val="Tahoma"/>
            <family val="2"/>
          </rPr>
          <t>Alexander Liao:</t>
        </r>
        <r>
          <rPr>
            <sz val="8"/>
            <color indexed="81"/>
            <rFont val="Tahoma"/>
            <family val="2"/>
          </rPr>
          <t xml:space="preserve">
Input partial frequency for element to the left</t>
        </r>
      </text>
    </comment>
    <comment ref="W79" authorId="0" shapeId="0" xr:uid="{00000000-0006-0000-0200-000007030000}">
      <text>
        <r>
          <rPr>
            <b/>
            <sz val="8"/>
            <color indexed="81"/>
            <rFont val="Tahoma"/>
            <family val="2"/>
          </rPr>
          <t>Alexander Liao:</t>
        </r>
        <r>
          <rPr>
            <sz val="8"/>
            <color indexed="81"/>
            <rFont val="Tahoma"/>
            <family val="2"/>
          </rPr>
          <t xml:space="preserve">
Input partial frequency for element to the left</t>
        </r>
      </text>
    </comment>
    <comment ref="Z79" authorId="0" shapeId="0" xr:uid="{00000000-0006-0000-0200-000008030000}">
      <text>
        <r>
          <rPr>
            <b/>
            <sz val="8"/>
            <color indexed="81"/>
            <rFont val="Tahoma"/>
            <family val="2"/>
          </rPr>
          <t>Alexander Liao:</t>
        </r>
        <r>
          <rPr>
            <sz val="8"/>
            <color indexed="81"/>
            <rFont val="Tahoma"/>
            <family val="2"/>
          </rPr>
          <t xml:space="preserve">
Input partial frequency for element to the left</t>
        </r>
      </text>
    </comment>
    <comment ref="AC79" authorId="0" shapeId="0" xr:uid="{00000000-0006-0000-0200-000009030000}">
      <text>
        <r>
          <rPr>
            <b/>
            <sz val="8"/>
            <color indexed="81"/>
            <rFont val="Tahoma"/>
            <family val="2"/>
          </rPr>
          <t>Alexander Liao:</t>
        </r>
        <r>
          <rPr>
            <sz val="8"/>
            <color indexed="81"/>
            <rFont val="Tahoma"/>
            <family val="2"/>
          </rPr>
          <t xml:space="preserve">
Input partial frequency for element to the left</t>
        </r>
      </text>
    </comment>
    <comment ref="AF79" authorId="0" shapeId="0" xr:uid="{00000000-0006-0000-0200-00000A030000}">
      <text>
        <r>
          <rPr>
            <b/>
            <sz val="8"/>
            <color indexed="81"/>
            <rFont val="Tahoma"/>
            <family val="2"/>
          </rPr>
          <t>Alexander Liao:</t>
        </r>
        <r>
          <rPr>
            <sz val="8"/>
            <color indexed="81"/>
            <rFont val="Tahoma"/>
            <family val="2"/>
          </rPr>
          <t xml:space="preserve">
Input partial frequency for element to the left</t>
        </r>
      </text>
    </comment>
    <comment ref="AI79" authorId="0" shapeId="0" xr:uid="{00000000-0006-0000-0200-00000B030000}">
      <text>
        <r>
          <rPr>
            <b/>
            <sz val="8"/>
            <color indexed="81"/>
            <rFont val="Tahoma"/>
            <family val="2"/>
          </rPr>
          <t>Alexander Liao:</t>
        </r>
        <r>
          <rPr>
            <sz val="8"/>
            <color indexed="81"/>
            <rFont val="Tahoma"/>
            <family val="2"/>
          </rPr>
          <t xml:space="preserve">
Input partial frequency for element to the left</t>
        </r>
      </text>
    </comment>
    <comment ref="AL79" authorId="0" shapeId="0" xr:uid="{00000000-0006-0000-0200-00000C030000}">
      <text>
        <r>
          <rPr>
            <b/>
            <sz val="8"/>
            <color indexed="81"/>
            <rFont val="Tahoma"/>
            <family val="2"/>
          </rPr>
          <t>Alexander Liao:</t>
        </r>
        <r>
          <rPr>
            <sz val="8"/>
            <color indexed="81"/>
            <rFont val="Tahoma"/>
            <family val="2"/>
          </rPr>
          <t xml:space="preserve">
Input partial frequency for element to the left</t>
        </r>
      </text>
    </comment>
    <comment ref="AO79" authorId="0" shapeId="0" xr:uid="{00000000-0006-0000-0200-00000D030000}">
      <text>
        <r>
          <rPr>
            <b/>
            <sz val="8"/>
            <color indexed="81"/>
            <rFont val="Tahoma"/>
            <family val="2"/>
          </rPr>
          <t>Alexander Liao:</t>
        </r>
        <r>
          <rPr>
            <sz val="8"/>
            <color indexed="81"/>
            <rFont val="Tahoma"/>
            <family val="2"/>
          </rPr>
          <t xml:space="preserve">
Input partial frequency for element to the left</t>
        </r>
      </text>
    </comment>
    <comment ref="K80" authorId="0" shapeId="0" xr:uid="{00000000-0006-0000-0200-00000E030000}">
      <text>
        <r>
          <rPr>
            <b/>
            <sz val="8"/>
            <color indexed="81"/>
            <rFont val="Tahoma"/>
            <family val="2"/>
          </rPr>
          <t>Alexander Liao:</t>
        </r>
        <r>
          <rPr>
            <sz val="8"/>
            <color indexed="81"/>
            <rFont val="Tahoma"/>
            <family val="2"/>
          </rPr>
          <t xml:space="preserve">
Input partial frequency for element to the left</t>
        </r>
      </text>
    </comment>
    <comment ref="N80" authorId="0" shapeId="0" xr:uid="{00000000-0006-0000-0200-00000F030000}">
      <text>
        <r>
          <rPr>
            <b/>
            <sz val="8"/>
            <color indexed="81"/>
            <rFont val="Tahoma"/>
            <family val="2"/>
          </rPr>
          <t>Alexander Liao:</t>
        </r>
        <r>
          <rPr>
            <sz val="8"/>
            <color indexed="81"/>
            <rFont val="Tahoma"/>
            <family val="2"/>
          </rPr>
          <t xml:space="preserve">
Input partial frequency for element to the left</t>
        </r>
      </text>
    </comment>
    <comment ref="Q80" authorId="0" shapeId="0" xr:uid="{00000000-0006-0000-0200-000010030000}">
      <text>
        <r>
          <rPr>
            <b/>
            <sz val="8"/>
            <color indexed="81"/>
            <rFont val="Tahoma"/>
            <family val="2"/>
          </rPr>
          <t>Alexander Liao:</t>
        </r>
        <r>
          <rPr>
            <sz val="8"/>
            <color indexed="81"/>
            <rFont val="Tahoma"/>
            <family val="2"/>
          </rPr>
          <t xml:space="preserve">
Input partial frequency for element to the left</t>
        </r>
      </text>
    </comment>
    <comment ref="T80" authorId="0" shapeId="0" xr:uid="{00000000-0006-0000-0200-000011030000}">
      <text>
        <r>
          <rPr>
            <b/>
            <sz val="8"/>
            <color indexed="81"/>
            <rFont val="Tahoma"/>
            <family val="2"/>
          </rPr>
          <t>Alexander Liao:</t>
        </r>
        <r>
          <rPr>
            <sz val="8"/>
            <color indexed="81"/>
            <rFont val="Tahoma"/>
            <family val="2"/>
          </rPr>
          <t xml:space="preserve">
Input partial frequency for element to the left</t>
        </r>
      </text>
    </comment>
    <comment ref="W80" authorId="0" shapeId="0" xr:uid="{00000000-0006-0000-0200-000012030000}">
      <text>
        <r>
          <rPr>
            <b/>
            <sz val="8"/>
            <color indexed="81"/>
            <rFont val="Tahoma"/>
            <family val="2"/>
          </rPr>
          <t>Alexander Liao:</t>
        </r>
        <r>
          <rPr>
            <sz val="8"/>
            <color indexed="81"/>
            <rFont val="Tahoma"/>
            <family val="2"/>
          </rPr>
          <t xml:space="preserve">
Input partial frequency for element to the left</t>
        </r>
      </text>
    </comment>
    <comment ref="Z80" authorId="0" shapeId="0" xr:uid="{00000000-0006-0000-0200-000013030000}">
      <text>
        <r>
          <rPr>
            <b/>
            <sz val="8"/>
            <color indexed="81"/>
            <rFont val="Tahoma"/>
            <family val="2"/>
          </rPr>
          <t>Alexander Liao:</t>
        </r>
        <r>
          <rPr>
            <sz val="8"/>
            <color indexed="81"/>
            <rFont val="Tahoma"/>
            <family val="2"/>
          </rPr>
          <t xml:space="preserve">
Input partial frequency for element to the left</t>
        </r>
      </text>
    </comment>
    <comment ref="AC80" authorId="0" shapeId="0" xr:uid="{00000000-0006-0000-0200-000014030000}">
      <text>
        <r>
          <rPr>
            <b/>
            <sz val="8"/>
            <color indexed="81"/>
            <rFont val="Tahoma"/>
            <family val="2"/>
          </rPr>
          <t>Alexander Liao:</t>
        </r>
        <r>
          <rPr>
            <sz val="8"/>
            <color indexed="81"/>
            <rFont val="Tahoma"/>
            <family val="2"/>
          </rPr>
          <t xml:space="preserve">
Input partial frequency for element to the left</t>
        </r>
      </text>
    </comment>
    <comment ref="AF80" authorId="0" shapeId="0" xr:uid="{00000000-0006-0000-0200-000015030000}">
      <text>
        <r>
          <rPr>
            <b/>
            <sz val="8"/>
            <color indexed="81"/>
            <rFont val="Tahoma"/>
            <family val="2"/>
          </rPr>
          <t>Alexander Liao:</t>
        </r>
        <r>
          <rPr>
            <sz val="8"/>
            <color indexed="81"/>
            <rFont val="Tahoma"/>
            <family val="2"/>
          </rPr>
          <t xml:space="preserve">
Input partial frequency for element to the left</t>
        </r>
      </text>
    </comment>
    <comment ref="AI80" authorId="0" shapeId="0" xr:uid="{00000000-0006-0000-0200-000016030000}">
      <text>
        <r>
          <rPr>
            <b/>
            <sz val="8"/>
            <color indexed="81"/>
            <rFont val="Tahoma"/>
            <family val="2"/>
          </rPr>
          <t>Alexander Liao:</t>
        </r>
        <r>
          <rPr>
            <sz val="8"/>
            <color indexed="81"/>
            <rFont val="Tahoma"/>
            <family val="2"/>
          </rPr>
          <t xml:space="preserve">
Input partial frequency for element to the left</t>
        </r>
      </text>
    </comment>
    <comment ref="AL80" authorId="0" shapeId="0" xr:uid="{00000000-0006-0000-0200-000017030000}">
      <text>
        <r>
          <rPr>
            <b/>
            <sz val="8"/>
            <color indexed="81"/>
            <rFont val="Tahoma"/>
            <family val="2"/>
          </rPr>
          <t>Alexander Liao:</t>
        </r>
        <r>
          <rPr>
            <sz val="8"/>
            <color indexed="81"/>
            <rFont val="Tahoma"/>
            <family val="2"/>
          </rPr>
          <t xml:space="preserve">
Input partial frequency for element to the left</t>
        </r>
      </text>
    </comment>
    <comment ref="AO80" authorId="0" shapeId="0" xr:uid="{00000000-0006-0000-0200-000018030000}">
      <text>
        <r>
          <rPr>
            <b/>
            <sz val="8"/>
            <color indexed="81"/>
            <rFont val="Tahoma"/>
            <family val="2"/>
          </rPr>
          <t>Alexander Liao:</t>
        </r>
        <r>
          <rPr>
            <sz val="8"/>
            <color indexed="81"/>
            <rFont val="Tahoma"/>
            <family val="2"/>
          </rPr>
          <t xml:space="preserve">
Input partial frequency for element to the left</t>
        </r>
      </text>
    </comment>
    <comment ref="K81" authorId="0" shapeId="0" xr:uid="{00000000-0006-0000-0200-000019030000}">
      <text>
        <r>
          <rPr>
            <b/>
            <sz val="8"/>
            <color indexed="81"/>
            <rFont val="Tahoma"/>
            <family val="2"/>
          </rPr>
          <t>Alexander Liao:</t>
        </r>
        <r>
          <rPr>
            <sz val="8"/>
            <color indexed="81"/>
            <rFont val="Tahoma"/>
            <family val="2"/>
          </rPr>
          <t xml:space="preserve">
Input partial frequency for element to the left</t>
        </r>
      </text>
    </comment>
    <comment ref="N81" authorId="0" shapeId="0" xr:uid="{00000000-0006-0000-0200-00001A030000}">
      <text>
        <r>
          <rPr>
            <b/>
            <sz val="8"/>
            <color indexed="81"/>
            <rFont val="Tahoma"/>
            <family val="2"/>
          </rPr>
          <t>Alexander Liao:</t>
        </r>
        <r>
          <rPr>
            <sz val="8"/>
            <color indexed="81"/>
            <rFont val="Tahoma"/>
            <family val="2"/>
          </rPr>
          <t xml:space="preserve">
Input partial frequency for element to the left</t>
        </r>
      </text>
    </comment>
    <comment ref="Q81" authorId="0" shapeId="0" xr:uid="{00000000-0006-0000-0200-00001B030000}">
      <text>
        <r>
          <rPr>
            <b/>
            <sz val="8"/>
            <color indexed="81"/>
            <rFont val="Tahoma"/>
            <family val="2"/>
          </rPr>
          <t>Alexander Liao:</t>
        </r>
        <r>
          <rPr>
            <sz val="8"/>
            <color indexed="81"/>
            <rFont val="Tahoma"/>
            <family val="2"/>
          </rPr>
          <t xml:space="preserve">
Input partial frequency for element to the left</t>
        </r>
      </text>
    </comment>
    <comment ref="T81" authorId="0" shapeId="0" xr:uid="{00000000-0006-0000-0200-00001C030000}">
      <text>
        <r>
          <rPr>
            <b/>
            <sz val="8"/>
            <color indexed="81"/>
            <rFont val="Tahoma"/>
            <family val="2"/>
          </rPr>
          <t>Alexander Liao:</t>
        </r>
        <r>
          <rPr>
            <sz val="8"/>
            <color indexed="81"/>
            <rFont val="Tahoma"/>
            <family val="2"/>
          </rPr>
          <t xml:space="preserve">
Input partial frequency for element to the left</t>
        </r>
      </text>
    </comment>
    <comment ref="W81" authorId="0" shapeId="0" xr:uid="{00000000-0006-0000-0200-00001D030000}">
      <text>
        <r>
          <rPr>
            <b/>
            <sz val="8"/>
            <color indexed="81"/>
            <rFont val="Tahoma"/>
            <family val="2"/>
          </rPr>
          <t>Alexander Liao:</t>
        </r>
        <r>
          <rPr>
            <sz val="8"/>
            <color indexed="81"/>
            <rFont val="Tahoma"/>
            <family val="2"/>
          </rPr>
          <t xml:space="preserve">
Input partial frequency for element to the left</t>
        </r>
      </text>
    </comment>
    <comment ref="Z81" authorId="0" shapeId="0" xr:uid="{00000000-0006-0000-0200-00001E030000}">
      <text>
        <r>
          <rPr>
            <b/>
            <sz val="8"/>
            <color indexed="81"/>
            <rFont val="Tahoma"/>
            <family val="2"/>
          </rPr>
          <t>Alexander Liao:</t>
        </r>
        <r>
          <rPr>
            <sz val="8"/>
            <color indexed="81"/>
            <rFont val="Tahoma"/>
            <family val="2"/>
          </rPr>
          <t xml:space="preserve">
Input partial frequency for element to the left</t>
        </r>
      </text>
    </comment>
    <comment ref="AC81" authorId="0" shapeId="0" xr:uid="{00000000-0006-0000-0200-00001F030000}">
      <text>
        <r>
          <rPr>
            <b/>
            <sz val="8"/>
            <color indexed="81"/>
            <rFont val="Tahoma"/>
            <family val="2"/>
          </rPr>
          <t>Alexander Liao:</t>
        </r>
        <r>
          <rPr>
            <sz val="8"/>
            <color indexed="81"/>
            <rFont val="Tahoma"/>
            <family val="2"/>
          </rPr>
          <t xml:space="preserve">
Input partial frequency for element to the left</t>
        </r>
      </text>
    </comment>
    <comment ref="AF81" authorId="0" shapeId="0" xr:uid="{00000000-0006-0000-0200-000020030000}">
      <text>
        <r>
          <rPr>
            <b/>
            <sz val="8"/>
            <color indexed="81"/>
            <rFont val="Tahoma"/>
            <family val="2"/>
          </rPr>
          <t>Alexander Liao:</t>
        </r>
        <r>
          <rPr>
            <sz val="8"/>
            <color indexed="81"/>
            <rFont val="Tahoma"/>
            <family val="2"/>
          </rPr>
          <t xml:space="preserve">
Input partial frequency for element to the left</t>
        </r>
      </text>
    </comment>
    <comment ref="AI81" authorId="0" shapeId="0" xr:uid="{00000000-0006-0000-0200-000021030000}">
      <text>
        <r>
          <rPr>
            <b/>
            <sz val="8"/>
            <color indexed="81"/>
            <rFont val="Tahoma"/>
            <family val="2"/>
          </rPr>
          <t>Alexander Liao:</t>
        </r>
        <r>
          <rPr>
            <sz val="8"/>
            <color indexed="81"/>
            <rFont val="Tahoma"/>
            <family val="2"/>
          </rPr>
          <t xml:space="preserve">
Input partial frequency for element to the left</t>
        </r>
      </text>
    </comment>
    <comment ref="AL81" authorId="0" shapeId="0" xr:uid="{00000000-0006-0000-0200-000022030000}">
      <text>
        <r>
          <rPr>
            <b/>
            <sz val="8"/>
            <color indexed="81"/>
            <rFont val="Tahoma"/>
            <family val="2"/>
          </rPr>
          <t>Alexander Liao:</t>
        </r>
        <r>
          <rPr>
            <sz val="8"/>
            <color indexed="81"/>
            <rFont val="Tahoma"/>
            <family val="2"/>
          </rPr>
          <t xml:space="preserve">
Input partial frequency for element to the left</t>
        </r>
      </text>
    </comment>
    <comment ref="AO81" authorId="0" shapeId="0" xr:uid="{00000000-0006-0000-0200-000023030000}">
      <text>
        <r>
          <rPr>
            <b/>
            <sz val="8"/>
            <color indexed="81"/>
            <rFont val="Tahoma"/>
            <family val="2"/>
          </rPr>
          <t>Alexander Liao:</t>
        </r>
        <r>
          <rPr>
            <sz val="8"/>
            <color indexed="81"/>
            <rFont val="Tahoma"/>
            <family val="2"/>
          </rPr>
          <t xml:space="preserve">
Input partial frequency for element to the left</t>
        </r>
      </text>
    </comment>
    <comment ref="K82" authorId="0" shapeId="0" xr:uid="{00000000-0006-0000-0200-000024030000}">
      <text>
        <r>
          <rPr>
            <b/>
            <sz val="8"/>
            <color indexed="81"/>
            <rFont val="Tahoma"/>
            <family val="2"/>
          </rPr>
          <t>Alexander Liao:</t>
        </r>
        <r>
          <rPr>
            <sz val="8"/>
            <color indexed="81"/>
            <rFont val="Tahoma"/>
            <family val="2"/>
          </rPr>
          <t xml:space="preserve">
Input partial frequency for element to the left</t>
        </r>
      </text>
    </comment>
    <comment ref="N82" authorId="0" shapeId="0" xr:uid="{00000000-0006-0000-0200-000025030000}">
      <text>
        <r>
          <rPr>
            <b/>
            <sz val="8"/>
            <color indexed="81"/>
            <rFont val="Tahoma"/>
            <family val="2"/>
          </rPr>
          <t>Alexander Liao:</t>
        </r>
        <r>
          <rPr>
            <sz val="8"/>
            <color indexed="81"/>
            <rFont val="Tahoma"/>
            <family val="2"/>
          </rPr>
          <t xml:space="preserve">
Input partial frequency for element to the left</t>
        </r>
      </text>
    </comment>
    <comment ref="Q82" authorId="0" shapeId="0" xr:uid="{00000000-0006-0000-0200-000026030000}">
      <text>
        <r>
          <rPr>
            <b/>
            <sz val="8"/>
            <color indexed="81"/>
            <rFont val="Tahoma"/>
            <family val="2"/>
          </rPr>
          <t>Alexander Liao:</t>
        </r>
        <r>
          <rPr>
            <sz val="8"/>
            <color indexed="81"/>
            <rFont val="Tahoma"/>
            <family val="2"/>
          </rPr>
          <t xml:space="preserve">
Input partial frequency for element to the left</t>
        </r>
      </text>
    </comment>
    <comment ref="T82" authorId="0" shapeId="0" xr:uid="{00000000-0006-0000-0200-000027030000}">
      <text>
        <r>
          <rPr>
            <b/>
            <sz val="8"/>
            <color indexed="81"/>
            <rFont val="Tahoma"/>
            <family val="2"/>
          </rPr>
          <t>Alexander Liao:</t>
        </r>
        <r>
          <rPr>
            <sz val="8"/>
            <color indexed="81"/>
            <rFont val="Tahoma"/>
            <family val="2"/>
          </rPr>
          <t xml:space="preserve">
Input partial frequency for element to the left</t>
        </r>
      </text>
    </comment>
    <comment ref="W82" authorId="0" shapeId="0" xr:uid="{00000000-0006-0000-0200-000028030000}">
      <text>
        <r>
          <rPr>
            <b/>
            <sz val="8"/>
            <color indexed="81"/>
            <rFont val="Tahoma"/>
            <family val="2"/>
          </rPr>
          <t>Alexander Liao:</t>
        </r>
        <r>
          <rPr>
            <sz val="8"/>
            <color indexed="81"/>
            <rFont val="Tahoma"/>
            <family val="2"/>
          </rPr>
          <t xml:space="preserve">
Input partial frequency for element to the left</t>
        </r>
      </text>
    </comment>
    <comment ref="Z82" authorId="0" shapeId="0" xr:uid="{00000000-0006-0000-0200-000029030000}">
      <text>
        <r>
          <rPr>
            <b/>
            <sz val="8"/>
            <color indexed="81"/>
            <rFont val="Tahoma"/>
            <family val="2"/>
          </rPr>
          <t>Alexander Liao:</t>
        </r>
        <r>
          <rPr>
            <sz val="8"/>
            <color indexed="81"/>
            <rFont val="Tahoma"/>
            <family val="2"/>
          </rPr>
          <t xml:space="preserve">
Input partial frequency for element to the left</t>
        </r>
      </text>
    </comment>
    <comment ref="AC82" authorId="0" shapeId="0" xr:uid="{00000000-0006-0000-0200-00002A030000}">
      <text>
        <r>
          <rPr>
            <b/>
            <sz val="8"/>
            <color indexed="81"/>
            <rFont val="Tahoma"/>
            <family val="2"/>
          </rPr>
          <t>Alexander Liao:</t>
        </r>
        <r>
          <rPr>
            <sz val="8"/>
            <color indexed="81"/>
            <rFont val="Tahoma"/>
            <family val="2"/>
          </rPr>
          <t xml:space="preserve">
Input partial frequency for element to the left</t>
        </r>
      </text>
    </comment>
    <comment ref="AF82" authorId="0" shapeId="0" xr:uid="{00000000-0006-0000-0200-00002B030000}">
      <text>
        <r>
          <rPr>
            <b/>
            <sz val="8"/>
            <color indexed="81"/>
            <rFont val="Tahoma"/>
            <family val="2"/>
          </rPr>
          <t>Alexander Liao:</t>
        </r>
        <r>
          <rPr>
            <sz val="8"/>
            <color indexed="81"/>
            <rFont val="Tahoma"/>
            <family val="2"/>
          </rPr>
          <t xml:space="preserve">
Input partial frequency for element to the left</t>
        </r>
      </text>
    </comment>
    <comment ref="AI82" authorId="0" shapeId="0" xr:uid="{00000000-0006-0000-0200-00002C030000}">
      <text>
        <r>
          <rPr>
            <b/>
            <sz val="8"/>
            <color indexed="81"/>
            <rFont val="Tahoma"/>
            <family val="2"/>
          </rPr>
          <t>Alexander Liao:</t>
        </r>
        <r>
          <rPr>
            <sz val="8"/>
            <color indexed="81"/>
            <rFont val="Tahoma"/>
            <family val="2"/>
          </rPr>
          <t xml:space="preserve">
Input partial frequency for element to the left</t>
        </r>
      </text>
    </comment>
    <comment ref="AL82" authorId="0" shapeId="0" xr:uid="{00000000-0006-0000-0200-00002D030000}">
      <text>
        <r>
          <rPr>
            <b/>
            <sz val="8"/>
            <color indexed="81"/>
            <rFont val="Tahoma"/>
            <family val="2"/>
          </rPr>
          <t>Alexander Liao:</t>
        </r>
        <r>
          <rPr>
            <sz val="8"/>
            <color indexed="81"/>
            <rFont val="Tahoma"/>
            <family val="2"/>
          </rPr>
          <t xml:space="preserve">
Input partial frequency for element to the left</t>
        </r>
      </text>
    </comment>
    <comment ref="AO82" authorId="0" shapeId="0" xr:uid="{00000000-0006-0000-0200-00002E030000}">
      <text>
        <r>
          <rPr>
            <b/>
            <sz val="8"/>
            <color indexed="81"/>
            <rFont val="Tahoma"/>
            <family val="2"/>
          </rPr>
          <t>Alexander Liao:</t>
        </r>
        <r>
          <rPr>
            <sz val="8"/>
            <color indexed="81"/>
            <rFont val="Tahoma"/>
            <family val="2"/>
          </rPr>
          <t xml:space="preserve">
Input partial frequency for element to the left</t>
        </r>
      </text>
    </comment>
    <comment ref="K84" authorId="0" shapeId="0" xr:uid="{00000000-0006-0000-0200-00002F030000}">
      <text>
        <r>
          <rPr>
            <b/>
            <sz val="8"/>
            <color indexed="81"/>
            <rFont val="Tahoma"/>
            <family val="2"/>
          </rPr>
          <t>Alexander Liao:</t>
        </r>
        <r>
          <rPr>
            <sz val="8"/>
            <color indexed="81"/>
            <rFont val="Tahoma"/>
            <family val="2"/>
          </rPr>
          <t xml:space="preserve">
Input partial frequency for element to the left</t>
        </r>
      </text>
    </comment>
    <comment ref="N84" authorId="0" shapeId="0" xr:uid="{00000000-0006-0000-0200-000030030000}">
      <text>
        <r>
          <rPr>
            <b/>
            <sz val="8"/>
            <color indexed="81"/>
            <rFont val="Tahoma"/>
            <family val="2"/>
          </rPr>
          <t>Alexander Liao:</t>
        </r>
        <r>
          <rPr>
            <sz val="8"/>
            <color indexed="81"/>
            <rFont val="Tahoma"/>
            <family val="2"/>
          </rPr>
          <t xml:space="preserve">
Input partial frequency for element to the left</t>
        </r>
      </text>
    </comment>
    <comment ref="Q84" authorId="0" shapeId="0" xr:uid="{00000000-0006-0000-0200-000031030000}">
      <text>
        <r>
          <rPr>
            <b/>
            <sz val="8"/>
            <color indexed="81"/>
            <rFont val="Tahoma"/>
            <family val="2"/>
          </rPr>
          <t>Alexander Liao:</t>
        </r>
        <r>
          <rPr>
            <sz val="8"/>
            <color indexed="81"/>
            <rFont val="Tahoma"/>
            <family val="2"/>
          </rPr>
          <t xml:space="preserve">
Input partial frequency for element to the left</t>
        </r>
      </text>
    </comment>
    <comment ref="T84" authorId="0" shapeId="0" xr:uid="{00000000-0006-0000-0200-000032030000}">
      <text>
        <r>
          <rPr>
            <b/>
            <sz val="8"/>
            <color indexed="81"/>
            <rFont val="Tahoma"/>
            <family val="2"/>
          </rPr>
          <t>Alexander Liao:</t>
        </r>
        <r>
          <rPr>
            <sz val="8"/>
            <color indexed="81"/>
            <rFont val="Tahoma"/>
            <family val="2"/>
          </rPr>
          <t xml:space="preserve">
Input partial frequency for element to the left</t>
        </r>
      </text>
    </comment>
    <comment ref="W84" authorId="0" shapeId="0" xr:uid="{00000000-0006-0000-0200-000033030000}">
      <text>
        <r>
          <rPr>
            <b/>
            <sz val="8"/>
            <color indexed="81"/>
            <rFont val="Tahoma"/>
            <family val="2"/>
          </rPr>
          <t>Alexander Liao:</t>
        </r>
        <r>
          <rPr>
            <sz val="8"/>
            <color indexed="81"/>
            <rFont val="Tahoma"/>
            <family val="2"/>
          </rPr>
          <t xml:space="preserve">
Input partial frequency for element to the left</t>
        </r>
      </text>
    </comment>
    <comment ref="Z84" authorId="0" shapeId="0" xr:uid="{00000000-0006-0000-0200-000034030000}">
      <text>
        <r>
          <rPr>
            <b/>
            <sz val="8"/>
            <color indexed="81"/>
            <rFont val="Tahoma"/>
            <family val="2"/>
          </rPr>
          <t>Alexander Liao:</t>
        </r>
        <r>
          <rPr>
            <sz val="8"/>
            <color indexed="81"/>
            <rFont val="Tahoma"/>
            <family val="2"/>
          </rPr>
          <t xml:space="preserve">
Input partial frequency for element to the left</t>
        </r>
      </text>
    </comment>
    <comment ref="AC84" authorId="0" shapeId="0" xr:uid="{00000000-0006-0000-0200-000035030000}">
      <text>
        <r>
          <rPr>
            <b/>
            <sz val="8"/>
            <color indexed="81"/>
            <rFont val="Tahoma"/>
            <family val="2"/>
          </rPr>
          <t>Alexander Liao:</t>
        </r>
        <r>
          <rPr>
            <sz val="8"/>
            <color indexed="81"/>
            <rFont val="Tahoma"/>
            <family val="2"/>
          </rPr>
          <t xml:space="preserve">
Input partial frequency for element to the left</t>
        </r>
      </text>
    </comment>
    <comment ref="AF84" authorId="0" shapeId="0" xr:uid="{00000000-0006-0000-0200-000036030000}">
      <text>
        <r>
          <rPr>
            <b/>
            <sz val="8"/>
            <color indexed="81"/>
            <rFont val="Tahoma"/>
            <family val="2"/>
          </rPr>
          <t>Alexander Liao:</t>
        </r>
        <r>
          <rPr>
            <sz val="8"/>
            <color indexed="81"/>
            <rFont val="Tahoma"/>
            <family val="2"/>
          </rPr>
          <t xml:space="preserve">
Input partial frequency for element to the left</t>
        </r>
      </text>
    </comment>
    <comment ref="AI84" authorId="0" shapeId="0" xr:uid="{00000000-0006-0000-0200-000037030000}">
      <text>
        <r>
          <rPr>
            <b/>
            <sz val="8"/>
            <color indexed="81"/>
            <rFont val="Tahoma"/>
            <family val="2"/>
          </rPr>
          <t>Alexander Liao:</t>
        </r>
        <r>
          <rPr>
            <sz val="8"/>
            <color indexed="81"/>
            <rFont val="Tahoma"/>
            <family val="2"/>
          </rPr>
          <t xml:space="preserve">
Input partial frequency for element to the left</t>
        </r>
      </text>
    </comment>
    <comment ref="AL84" authorId="0" shapeId="0" xr:uid="{00000000-0006-0000-0200-000038030000}">
      <text>
        <r>
          <rPr>
            <b/>
            <sz val="8"/>
            <color indexed="81"/>
            <rFont val="Tahoma"/>
            <family val="2"/>
          </rPr>
          <t>Alexander Liao:</t>
        </r>
        <r>
          <rPr>
            <sz val="8"/>
            <color indexed="81"/>
            <rFont val="Tahoma"/>
            <family val="2"/>
          </rPr>
          <t xml:space="preserve">
Input partial frequency for element to the left</t>
        </r>
      </text>
    </comment>
    <comment ref="AO84" authorId="0" shapeId="0" xr:uid="{00000000-0006-0000-0200-000039030000}">
      <text>
        <r>
          <rPr>
            <b/>
            <sz val="8"/>
            <color indexed="81"/>
            <rFont val="Tahoma"/>
            <family val="2"/>
          </rPr>
          <t>Alexander Liao:</t>
        </r>
        <r>
          <rPr>
            <sz val="8"/>
            <color indexed="81"/>
            <rFont val="Tahoma"/>
            <family val="2"/>
          </rPr>
          <t xml:space="preserve">
Input partial frequency for element to the left</t>
        </r>
      </text>
    </comment>
    <comment ref="K85" authorId="0" shapeId="0" xr:uid="{00000000-0006-0000-0200-00003A030000}">
      <text>
        <r>
          <rPr>
            <b/>
            <sz val="8"/>
            <color indexed="81"/>
            <rFont val="Tahoma"/>
            <family val="2"/>
          </rPr>
          <t>Alexander Liao:</t>
        </r>
        <r>
          <rPr>
            <sz val="8"/>
            <color indexed="81"/>
            <rFont val="Tahoma"/>
            <family val="2"/>
          </rPr>
          <t xml:space="preserve">
Input partial frequency for element to the left</t>
        </r>
      </text>
    </comment>
    <comment ref="N85" authorId="0" shapeId="0" xr:uid="{00000000-0006-0000-0200-00003B030000}">
      <text>
        <r>
          <rPr>
            <b/>
            <sz val="8"/>
            <color indexed="81"/>
            <rFont val="Tahoma"/>
            <family val="2"/>
          </rPr>
          <t>Alexander Liao:</t>
        </r>
        <r>
          <rPr>
            <sz val="8"/>
            <color indexed="81"/>
            <rFont val="Tahoma"/>
            <family val="2"/>
          </rPr>
          <t xml:space="preserve">
Input partial frequency for element to the left</t>
        </r>
      </text>
    </comment>
    <comment ref="Q85" authorId="0" shapeId="0" xr:uid="{00000000-0006-0000-0200-00003C030000}">
      <text>
        <r>
          <rPr>
            <b/>
            <sz val="8"/>
            <color indexed="81"/>
            <rFont val="Tahoma"/>
            <family val="2"/>
          </rPr>
          <t>Alexander Liao:</t>
        </r>
        <r>
          <rPr>
            <sz val="8"/>
            <color indexed="81"/>
            <rFont val="Tahoma"/>
            <family val="2"/>
          </rPr>
          <t xml:space="preserve">
Input partial frequency for element to the left</t>
        </r>
      </text>
    </comment>
    <comment ref="T85" authorId="0" shapeId="0" xr:uid="{00000000-0006-0000-0200-00003D030000}">
      <text>
        <r>
          <rPr>
            <b/>
            <sz val="8"/>
            <color indexed="81"/>
            <rFont val="Tahoma"/>
            <family val="2"/>
          </rPr>
          <t>Alexander Liao:</t>
        </r>
        <r>
          <rPr>
            <sz val="8"/>
            <color indexed="81"/>
            <rFont val="Tahoma"/>
            <family val="2"/>
          </rPr>
          <t xml:space="preserve">
Input partial frequency for element to the left</t>
        </r>
      </text>
    </comment>
    <comment ref="W85" authorId="0" shapeId="0" xr:uid="{00000000-0006-0000-0200-00003E030000}">
      <text>
        <r>
          <rPr>
            <b/>
            <sz val="8"/>
            <color indexed="81"/>
            <rFont val="Tahoma"/>
            <family val="2"/>
          </rPr>
          <t>Alexander Liao:</t>
        </r>
        <r>
          <rPr>
            <sz val="8"/>
            <color indexed="81"/>
            <rFont val="Tahoma"/>
            <family val="2"/>
          </rPr>
          <t xml:space="preserve">
Input partial frequency for element to the left</t>
        </r>
      </text>
    </comment>
    <comment ref="Z85" authorId="0" shapeId="0" xr:uid="{00000000-0006-0000-0200-00003F030000}">
      <text>
        <r>
          <rPr>
            <b/>
            <sz val="8"/>
            <color indexed="81"/>
            <rFont val="Tahoma"/>
            <family val="2"/>
          </rPr>
          <t>Alexander Liao:</t>
        </r>
        <r>
          <rPr>
            <sz val="8"/>
            <color indexed="81"/>
            <rFont val="Tahoma"/>
            <family val="2"/>
          </rPr>
          <t xml:space="preserve">
Input partial frequency for element to the left</t>
        </r>
      </text>
    </comment>
    <comment ref="AC85" authorId="0" shapeId="0" xr:uid="{00000000-0006-0000-0200-000040030000}">
      <text>
        <r>
          <rPr>
            <b/>
            <sz val="8"/>
            <color indexed="81"/>
            <rFont val="Tahoma"/>
            <family val="2"/>
          </rPr>
          <t>Alexander Liao:</t>
        </r>
        <r>
          <rPr>
            <sz val="8"/>
            <color indexed="81"/>
            <rFont val="Tahoma"/>
            <family val="2"/>
          </rPr>
          <t xml:space="preserve">
Input partial frequency for element to the left</t>
        </r>
      </text>
    </comment>
    <comment ref="AF85" authorId="0" shapeId="0" xr:uid="{00000000-0006-0000-0200-000041030000}">
      <text>
        <r>
          <rPr>
            <b/>
            <sz val="8"/>
            <color indexed="81"/>
            <rFont val="Tahoma"/>
            <family val="2"/>
          </rPr>
          <t>Alexander Liao:</t>
        </r>
        <r>
          <rPr>
            <sz val="8"/>
            <color indexed="81"/>
            <rFont val="Tahoma"/>
            <family val="2"/>
          </rPr>
          <t xml:space="preserve">
Input partial frequency for element to the left</t>
        </r>
      </text>
    </comment>
    <comment ref="AI85" authorId="0" shapeId="0" xr:uid="{00000000-0006-0000-0200-000042030000}">
      <text>
        <r>
          <rPr>
            <b/>
            <sz val="8"/>
            <color indexed="81"/>
            <rFont val="Tahoma"/>
            <family val="2"/>
          </rPr>
          <t>Alexander Liao:</t>
        </r>
        <r>
          <rPr>
            <sz val="8"/>
            <color indexed="81"/>
            <rFont val="Tahoma"/>
            <family val="2"/>
          </rPr>
          <t xml:space="preserve">
Input partial frequency for element to the left</t>
        </r>
      </text>
    </comment>
    <comment ref="AL85" authorId="0" shapeId="0" xr:uid="{00000000-0006-0000-0200-000043030000}">
      <text>
        <r>
          <rPr>
            <b/>
            <sz val="8"/>
            <color indexed="81"/>
            <rFont val="Tahoma"/>
            <family val="2"/>
          </rPr>
          <t>Alexander Liao:</t>
        </r>
        <r>
          <rPr>
            <sz val="8"/>
            <color indexed="81"/>
            <rFont val="Tahoma"/>
            <family val="2"/>
          </rPr>
          <t xml:space="preserve">
Input partial frequency for element to the left</t>
        </r>
      </text>
    </comment>
    <comment ref="AO85" authorId="0" shapeId="0" xr:uid="{00000000-0006-0000-0200-000044030000}">
      <text>
        <r>
          <rPr>
            <b/>
            <sz val="8"/>
            <color indexed="81"/>
            <rFont val="Tahoma"/>
            <family val="2"/>
          </rPr>
          <t>Alexander Liao:</t>
        </r>
        <r>
          <rPr>
            <sz val="8"/>
            <color indexed="81"/>
            <rFont val="Tahoma"/>
            <family val="2"/>
          </rPr>
          <t xml:space="preserve">
Input partial frequency for element to the left</t>
        </r>
      </text>
    </comment>
    <comment ref="K86" authorId="0" shapeId="0" xr:uid="{00000000-0006-0000-0200-000045030000}">
      <text>
        <r>
          <rPr>
            <b/>
            <sz val="8"/>
            <color indexed="81"/>
            <rFont val="Tahoma"/>
            <family val="2"/>
          </rPr>
          <t>Alexander Liao:</t>
        </r>
        <r>
          <rPr>
            <sz val="8"/>
            <color indexed="81"/>
            <rFont val="Tahoma"/>
            <family val="2"/>
          </rPr>
          <t xml:space="preserve">
Input partial frequency for element to the left</t>
        </r>
      </text>
    </comment>
    <comment ref="N86" authorId="0" shapeId="0" xr:uid="{00000000-0006-0000-0200-000046030000}">
      <text>
        <r>
          <rPr>
            <b/>
            <sz val="8"/>
            <color indexed="81"/>
            <rFont val="Tahoma"/>
            <family val="2"/>
          </rPr>
          <t>Alexander Liao:</t>
        </r>
        <r>
          <rPr>
            <sz val="8"/>
            <color indexed="81"/>
            <rFont val="Tahoma"/>
            <family val="2"/>
          </rPr>
          <t xml:space="preserve">
Input partial frequency for element to the left</t>
        </r>
      </text>
    </comment>
    <comment ref="Q86" authorId="0" shapeId="0" xr:uid="{00000000-0006-0000-0200-000047030000}">
      <text>
        <r>
          <rPr>
            <b/>
            <sz val="8"/>
            <color indexed="81"/>
            <rFont val="Tahoma"/>
            <family val="2"/>
          </rPr>
          <t>Alexander Liao:</t>
        </r>
        <r>
          <rPr>
            <sz val="8"/>
            <color indexed="81"/>
            <rFont val="Tahoma"/>
            <family val="2"/>
          </rPr>
          <t xml:space="preserve">
Input partial frequency for element to the left</t>
        </r>
      </text>
    </comment>
    <comment ref="T86" authorId="0" shapeId="0" xr:uid="{00000000-0006-0000-0200-000048030000}">
      <text>
        <r>
          <rPr>
            <b/>
            <sz val="8"/>
            <color indexed="81"/>
            <rFont val="Tahoma"/>
            <family val="2"/>
          </rPr>
          <t>Alexander Liao:</t>
        </r>
        <r>
          <rPr>
            <sz val="8"/>
            <color indexed="81"/>
            <rFont val="Tahoma"/>
            <family val="2"/>
          </rPr>
          <t xml:space="preserve">
Input partial frequency for element to the left</t>
        </r>
      </text>
    </comment>
    <comment ref="W86" authorId="0" shapeId="0" xr:uid="{00000000-0006-0000-0200-000049030000}">
      <text>
        <r>
          <rPr>
            <b/>
            <sz val="8"/>
            <color indexed="81"/>
            <rFont val="Tahoma"/>
            <family val="2"/>
          </rPr>
          <t>Alexander Liao:</t>
        </r>
        <r>
          <rPr>
            <sz val="8"/>
            <color indexed="81"/>
            <rFont val="Tahoma"/>
            <family val="2"/>
          </rPr>
          <t xml:space="preserve">
Input partial frequency for element to the left</t>
        </r>
      </text>
    </comment>
    <comment ref="Z86" authorId="0" shapeId="0" xr:uid="{00000000-0006-0000-0200-00004A030000}">
      <text>
        <r>
          <rPr>
            <b/>
            <sz val="8"/>
            <color indexed="81"/>
            <rFont val="Tahoma"/>
            <family val="2"/>
          </rPr>
          <t>Alexander Liao:</t>
        </r>
        <r>
          <rPr>
            <sz val="8"/>
            <color indexed="81"/>
            <rFont val="Tahoma"/>
            <family val="2"/>
          </rPr>
          <t xml:space="preserve">
Input partial frequency for element to the left</t>
        </r>
      </text>
    </comment>
    <comment ref="AC86" authorId="0" shapeId="0" xr:uid="{00000000-0006-0000-0200-00004B030000}">
      <text>
        <r>
          <rPr>
            <b/>
            <sz val="8"/>
            <color indexed="81"/>
            <rFont val="Tahoma"/>
            <family val="2"/>
          </rPr>
          <t>Alexander Liao:</t>
        </r>
        <r>
          <rPr>
            <sz val="8"/>
            <color indexed="81"/>
            <rFont val="Tahoma"/>
            <family val="2"/>
          </rPr>
          <t xml:space="preserve">
Input partial frequency for element to the left</t>
        </r>
      </text>
    </comment>
    <comment ref="AF86" authorId="0" shapeId="0" xr:uid="{00000000-0006-0000-0200-00004C030000}">
      <text>
        <r>
          <rPr>
            <b/>
            <sz val="8"/>
            <color indexed="81"/>
            <rFont val="Tahoma"/>
            <family val="2"/>
          </rPr>
          <t>Alexander Liao:</t>
        </r>
        <r>
          <rPr>
            <sz val="8"/>
            <color indexed="81"/>
            <rFont val="Tahoma"/>
            <family val="2"/>
          </rPr>
          <t xml:space="preserve">
Input partial frequency for element to the left</t>
        </r>
      </text>
    </comment>
    <comment ref="AI86" authorId="0" shapeId="0" xr:uid="{00000000-0006-0000-0200-00004D030000}">
      <text>
        <r>
          <rPr>
            <b/>
            <sz val="8"/>
            <color indexed="81"/>
            <rFont val="Tahoma"/>
            <family val="2"/>
          </rPr>
          <t>Alexander Liao:</t>
        </r>
        <r>
          <rPr>
            <sz val="8"/>
            <color indexed="81"/>
            <rFont val="Tahoma"/>
            <family val="2"/>
          </rPr>
          <t xml:space="preserve">
Input partial frequency for element to the left</t>
        </r>
      </text>
    </comment>
    <comment ref="AL86" authorId="0" shapeId="0" xr:uid="{00000000-0006-0000-0200-00004E030000}">
      <text>
        <r>
          <rPr>
            <b/>
            <sz val="8"/>
            <color indexed="81"/>
            <rFont val="Tahoma"/>
            <family val="2"/>
          </rPr>
          <t>Alexander Liao:</t>
        </r>
        <r>
          <rPr>
            <sz val="8"/>
            <color indexed="81"/>
            <rFont val="Tahoma"/>
            <family val="2"/>
          </rPr>
          <t xml:space="preserve">
Input partial frequency for element to the left</t>
        </r>
      </text>
    </comment>
    <comment ref="AO86" authorId="0" shapeId="0" xr:uid="{00000000-0006-0000-0200-00004F030000}">
      <text>
        <r>
          <rPr>
            <b/>
            <sz val="8"/>
            <color indexed="81"/>
            <rFont val="Tahoma"/>
            <family val="2"/>
          </rPr>
          <t>Alexander Liao:</t>
        </r>
        <r>
          <rPr>
            <sz val="8"/>
            <color indexed="81"/>
            <rFont val="Tahoma"/>
            <family val="2"/>
          </rPr>
          <t xml:space="preserve">
Input partial frequency for element to the left</t>
        </r>
      </text>
    </comment>
    <comment ref="K87" authorId="0" shapeId="0" xr:uid="{00000000-0006-0000-0200-000050030000}">
      <text>
        <r>
          <rPr>
            <b/>
            <sz val="8"/>
            <color indexed="81"/>
            <rFont val="Tahoma"/>
            <family val="2"/>
          </rPr>
          <t>Alexander Liao:</t>
        </r>
        <r>
          <rPr>
            <sz val="8"/>
            <color indexed="81"/>
            <rFont val="Tahoma"/>
            <family val="2"/>
          </rPr>
          <t xml:space="preserve">
Input partial frequency for element to the left</t>
        </r>
      </text>
    </comment>
    <comment ref="N87" authorId="0" shapeId="0" xr:uid="{00000000-0006-0000-0200-000051030000}">
      <text>
        <r>
          <rPr>
            <b/>
            <sz val="8"/>
            <color indexed="81"/>
            <rFont val="Tahoma"/>
            <family val="2"/>
          </rPr>
          <t>Alexander Liao:</t>
        </r>
        <r>
          <rPr>
            <sz val="8"/>
            <color indexed="81"/>
            <rFont val="Tahoma"/>
            <family val="2"/>
          </rPr>
          <t xml:space="preserve">
Input partial frequency for element to the left</t>
        </r>
      </text>
    </comment>
    <comment ref="Q87" authorId="0" shapeId="0" xr:uid="{00000000-0006-0000-0200-000052030000}">
      <text>
        <r>
          <rPr>
            <b/>
            <sz val="8"/>
            <color indexed="81"/>
            <rFont val="Tahoma"/>
            <family val="2"/>
          </rPr>
          <t>Alexander Liao:</t>
        </r>
        <r>
          <rPr>
            <sz val="8"/>
            <color indexed="81"/>
            <rFont val="Tahoma"/>
            <family val="2"/>
          </rPr>
          <t xml:space="preserve">
Input partial frequency for element to the left</t>
        </r>
      </text>
    </comment>
    <comment ref="T87" authorId="0" shapeId="0" xr:uid="{00000000-0006-0000-0200-000053030000}">
      <text>
        <r>
          <rPr>
            <b/>
            <sz val="8"/>
            <color indexed="81"/>
            <rFont val="Tahoma"/>
            <family val="2"/>
          </rPr>
          <t>Alexander Liao:</t>
        </r>
        <r>
          <rPr>
            <sz val="8"/>
            <color indexed="81"/>
            <rFont val="Tahoma"/>
            <family val="2"/>
          </rPr>
          <t xml:space="preserve">
Input partial frequency for element to the left</t>
        </r>
      </text>
    </comment>
    <comment ref="W87" authorId="0" shapeId="0" xr:uid="{00000000-0006-0000-0200-000054030000}">
      <text>
        <r>
          <rPr>
            <b/>
            <sz val="8"/>
            <color indexed="81"/>
            <rFont val="Tahoma"/>
            <family val="2"/>
          </rPr>
          <t>Alexander Liao:</t>
        </r>
        <r>
          <rPr>
            <sz val="8"/>
            <color indexed="81"/>
            <rFont val="Tahoma"/>
            <family val="2"/>
          </rPr>
          <t xml:space="preserve">
Input partial frequency for element to the left</t>
        </r>
      </text>
    </comment>
    <comment ref="Z87" authorId="0" shapeId="0" xr:uid="{00000000-0006-0000-0200-000055030000}">
      <text>
        <r>
          <rPr>
            <b/>
            <sz val="8"/>
            <color indexed="81"/>
            <rFont val="Tahoma"/>
            <family val="2"/>
          </rPr>
          <t>Alexander Liao:</t>
        </r>
        <r>
          <rPr>
            <sz val="8"/>
            <color indexed="81"/>
            <rFont val="Tahoma"/>
            <family val="2"/>
          </rPr>
          <t xml:space="preserve">
Input partial frequency for element to the left</t>
        </r>
      </text>
    </comment>
    <comment ref="AC87" authorId="0" shapeId="0" xr:uid="{00000000-0006-0000-0200-000056030000}">
      <text>
        <r>
          <rPr>
            <b/>
            <sz val="8"/>
            <color indexed="81"/>
            <rFont val="Tahoma"/>
            <family val="2"/>
          </rPr>
          <t>Alexander Liao:</t>
        </r>
        <r>
          <rPr>
            <sz val="8"/>
            <color indexed="81"/>
            <rFont val="Tahoma"/>
            <family val="2"/>
          </rPr>
          <t xml:space="preserve">
Input partial frequency for element to the left</t>
        </r>
      </text>
    </comment>
    <comment ref="AF87" authorId="0" shapeId="0" xr:uid="{00000000-0006-0000-0200-000057030000}">
      <text>
        <r>
          <rPr>
            <b/>
            <sz val="8"/>
            <color indexed="81"/>
            <rFont val="Tahoma"/>
            <family val="2"/>
          </rPr>
          <t>Alexander Liao:</t>
        </r>
        <r>
          <rPr>
            <sz val="8"/>
            <color indexed="81"/>
            <rFont val="Tahoma"/>
            <family val="2"/>
          </rPr>
          <t xml:space="preserve">
Input partial frequency for element to the left</t>
        </r>
      </text>
    </comment>
    <comment ref="AI87" authorId="0" shapeId="0" xr:uid="{00000000-0006-0000-0200-000058030000}">
      <text>
        <r>
          <rPr>
            <b/>
            <sz val="8"/>
            <color indexed="81"/>
            <rFont val="Tahoma"/>
            <family val="2"/>
          </rPr>
          <t>Alexander Liao:</t>
        </r>
        <r>
          <rPr>
            <sz val="8"/>
            <color indexed="81"/>
            <rFont val="Tahoma"/>
            <family val="2"/>
          </rPr>
          <t xml:space="preserve">
Input partial frequency for element to the left</t>
        </r>
      </text>
    </comment>
    <comment ref="AL87" authorId="0" shapeId="0" xr:uid="{00000000-0006-0000-0200-000059030000}">
      <text>
        <r>
          <rPr>
            <b/>
            <sz val="8"/>
            <color indexed="81"/>
            <rFont val="Tahoma"/>
            <family val="2"/>
          </rPr>
          <t>Alexander Liao:</t>
        </r>
        <r>
          <rPr>
            <sz val="8"/>
            <color indexed="81"/>
            <rFont val="Tahoma"/>
            <family val="2"/>
          </rPr>
          <t xml:space="preserve">
Input partial frequency for element to the left</t>
        </r>
      </text>
    </comment>
    <comment ref="AO87" authorId="0" shapeId="0" xr:uid="{00000000-0006-0000-0200-00005A030000}">
      <text>
        <r>
          <rPr>
            <b/>
            <sz val="8"/>
            <color indexed="81"/>
            <rFont val="Tahoma"/>
            <family val="2"/>
          </rPr>
          <t>Alexander Liao:</t>
        </r>
        <r>
          <rPr>
            <sz val="8"/>
            <color indexed="81"/>
            <rFont val="Tahoma"/>
            <family val="2"/>
          </rPr>
          <t xml:space="preserve">
Input partial frequency for element to the left</t>
        </r>
      </text>
    </comment>
    <comment ref="K88" authorId="0" shapeId="0" xr:uid="{00000000-0006-0000-0200-00005B030000}">
      <text>
        <r>
          <rPr>
            <b/>
            <sz val="8"/>
            <color indexed="81"/>
            <rFont val="Tahoma"/>
            <family val="2"/>
          </rPr>
          <t>Alexander Liao:</t>
        </r>
        <r>
          <rPr>
            <sz val="8"/>
            <color indexed="81"/>
            <rFont val="Tahoma"/>
            <family val="2"/>
          </rPr>
          <t xml:space="preserve">
Input partial frequency for element to the left</t>
        </r>
      </text>
    </comment>
    <comment ref="N88" authorId="0" shapeId="0" xr:uid="{00000000-0006-0000-0200-00005C030000}">
      <text>
        <r>
          <rPr>
            <b/>
            <sz val="8"/>
            <color indexed="81"/>
            <rFont val="Tahoma"/>
            <family val="2"/>
          </rPr>
          <t>Alexander Liao:</t>
        </r>
        <r>
          <rPr>
            <sz val="8"/>
            <color indexed="81"/>
            <rFont val="Tahoma"/>
            <family val="2"/>
          </rPr>
          <t xml:space="preserve">
Input partial frequency for element to the left</t>
        </r>
      </text>
    </comment>
    <comment ref="Q88" authorId="0" shapeId="0" xr:uid="{00000000-0006-0000-0200-00005D030000}">
      <text>
        <r>
          <rPr>
            <b/>
            <sz val="8"/>
            <color indexed="81"/>
            <rFont val="Tahoma"/>
            <family val="2"/>
          </rPr>
          <t>Alexander Liao:</t>
        </r>
        <r>
          <rPr>
            <sz val="8"/>
            <color indexed="81"/>
            <rFont val="Tahoma"/>
            <family val="2"/>
          </rPr>
          <t xml:space="preserve">
Input partial frequency for element to the left</t>
        </r>
      </text>
    </comment>
    <comment ref="T88" authorId="0" shapeId="0" xr:uid="{00000000-0006-0000-0200-00005E030000}">
      <text>
        <r>
          <rPr>
            <b/>
            <sz val="8"/>
            <color indexed="81"/>
            <rFont val="Tahoma"/>
            <family val="2"/>
          </rPr>
          <t>Alexander Liao:</t>
        </r>
        <r>
          <rPr>
            <sz val="8"/>
            <color indexed="81"/>
            <rFont val="Tahoma"/>
            <family val="2"/>
          </rPr>
          <t xml:space="preserve">
Input partial frequency for element to the left</t>
        </r>
      </text>
    </comment>
    <comment ref="W88" authorId="0" shapeId="0" xr:uid="{00000000-0006-0000-0200-00005F030000}">
      <text>
        <r>
          <rPr>
            <b/>
            <sz val="8"/>
            <color indexed="81"/>
            <rFont val="Tahoma"/>
            <family val="2"/>
          </rPr>
          <t>Alexander Liao:</t>
        </r>
        <r>
          <rPr>
            <sz val="8"/>
            <color indexed="81"/>
            <rFont val="Tahoma"/>
            <family val="2"/>
          </rPr>
          <t xml:space="preserve">
Input partial frequency for element to the left</t>
        </r>
      </text>
    </comment>
    <comment ref="Z88" authorId="0" shapeId="0" xr:uid="{00000000-0006-0000-0200-000060030000}">
      <text>
        <r>
          <rPr>
            <b/>
            <sz val="8"/>
            <color indexed="81"/>
            <rFont val="Tahoma"/>
            <family val="2"/>
          </rPr>
          <t>Alexander Liao:</t>
        </r>
        <r>
          <rPr>
            <sz val="8"/>
            <color indexed="81"/>
            <rFont val="Tahoma"/>
            <family val="2"/>
          </rPr>
          <t xml:space="preserve">
Input partial frequency for element to the left</t>
        </r>
      </text>
    </comment>
    <comment ref="AC88" authorId="0" shapeId="0" xr:uid="{00000000-0006-0000-0200-000061030000}">
      <text>
        <r>
          <rPr>
            <b/>
            <sz val="8"/>
            <color indexed="81"/>
            <rFont val="Tahoma"/>
            <family val="2"/>
          </rPr>
          <t>Alexander Liao:</t>
        </r>
        <r>
          <rPr>
            <sz val="8"/>
            <color indexed="81"/>
            <rFont val="Tahoma"/>
            <family val="2"/>
          </rPr>
          <t xml:space="preserve">
Input partial frequency for element to the left</t>
        </r>
      </text>
    </comment>
    <comment ref="AF88" authorId="0" shapeId="0" xr:uid="{00000000-0006-0000-0200-000062030000}">
      <text>
        <r>
          <rPr>
            <b/>
            <sz val="8"/>
            <color indexed="81"/>
            <rFont val="Tahoma"/>
            <family val="2"/>
          </rPr>
          <t>Alexander Liao:</t>
        </r>
        <r>
          <rPr>
            <sz val="8"/>
            <color indexed="81"/>
            <rFont val="Tahoma"/>
            <family val="2"/>
          </rPr>
          <t xml:space="preserve">
Input partial frequency for element to the left</t>
        </r>
      </text>
    </comment>
    <comment ref="AI88" authorId="0" shapeId="0" xr:uid="{00000000-0006-0000-0200-000063030000}">
      <text>
        <r>
          <rPr>
            <b/>
            <sz val="8"/>
            <color indexed="81"/>
            <rFont val="Tahoma"/>
            <family val="2"/>
          </rPr>
          <t>Alexander Liao:</t>
        </r>
        <r>
          <rPr>
            <sz val="8"/>
            <color indexed="81"/>
            <rFont val="Tahoma"/>
            <family val="2"/>
          </rPr>
          <t xml:space="preserve">
Input partial frequency for element to the left</t>
        </r>
      </text>
    </comment>
    <comment ref="AL88" authorId="0" shapeId="0" xr:uid="{00000000-0006-0000-0200-000064030000}">
      <text>
        <r>
          <rPr>
            <b/>
            <sz val="8"/>
            <color indexed="81"/>
            <rFont val="Tahoma"/>
            <family val="2"/>
          </rPr>
          <t>Alexander Liao:</t>
        </r>
        <r>
          <rPr>
            <sz val="8"/>
            <color indexed="81"/>
            <rFont val="Tahoma"/>
            <family val="2"/>
          </rPr>
          <t xml:space="preserve">
Input partial frequency for element to the left</t>
        </r>
      </text>
    </comment>
    <comment ref="AO88" authorId="0" shapeId="0" xr:uid="{00000000-0006-0000-0200-000065030000}">
      <text>
        <r>
          <rPr>
            <b/>
            <sz val="8"/>
            <color indexed="81"/>
            <rFont val="Tahoma"/>
            <family val="2"/>
          </rPr>
          <t>Alexander Liao:</t>
        </r>
        <r>
          <rPr>
            <sz val="8"/>
            <color indexed="81"/>
            <rFont val="Tahoma"/>
            <family val="2"/>
          </rPr>
          <t xml:space="preserve">
Input partial frequency for element to the left</t>
        </r>
      </text>
    </comment>
    <comment ref="K89" authorId="0" shapeId="0" xr:uid="{00000000-0006-0000-0200-000066030000}">
      <text>
        <r>
          <rPr>
            <b/>
            <sz val="8"/>
            <color indexed="81"/>
            <rFont val="Tahoma"/>
            <family val="2"/>
          </rPr>
          <t>Alexander Liao:</t>
        </r>
        <r>
          <rPr>
            <sz val="8"/>
            <color indexed="81"/>
            <rFont val="Tahoma"/>
            <family val="2"/>
          </rPr>
          <t xml:space="preserve">
Input partial frequency for element to the left</t>
        </r>
      </text>
    </comment>
    <comment ref="N89" authorId="0" shapeId="0" xr:uid="{00000000-0006-0000-0200-000067030000}">
      <text>
        <r>
          <rPr>
            <b/>
            <sz val="8"/>
            <color indexed="81"/>
            <rFont val="Tahoma"/>
            <family val="2"/>
          </rPr>
          <t>Alexander Liao:</t>
        </r>
        <r>
          <rPr>
            <sz val="8"/>
            <color indexed="81"/>
            <rFont val="Tahoma"/>
            <family val="2"/>
          </rPr>
          <t xml:space="preserve">
Input partial frequency for element to the left</t>
        </r>
      </text>
    </comment>
    <comment ref="Q89" authorId="0" shapeId="0" xr:uid="{00000000-0006-0000-0200-000068030000}">
      <text>
        <r>
          <rPr>
            <b/>
            <sz val="8"/>
            <color indexed="81"/>
            <rFont val="Tahoma"/>
            <family val="2"/>
          </rPr>
          <t>Alexander Liao:</t>
        </r>
        <r>
          <rPr>
            <sz val="8"/>
            <color indexed="81"/>
            <rFont val="Tahoma"/>
            <family val="2"/>
          </rPr>
          <t xml:space="preserve">
Input partial frequency for element to the left</t>
        </r>
      </text>
    </comment>
    <comment ref="T89" authorId="0" shapeId="0" xr:uid="{00000000-0006-0000-0200-000069030000}">
      <text>
        <r>
          <rPr>
            <b/>
            <sz val="8"/>
            <color indexed="81"/>
            <rFont val="Tahoma"/>
            <family val="2"/>
          </rPr>
          <t>Alexander Liao:</t>
        </r>
        <r>
          <rPr>
            <sz val="8"/>
            <color indexed="81"/>
            <rFont val="Tahoma"/>
            <family val="2"/>
          </rPr>
          <t xml:space="preserve">
Input partial frequency for element to the left</t>
        </r>
      </text>
    </comment>
    <comment ref="W89" authorId="0" shapeId="0" xr:uid="{00000000-0006-0000-0200-00006A030000}">
      <text>
        <r>
          <rPr>
            <b/>
            <sz val="8"/>
            <color indexed="81"/>
            <rFont val="Tahoma"/>
            <family val="2"/>
          </rPr>
          <t>Alexander Liao:</t>
        </r>
        <r>
          <rPr>
            <sz val="8"/>
            <color indexed="81"/>
            <rFont val="Tahoma"/>
            <family val="2"/>
          </rPr>
          <t xml:space="preserve">
Input partial frequency for element to the left</t>
        </r>
      </text>
    </comment>
    <comment ref="Z89" authorId="0" shapeId="0" xr:uid="{00000000-0006-0000-0200-00006B030000}">
      <text>
        <r>
          <rPr>
            <b/>
            <sz val="8"/>
            <color indexed="81"/>
            <rFont val="Tahoma"/>
            <family val="2"/>
          </rPr>
          <t>Alexander Liao:</t>
        </r>
        <r>
          <rPr>
            <sz val="8"/>
            <color indexed="81"/>
            <rFont val="Tahoma"/>
            <family val="2"/>
          </rPr>
          <t xml:space="preserve">
Input partial frequency for element to the left</t>
        </r>
      </text>
    </comment>
    <comment ref="AC89" authorId="0" shapeId="0" xr:uid="{00000000-0006-0000-0200-00006C030000}">
      <text>
        <r>
          <rPr>
            <b/>
            <sz val="8"/>
            <color indexed="81"/>
            <rFont val="Tahoma"/>
            <family val="2"/>
          </rPr>
          <t>Alexander Liao:</t>
        </r>
        <r>
          <rPr>
            <sz val="8"/>
            <color indexed="81"/>
            <rFont val="Tahoma"/>
            <family val="2"/>
          </rPr>
          <t xml:space="preserve">
Input partial frequency for element to the left</t>
        </r>
      </text>
    </comment>
    <comment ref="AF89" authorId="0" shapeId="0" xr:uid="{00000000-0006-0000-0200-00006D030000}">
      <text>
        <r>
          <rPr>
            <b/>
            <sz val="8"/>
            <color indexed="81"/>
            <rFont val="Tahoma"/>
            <family val="2"/>
          </rPr>
          <t>Alexander Liao:</t>
        </r>
        <r>
          <rPr>
            <sz val="8"/>
            <color indexed="81"/>
            <rFont val="Tahoma"/>
            <family val="2"/>
          </rPr>
          <t xml:space="preserve">
Input partial frequency for element to the left</t>
        </r>
      </text>
    </comment>
    <comment ref="AI89" authorId="0" shapeId="0" xr:uid="{00000000-0006-0000-0200-00006E030000}">
      <text>
        <r>
          <rPr>
            <b/>
            <sz val="8"/>
            <color indexed="81"/>
            <rFont val="Tahoma"/>
            <family val="2"/>
          </rPr>
          <t>Alexander Liao:</t>
        </r>
        <r>
          <rPr>
            <sz val="8"/>
            <color indexed="81"/>
            <rFont val="Tahoma"/>
            <family val="2"/>
          </rPr>
          <t xml:space="preserve">
Input partial frequency for element to the left</t>
        </r>
      </text>
    </comment>
    <comment ref="AL89" authorId="0" shapeId="0" xr:uid="{00000000-0006-0000-0200-00006F030000}">
      <text>
        <r>
          <rPr>
            <b/>
            <sz val="8"/>
            <color indexed="81"/>
            <rFont val="Tahoma"/>
            <family val="2"/>
          </rPr>
          <t>Alexander Liao:</t>
        </r>
        <r>
          <rPr>
            <sz val="8"/>
            <color indexed="81"/>
            <rFont val="Tahoma"/>
            <family val="2"/>
          </rPr>
          <t xml:space="preserve">
Input partial frequency for element to the left</t>
        </r>
      </text>
    </comment>
    <comment ref="AO89" authorId="0" shapeId="0" xr:uid="{00000000-0006-0000-0200-000070030000}">
      <text>
        <r>
          <rPr>
            <b/>
            <sz val="8"/>
            <color indexed="81"/>
            <rFont val="Tahoma"/>
            <family val="2"/>
          </rPr>
          <t>Alexander Liao:</t>
        </r>
        <r>
          <rPr>
            <sz val="8"/>
            <color indexed="81"/>
            <rFont val="Tahoma"/>
            <family val="2"/>
          </rPr>
          <t xml:space="preserve">
Input partial frequency for element to the left</t>
        </r>
      </text>
    </comment>
    <comment ref="K90" authorId="0" shapeId="0" xr:uid="{00000000-0006-0000-0200-000071030000}">
      <text>
        <r>
          <rPr>
            <b/>
            <sz val="8"/>
            <color indexed="81"/>
            <rFont val="Tahoma"/>
            <family val="2"/>
          </rPr>
          <t>Alexander Liao:</t>
        </r>
        <r>
          <rPr>
            <sz val="8"/>
            <color indexed="81"/>
            <rFont val="Tahoma"/>
            <family val="2"/>
          </rPr>
          <t xml:space="preserve">
Input partial frequency for element to the left</t>
        </r>
      </text>
    </comment>
    <comment ref="N90" authorId="0" shapeId="0" xr:uid="{00000000-0006-0000-0200-000072030000}">
      <text>
        <r>
          <rPr>
            <b/>
            <sz val="8"/>
            <color indexed="81"/>
            <rFont val="Tahoma"/>
            <family val="2"/>
          </rPr>
          <t>Alexander Liao:</t>
        </r>
        <r>
          <rPr>
            <sz val="8"/>
            <color indexed="81"/>
            <rFont val="Tahoma"/>
            <family val="2"/>
          </rPr>
          <t xml:space="preserve">
Input partial frequency for element to the left</t>
        </r>
      </text>
    </comment>
    <comment ref="Q90" authorId="0" shapeId="0" xr:uid="{00000000-0006-0000-0200-000073030000}">
      <text>
        <r>
          <rPr>
            <b/>
            <sz val="8"/>
            <color indexed="81"/>
            <rFont val="Tahoma"/>
            <family val="2"/>
          </rPr>
          <t>Alexander Liao:</t>
        </r>
        <r>
          <rPr>
            <sz val="8"/>
            <color indexed="81"/>
            <rFont val="Tahoma"/>
            <family val="2"/>
          </rPr>
          <t xml:space="preserve">
Input partial frequency for element to the left</t>
        </r>
      </text>
    </comment>
    <comment ref="T90" authorId="0" shapeId="0" xr:uid="{00000000-0006-0000-0200-000074030000}">
      <text>
        <r>
          <rPr>
            <b/>
            <sz val="8"/>
            <color indexed="81"/>
            <rFont val="Tahoma"/>
            <family val="2"/>
          </rPr>
          <t>Alexander Liao:</t>
        </r>
        <r>
          <rPr>
            <sz val="8"/>
            <color indexed="81"/>
            <rFont val="Tahoma"/>
            <family val="2"/>
          </rPr>
          <t xml:space="preserve">
Input partial frequency for element to the left</t>
        </r>
      </text>
    </comment>
    <comment ref="W90" authorId="0" shapeId="0" xr:uid="{00000000-0006-0000-0200-000075030000}">
      <text>
        <r>
          <rPr>
            <b/>
            <sz val="8"/>
            <color indexed="81"/>
            <rFont val="Tahoma"/>
            <family val="2"/>
          </rPr>
          <t>Alexander Liao:</t>
        </r>
        <r>
          <rPr>
            <sz val="8"/>
            <color indexed="81"/>
            <rFont val="Tahoma"/>
            <family val="2"/>
          </rPr>
          <t xml:space="preserve">
Input partial frequency for element to the left</t>
        </r>
      </text>
    </comment>
    <comment ref="Z90" authorId="0" shapeId="0" xr:uid="{00000000-0006-0000-0200-000076030000}">
      <text>
        <r>
          <rPr>
            <b/>
            <sz val="8"/>
            <color indexed="81"/>
            <rFont val="Tahoma"/>
            <family val="2"/>
          </rPr>
          <t>Alexander Liao:</t>
        </r>
        <r>
          <rPr>
            <sz val="8"/>
            <color indexed="81"/>
            <rFont val="Tahoma"/>
            <family val="2"/>
          </rPr>
          <t xml:space="preserve">
Input partial frequency for element to the left</t>
        </r>
      </text>
    </comment>
    <comment ref="AC90" authorId="0" shapeId="0" xr:uid="{00000000-0006-0000-0200-000077030000}">
      <text>
        <r>
          <rPr>
            <b/>
            <sz val="8"/>
            <color indexed="81"/>
            <rFont val="Tahoma"/>
            <family val="2"/>
          </rPr>
          <t>Alexander Liao:</t>
        </r>
        <r>
          <rPr>
            <sz val="8"/>
            <color indexed="81"/>
            <rFont val="Tahoma"/>
            <family val="2"/>
          </rPr>
          <t xml:space="preserve">
Input partial frequency for element to the left</t>
        </r>
      </text>
    </comment>
    <comment ref="AF90" authorId="0" shapeId="0" xr:uid="{00000000-0006-0000-0200-000078030000}">
      <text>
        <r>
          <rPr>
            <b/>
            <sz val="8"/>
            <color indexed="81"/>
            <rFont val="Tahoma"/>
            <family val="2"/>
          </rPr>
          <t>Alexander Liao:</t>
        </r>
        <r>
          <rPr>
            <sz val="8"/>
            <color indexed="81"/>
            <rFont val="Tahoma"/>
            <family val="2"/>
          </rPr>
          <t xml:space="preserve">
Input partial frequency for element to the left</t>
        </r>
      </text>
    </comment>
    <comment ref="AI90" authorId="0" shapeId="0" xr:uid="{00000000-0006-0000-0200-000079030000}">
      <text>
        <r>
          <rPr>
            <b/>
            <sz val="8"/>
            <color indexed="81"/>
            <rFont val="Tahoma"/>
            <family val="2"/>
          </rPr>
          <t>Alexander Liao:</t>
        </r>
        <r>
          <rPr>
            <sz val="8"/>
            <color indexed="81"/>
            <rFont val="Tahoma"/>
            <family val="2"/>
          </rPr>
          <t xml:space="preserve">
Input partial frequency for element to the left</t>
        </r>
      </text>
    </comment>
    <comment ref="AL90" authorId="0" shapeId="0" xr:uid="{00000000-0006-0000-0200-00007A030000}">
      <text>
        <r>
          <rPr>
            <b/>
            <sz val="8"/>
            <color indexed="81"/>
            <rFont val="Tahoma"/>
            <family val="2"/>
          </rPr>
          <t>Alexander Liao:</t>
        </r>
        <r>
          <rPr>
            <sz val="8"/>
            <color indexed="81"/>
            <rFont val="Tahoma"/>
            <family val="2"/>
          </rPr>
          <t xml:space="preserve">
Input partial frequency for element to the left</t>
        </r>
      </text>
    </comment>
    <comment ref="AO90" authorId="0" shapeId="0" xr:uid="{00000000-0006-0000-0200-00007B030000}">
      <text>
        <r>
          <rPr>
            <b/>
            <sz val="8"/>
            <color indexed="81"/>
            <rFont val="Tahoma"/>
            <family val="2"/>
          </rPr>
          <t>Alexander Liao:</t>
        </r>
        <r>
          <rPr>
            <sz val="8"/>
            <color indexed="81"/>
            <rFont val="Tahoma"/>
            <family val="2"/>
          </rPr>
          <t xml:space="preserve">
Input partial frequency for element to the left</t>
        </r>
      </text>
    </comment>
    <comment ref="K91" authorId="0" shapeId="0" xr:uid="{00000000-0006-0000-0200-00007C030000}">
      <text>
        <r>
          <rPr>
            <b/>
            <sz val="8"/>
            <color indexed="81"/>
            <rFont val="Tahoma"/>
            <family val="2"/>
          </rPr>
          <t>Alexander Liao:</t>
        </r>
        <r>
          <rPr>
            <sz val="8"/>
            <color indexed="81"/>
            <rFont val="Tahoma"/>
            <family val="2"/>
          </rPr>
          <t xml:space="preserve">
Input partial frequency for element to the left</t>
        </r>
      </text>
    </comment>
    <comment ref="N91" authorId="0" shapeId="0" xr:uid="{00000000-0006-0000-0200-00007D030000}">
      <text>
        <r>
          <rPr>
            <b/>
            <sz val="8"/>
            <color indexed="81"/>
            <rFont val="Tahoma"/>
            <family val="2"/>
          </rPr>
          <t>Alexander Liao:</t>
        </r>
        <r>
          <rPr>
            <sz val="8"/>
            <color indexed="81"/>
            <rFont val="Tahoma"/>
            <family val="2"/>
          </rPr>
          <t xml:space="preserve">
Input partial frequency for element to the left</t>
        </r>
      </text>
    </comment>
    <comment ref="Q91" authorId="0" shapeId="0" xr:uid="{00000000-0006-0000-0200-00007E030000}">
      <text>
        <r>
          <rPr>
            <b/>
            <sz val="8"/>
            <color indexed="81"/>
            <rFont val="Tahoma"/>
            <family val="2"/>
          </rPr>
          <t>Alexander Liao:</t>
        </r>
        <r>
          <rPr>
            <sz val="8"/>
            <color indexed="81"/>
            <rFont val="Tahoma"/>
            <family val="2"/>
          </rPr>
          <t xml:space="preserve">
Input partial frequency for element to the left</t>
        </r>
      </text>
    </comment>
    <comment ref="T91" authorId="0" shapeId="0" xr:uid="{00000000-0006-0000-0200-00007F030000}">
      <text>
        <r>
          <rPr>
            <b/>
            <sz val="8"/>
            <color indexed="81"/>
            <rFont val="Tahoma"/>
            <family val="2"/>
          </rPr>
          <t>Alexander Liao:</t>
        </r>
        <r>
          <rPr>
            <sz val="8"/>
            <color indexed="81"/>
            <rFont val="Tahoma"/>
            <family val="2"/>
          </rPr>
          <t xml:space="preserve">
Input partial frequency for element to the left</t>
        </r>
      </text>
    </comment>
    <comment ref="W91" authorId="0" shapeId="0" xr:uid="{00000000-0006-0000-0200-000080030000}">
      <text>
        <r>
          <rPr>
            <b/>
            <sz val="8"/>
            <color indexed="81"/>
            <rFont val="Tahoma"/>
            <family val="2"/>
          </rPr>
          <t>Alexander Liao:</t>
        </r>
        <r>
          <rPr>
            <sz val="8"/>
            <color indexed="81"/>
            <rFont val="Tahoma"/>
            <family val="2"/>
          </rPr>
          <t xml:space="preserve">
Input partial frequency for element to the left</t>
        </r>
      </text>
    </comment>
    <comment ref="Z91" authorId="0" shapeId="0" xr:uid="{00000000-0006-0000-0200-000081030000}">
      <text>
        <r>
          <rPr>
            <b/>
            <sz val="8"/>
            <color indexed="81"/>
            <rFont val="Tahoma"/>
            <family val="2"/>
          </rPr>
          <t>Alexander Liao:</t>
        </r>
        <r>
          <rPr>
            <sz val="8"/>
            <color indexed="81"/>
            <rFont val="Tahoma"/>
            <family val="2"/>
          </rPr>
          <t xml:space="preserve">
Input partial frequency for element to the left</t>
        </r>
      </text>
    </comment>
    <comment ref="AC91" authorId="0" shapeId="0" xr:uid="{00000000-0006-0000-0200-000082030000}">
      <text>
        <r>
          <rPr>
            <b/>
            <sz val="8"/>
            <color indexed="81"/>
            <rFont val="Tahoma"/>
            <family val="2"/>
          </rPr>
          <t>Alexander Liao:</t>
        </r>
        <r>
          <rPr>
            <sz val="8"/>
            <color indexed="81"/>
            <rFont val="Tahoma"/>
            <family val="2"/>
          </rPr>
          <t xml:space="preserve">
Input partial frequency for element to the left</t>
        </r>
      </text>
    </comment>
    <comment ref="AF91" authorId="0" shapeId="0" xr:uid="{00000000-0006-0000-0200-000083030000}">
      <text>
        <r>
          <rPr>
            <b/>
            <sz val="8"/>
            <color indexed="81"/>
            <rFont val="Tahoma"/>
            <family val="2"/>
          </rPr>
          <t>Alexander Liao:</t>
        </r>
        <r>
          <rPr>
            <sz val="8"/>
            <color indexed="81"/>
            <rFont val="Tahoma"/>
            <family val="2"/>
          </rPr>
          <t xml:space="preserve">
Input partial frequency for element to the left</t>
        </r>
      </text>
    </comment>
    <comment ref="AI91" authorId="0" shapeId="0" xr:uid="{00000000-0006-0000-0200-000084030000}">
      <text>
        <r>
          <rPr>
            <b/>
            <sz val="8"/>
            <color indexed="81"/>
            <rFont val="Tahoma"/>
            <family val="2"/>
          </rPr>
          <t>Alexander Liao:</t>
        </r>
        <r>
          <rPr>
            <sz val="8"/>
            <color indexed="81"/>
            <rFont val="Tahoma"/>
            <family val="2"/>
          </rPr>
          <t xml:space="preserve">
Input partial frequency for element to the left</t>
        </r>
      </text>
    </comment>
    <comment ref="AL91" authorId="0" shapeId="0" xr:uid="{00000000-0006-0000-0200-000085030000}">
      <text>
        <r>
          <rPr>
            <b/>
            <sz val="8"/>
            <color indexed="81"/>
            <rFont val="Tahoma"/>
            <family val="2"/>
          </rPr>
          <t>Alexander Liao:</t>
        </r>
        <r>
          <rPr>
            <sz val="8"/>
            <color indexed="81"/>
            <rFont val="Tahoma"/>
            <family val="2"/>
          </rPr>
          <t xml:space="preserve">
Input partial frequency for element to the left</t>
        </r>
      </text>
    </comment>
    <comment ref="AO91" authorId="0" shapeId="0" xr:uid="{00000000-0006-0000-0200-000086030000}">
      <text>
        <r>
          <rPr>
            <b/>
            <sz val="8"/>
            <color indexed="81"/>
            <rFont val="Tahoma"/>
            <family val="2"/>
          </rPr>
          <t>Alexander Liao:</t>
        </r>
        <r>
          <rPr>
            <sz val="8"/>
            <color indexed="81"/>
            <rFont val="Tahoma"/>
            <family val="2"/>
          </rPr>
          <t xml:space="preserve">
Input partial frequency for element to the left</t>
        </r>
      </text>
    </comment>
    <comment ref="K92" authorId="0" shapeId="0" xr:uid="{00000000-0006-0000-0200-000087030000}">
      <text>
        <r>
          <rPr>
            <b/>
            <sz val="8"/>
            <color indexed="81"/>
            <rFont val="Tahoma"/>
            <family val="2"/>
          </rPr>
          <t>Alexander Liao:</t>
        </r>
        <r>
          <rPr>
            <sz val="8"/>
            <color indexed="81"/>
            <rFont val="Tahoma"/>
            <family val="2"/>
          </rPr>
          <t xml:space="preserve">
Input partial frequency for element to the left</t>
        </r>
      </text>
    </comment>
    <comment ref="N92" authorId="0" shapeId="0" xr:uid="{00000000-0006-0000-0200-000088030000}">
      <text>
        <r>
          <rPr>
            <b/>
            <sz val="8"/>
            <color indexed="81"/>
            <rFont val="Tahoma"/>
            <family val="2"/>
          </rPr>
          <t>Alexander Liao:</t>
        </r>
        <r>
          <rPr>
            <sz val="8"/>
            <color indexed="81"/>
            <rFont val="Tahoma"/>
            <family val="2"/>
          </rPr>
          <t xml:space="preserve">
Input partial frequency for element to the left</t>
        </r>
      </text>
    </comment>
    <comment ref="Q92" authorId="0" shapeId="0" xr:uid="{00000000-0006-0000-0200-000089030000}">
      <text>
        <r>
          <rPr>
            <b/>
            <sz val="8"/>
            <color indexed="81"/>
            <rFont val="Tahoma"/>
            <family val="2"/>
          </rPr>
          <t>Alexander Liao:</t>
        </r>
        <r>
          <rPr>
            <sz val="8"/>
            <color indexed="81"/>
            <rFont val="Tahoma"/>
            <family val="2"/>
          </rPr>
          <t xml:space="preserve">
Input partial frequency for element to the left</t>
        </r>
      </text>
    </comment>
    <comment ref="T92" authorId="0" shapeId="0" xr:uid="{00000000-0006-0000-0200-00008A030000}">
      <text>
        <r>
          <rPr>
            <b/>
            <sz val="8"/>
            <color indexed="81"/>
            <rFont val="Tahoma"/>
            <family val="2"/>
          </rPr>
          <t>Alexander Liao:</t>
        </r>
        <r>
          <rPr>
            <sz val="8"/>
            <color indexed="81"/>
            <rFont val="Tahoma"/>
            <family val="2"/>
          </rPr>
          <t xml:space="preserve">
Input partial frequency for element to the left</t>
        </r>
      </text>
    </comment>
    <comment ref="W92" authorId="0" shapeId="0" xr:uid="{00000000-0006-0000-0200-00008B030000}">
      <text>
        <r>
          <rPr>
            <b/>
            <sz val="8"/>
            <color indexed="81"/>
            <rFont val="Tahoma"/>
            <family val="2"/>
          </rPr>
          <t>Alexander Liao:</t>
        </r>
        <r>
          <rPr>
            <sz val="8"/>
            <color indexed="81"/>
            <rFont val="Tahoma"/>
            <family val="2"/>
          </rPr>
          <t xml:space="preserve">
Input partial frequency for element to the left</t>
        </r>
      </text>
    </comment>
    <comment ref="Z92" authorId="0" shapeId="0" xr:uid="{00000000-0006-0000-0200-00008C030000}">
      <text>
        <r>
          <rPr>
            <b/>
            <sz val="8"/>
            <color indexed="81"/>
            <rFont val="Tahoma"/>
            <family val="2"/>
          </rPr>
          <t>Alexander Liao:</t>
        </r>
        <r>
          <rPr>
            <sz val="8"/>
            <color indexed="81"/>
            <rFont val="Tahoma"/>
            <family val="2"/>
          </rPr>
          <t xml:space="preserve">
Input partial frequency for element to the left</t>
        </r>
      </text>
    </comment>
    <comment ref="AC92" authorId="0" shapeId="0" xr:uid="{00000000-0006-0000-0200-00008D030000}">
      <text>
        <r>
          <rPr>
            <b/>
            <sz val="8"/>
            <color indexed="81"/>
            <rFont val="Tahoma"/>
            <family val="2"/>
          </rPr>
          <t>Alexander Liao:</t>
        </r>
        <r>
          <rPr>
            <sz val="8"/>
            <color indexed="81"/>
            <rFont val="Tahoma"/>
            <family val="2"/>
          </rPr>
          <t xml:space="preserve">
Input partial frequency for element to the left</t>
        </r>
      </text>
    </comment>
    <comment ref="AF92" authorId="0" shapeId="0" xr:uid="{00000000-0006-0000-0200-00008E030000}">
      <text>
        <r>
          <rPr>
            <b/>
            <sz val="8"/>
            <color indexed="81"/>
            <rFont val="Tahoma"/>
            <family val="2"/>
          </rPr>
          <t>Alexander Liao:</t>
        </r>
        <r>
          <rPr>
            <sz val="8"/>
            <color indexed="81"/>
            <rFont val="Tahoma"/>
            <family val="2"/>
          </rPr>
          <t xml:space="preserve">
Input partial frequency for element to the left</t>
        </r>
      </text>
    </comment>
    <comment ref="AI92" authorId="0" shapeId="0" xr:uid="{00000000-0006-0000-0200-00008F030000}">
      <text>
        <r>
          <rPr>
            <b/>
            <sz val="8"/>
            <color indexed="81"/>
            <rFont val="Tahoma"/>
            <family val="2"/>
          </rPr>
          <t>Alexander Liao:</t>
        </r>
        <r>
          <rPr>
            <sz val="8"/>
            <color indexed="81"/>
            <rFont val="Tahoma"/>
            <family val="2"/>
          </rPr>
          <t xml:space="preserve">
Input partial frequency for element to the left</t>
        </r>
      </text>
    </comment>
    <comment ref="AL92" authorId="0" shapeId="0" xr:uid="{00000000-0006-0000-0200-000090030000}">
      <text>
        <r>
          <rPr>
            <b/>
            <sz val="8"/>
            <color indexed="81"/>
            <rFont val="Tahoma"/>
            <family val="2"/>
          </rPr>
          <t>Alexander Liao:</t>
        </r>
        <r>
          <rPr>
            <sz val="8"/>
            <color indexed="81"/>
            <rFont val="Tahoma"/>
            <family val="2"/>
          </rPr>
          <t xml:space="preserve">
Input partial frequency for element to the left</t>
        </r>
      </text>
    </comment>
    <comment ref="AO92" authorId="0" shapeId="0" xr:uid="{00000000-0006-0000-0200-000091030000}">
      <text>
        <r>
          <rPr>
            <b/>
            <sz val="8"/>
            <color indexed="81"/>
            <rFont val="Tahoma"/>
            <family val="2"/>
          </rPr>
          <t>Alexander Liao:</t>
        </r>
        <r>
          <rPr>
            <sz val="8"/>
            <color indexed="81"/>
            <rFont val="Tahoma"/>
            <family val="2"/>
          </rPr>
          <t xml:space="preserve">
Input partial frequency for element to the left</t>
        </r>
      </text>
    </comment>
    <comment ref="K93" authorId="0" shapeId="0" xr:uid="{00000000-0006-0000-0200-000092030000}">
      <text>
        <r>
          <rPr>
            <b/>
            <sz val="8"/>
            <color indexed="81"/>
            <rFont val="Tahoma"/>
            <family val="2"/>
          </rPr>
          <t>Alexander Liao:</t>
        </r>
        <r>
          <rPr>
            <sz val="8"/>
            <color indexed="81"/>
            <rFont val="Tahoma"/>
            <family val="2"/>
          </rPr>
          <t xml:space="preserve">
Input partial frequency for element to the left</t>
        </r>
      </text>
    </comment>
    <comment ref="N93" authorId="0" shapeId="0" xr:uid="{00000000-0006-0000-0200-000093030000}">
      <text>
        <r>
          <rPr>
            <b/>
            <sz val="8"/>
            <color indexed="81"/>
            <rFont val="Tahoma"/>
            <family val="2"/>
          </rPr>
          <t>Alexander Liao:</t>
        </r>
        <r>
          <rPr>
            <sz val="8"/>
            <color indexed="81"/>
            <rFont val="Tahoma"/>
            <family val="2"/>
          </rPr>
          <t xml:space="preserve">
Input partial frequency for element to the left</t>
        </r>
      </text>
    </comment>
    <comment ref="Q93" authorId="0" shapeId="0" xr:uid="{00000000-0006-0000-0200-000094030000}">
      <text>
        <r>
          <rPr>
            <b/>
            <sz val="8"/>
            <color indexed="81"/>
            <rFont val="Tahoma"/>
            <family val="2"/>
          </rPr>
          <t>Alexander Liao:</t>
        </r>
        <r>
          <rPr>
            <sz val="8"/>
            <color indexed="81"/>
            <rFont val="Tahoma"/>
            <family val="2"/>
          </rPr>
          <t xml:space="preserve">
Input partial frequency for element to the left</t>
        </r>
      </text>
    </comment>
    <comment ref="T93" authorId="0" shapeId="0" xr:uid="{00000000-0006-0000-0200-000095030000}">
      <text>
        <r>
          <rPr>
            <b/>
            <sz val="8"/>
            <color indexed="81"/>
            <rFont val="Tahoma"/>
            <family val="2"/>
          </rPr>
          <t>Alexander Liao:</t>
        </r>
        <r>
          <rPr>
            <sz val="8"/>
            <color indexed="81"/>
            <rFont val="Tahoma"/>
            <family val="2"/>
          </rPr>
          <t xml:space="preserve">
Input partial frequency for element to the left</t>
        </r>
      </text>
    </comment>
    <comment ref="W93" authorId="0" shapeId="0" xr:uid="{00000000-0006-0000-0200-000096030000}">
      <text>
        <r>
          <rPr>
            <b/>
            <sz val="8"/>
            <color indexed="81"/>
            <rFont val="Tahoma"/>
            <family val="2"/>
          </rPr>
          <t>Alexander Liao:</t>
        </r>
        <r>
          <rPr>
            <sz val="8"/>
            <color indexed="81"/>
            <rFont val="Tahoma"/>
            <family val="2"/>
          </rPr>
          <t xml:space="preserve">
Input partial frequency for element to the left</t>
        </r>
      </text>
    </comment>
    <comment ref="Z93" authorId="0" shapeId="0" xr:uid="{00000000-0006-0000-0200-000097030000}">
      <text>
        <r>
          <rPr>
            <b/>
            <sz val="8"/>
            <color indexed="81"/>
            <rFont val="Tahoma"/>
            <family val="2"/>
          </rPr>
          <t>Alexander Liao:</t>
        </r>
        <r>
          <rPr>
            <sz val="8"/>
            <color indexed="81"/>
            <rFont val="Tahoma"/>
            <family val="2"/>
          </rPr>
          <t xml:space="preserve">
Input partial frequency for element to the left</t>
        </r>
      </text>
    </comment>
    <comment ref="AC93" authorId="0" shapeId="0" xr:uid="{00000000-0006-0000-0200-000098030000}">
      <text>
        <r>
          <rPr>
            <b/>
            <sz val="8"/>
            <color indexed="81"/>
            <rFont val="Tahoma"/>
            <family val="2"/>
          </rPr>
          <t>Alexander Liao:</t>
        </r>
        <r>
          <rPr>
            <sz val="8"/>
            <color indexed="81"/>
            <rFont val="Tahoma"/>
            <family val="2"/>
          </rPr>
          <t xml:space="preserve">
Input partial frequency for element to the left</t>
        </r>
      </text>
    </comment>
    <comment ref="AF93" authorId="0" shapeId="0" xr:uid="{00000000-0006-0000-0200-000099030000}">
      <text>
        <r>
          <rPr>
            <b/>
            <sz val="8"/>
            <color indexed="81"/>
            <rFont val="Tahoma"/>
            <family val="2"/>
          </rPr>
          <t>Alexander Liao:</t>
        </r>
        <r>
          <rPr>
            <sz val="8"/>
            <color indexed="81"/>
            <rFont val="Tahoma"/>
            <family val="2"/>
          </rPr>
          <t xml:space="preserve">
Input partial frequency for element to the left</t>
        </r>
      </text>
    </comment>
    <comment ref="AI93" authorId="0" shapeId="0" xr:uid="{00000000-0006-0000-0200-00009A030000}">
      <text>
        <r>
          <rPr>
            <b/>
            <sz val="8"/>
            <color indexed="81"/>
            <rFont val="Tahoma"/>
            <family val="2"/>
          </rPr>
          <t>Alexander Liao:</t>
        </r>
        <r>
          <rPr>
            <sz val="8"/>
            <color indexed="81"/>
            <rFont val="Tahoma"/>
            <family val="2"/>
          </rPr>
          <t xml:space="preserve">
Input partial frequency for element to the left</t>
        </r>
      </text>
    </comment>
    <comment ref="AL93" authorId="0" shapeId="0" xr:uid="{00000000-0006-0000-0200-00009B030000}">
      <text>
        <r>
          <rPr>
            <b/>
            <sz val="8"/>
            <color indexed="81"/>
            <rFont val="Tahoma"/>
            <family val="2"/>
          </rPr>
          <t>Alexander Liao:</t>
        </r>
        <r>
          <rPr>
            <sz val="8"/>
            <color indexed="81"/>
            <rFont val="Tahoma"/>
            <family val="2"/>
          </rPr>
          <t xml:space="preserve">
Input partial frequency for element to the left</t>
        </r>
      </text>
    </comment>
    <comment ref="AO93" authorId="0" shapeId="0" xr:uid="{00000000-0006-0000-0200-00009C030000}">
      <text>
        <r>
          <rPr>
            <b/>
            <sz val="8"/>
            <color indexed="81"/>
            <rFont val="Tahoma"/>
            <family val="2"/>
          </rPr>
          <t>Alexander Liao:</t>
        </r>
        <r>
          <rPr>
            <sz val="8"/>
            <color indexed="81"/>
            <rFont val="Tahoma"/>
            <family val="2"/>
          </rPr>
          <t xml:space="preserve">
Input partial frequency for element to the left</t>
        </r>
      </text>
    </comment>
    <comment ref="K94" authorId="0" shapeId="0" xr:uid="{00000000-0006-0000-0200-00009D030000}">
      <text>
        <r>
          <rPr>
            <b/>
            <sz val="8"/>
            <color indexed="81"/>
            <rFont val="Tahoma"/>
            <family val="2"/>
          </rPr>
          <t>Alexander Liao:</t>
        </r>
        <r>
          <rPr>
            <sz val="8"/>
            <color indexed="81"/>
            <rFont val="Tahoma"/>
            <family val="2"/>
          </rPr>
          <t xml:space="preserve">
Input partial frequency for element to the left</t>
        </r>
      </text>
    </comment>
    <comment ref="N94" authorId="0" shapeId="0" xr:uid="{00000000-0006-0000-0200-00009E030000}">
      <text>
        <r>
          <rPr>
            <b/>
            <sz val="8"/>
            <color indexed="81"/>
            <rFont val="Tahoma"/>
            <family val="2"/>
          </rPr>
          <t>Alexander Liao:</t>
        </r>
        <r>
          <rPr>
            <sz val="8"/>
            <color indexed="81"/>
            <rFont val="Tahoma"/>
            <family val="2"/>
          </rPr>
          <t xml:space="preserve">
Input partial frequency for element to the left</t>
        </r>
      </text>
    </comment>
    <comment ref="Q94" authorId="0" shapeId="0" xr:uid="{00000000-0006-0000-0200-00009F030000}">
      <text>
        <r>
          <rPr>
            <b/>
            <sz val="8"/>
            <color indexed="81"/>
            <rFont val="Tahoma"/>
            <family val="2"/>
          </rPr>
          <t>Alexander Liao:</t>
        </r>
        <r>
          <rPr>
            <sz val="8"/>
            <color indexed="81"/>
            <rFont val="Tahoma"/>
            <family val="2"/>
          </rPr>
          <t xml:space="preserve">
Input partial frequency for element to the left</t>
        </r>
      </text>
    </comment>
    <comment ref="T94" authorId="0" shapeId="0" xr:uid="{00000000-0006-0000-0200-0000A0030000}">
      <text>
        <r>
          <rPr>
            <b/>
            <sz val="8"/>
            <color indexed="81"/>
            <rFont val="Tahoma"/>
            <family val="2"/>
          </rPr>
          <t>Alexander Liao:</t>
        </r>
        <r>
          <rPr>
            <sz val="8"/>
            <color indexed="81"/>
            <rFont val="Tahoma"/>
            <family val="2"/>
          </rPr>
          <t xml:space="preserve">
Input partial frequency for element to the left</t>
        </r>
      </text>
    </comment>
    <comment ref="W94" authorId="0" shapeId="0" xr:uid="{00000000-0006-0000-0200-0000A1030000}">
      <text>
        <r>
          <rPr>
            <b/>
            <sz val="8"/>
            <color indexed="81"/>
            <rFont val="Tahoma"/>
            <family val="2"/>
          </rPr>
          <t>Alexander Liao:</t>
        </r>
        <r>
          <rPr>
            <sz val="8"/>
            <color indexed="81"/>
            <rFont val="Tahoma"/>
            <family val="2"/>
          </rPr>
          <t xml:space="preserve">
Input partial frequency for element to the left</t>
        </r>
      </text>
    </comment>
    <comment ref="Z94" authorId="0" shapeId="0" xr:uid="{00000000-0006-0000-0200-0000A2030000}">
      <text>
        <r>
          <rPr>
            <b/>
            <sz val="8"/>
            <color indexed="81"/>
            <rFont val="Tahoma"/>
            <family val="2"/>
          </rPr>
          <t>Alexander Liao:</t>
        </r>
        <r>
          <rPr>
            <sz val="8"/>
            <color indexed="81"/>
            <rFont val="Tahoma"/>
            <family val="2"/>
          </rPr>
          <t xml:space="preserve">
Input partial frequency for element to the left</t>
        </r>
      </text>
    </comment>
    <comment ref="AC94" authorId="0" shapeId="0" xr:uid="{00000000-0006-0000-0200-0000A3030000}">
      <text>
        <r>
          <rPr>
            <b/>
            <sz val="8"/>
            <color indexed="81"/>
            <rFont val="Tahoma"/>
            <family val="2"/>
          </rPr>
          <t>Alexander Liao:</t>
        </r>
        <r>
          <rPr>
            <sz val="8"/>
            <color indexed="81"/>
            <rFont val="Tahoma"/>
            <family val="2"/>
          </rPr>
          <t xml:space="preserve">
Input partial frequency for element to the left</t>
        </r>
      </text>
    </comment>
    <comment ref="AF94" authorId="0" shapeId="0" xr:uid="{00000000-0006-0000-0200-0000A4030000}">
      <text>
        <r>
          <rPr>
            <b/>
            <sz val="8"/>
            <color indexed="81"/>
            <rFont val="Tahoma"/>
            <family val="2"/>
          </rPr>
          <t>Alexander Liao:</t>
        </r>
        <r>
          <rPr>
            <sz val="8"/>
            <color indexed="81"/>
            <rFont val="Tahoma"/>
            <family val="2"/>
          </rPr>
          <t xml:space="preserve">
Input partial frequency for element to the left</t>
        </r>
      </text>
    </comment>
    <comment ref="AI94" authorId="0" shapeId="0" xr:uid="{00000000-0006-0000-0200-0000A5030000}">
      <text>
        <r>
          <rPr>
            <b/>
            <sz val="8"/>
            <color indexed="81"/>
            <rFont val="Tahoma"/>
            <family val="2"/>
          </rPr>
          <t>Alexander Liao:</t>
        </r>
        <r>
          <rPr>
            <sz val="8"/>
            <color indexed="81"/>
            <rFont val="Tahoma"/>
            <family val="2"/>
          </rPr>
          <t xml:space="preserve">
Input partial frequency for element to the left</t>
        </r>
      </text>
    </comment>
    <comment ref="AL94" authorId="0" shapeId="0" xr:uid="{00000000-0006-0000-0200-0000A6030000}">
      <text>
        <r>
          <rPr>
            <b/>
            <sz val="8"/>
            <color indexed="81"/>
            <rFont val="Tahoma"/>
            <family val="2"/>
          </rPr>
          <t>Alexander Liao:</t>
        </r>
        <r>
          <rPr>
            <sz val="8"/>
            <color indexed="81"/>
            <rFont val="Tahoma"/>
            <family val="2"/>
          </rPr>
          <t xml:space="preserve">
Input partial frequency for element to the left</t>
        </r>
      </text>
    </comment>
    <comment ref="AO94" authorId="0" shapeId="0" xr:uid="{00000000-0006-0000-0200-0000A7030000}">
      <text>
        <r>
          <rPr>
            <b/>
            <sz val="8"/>
            <color indexed="81"/>
            <rFont val="Tahoma"/>
            <family val="2"/>
          </rPr>
          <t>Alexander Liao:</t>
        </r>
        <r>
          <rPr>
            <sz val="8"/>
            <color indexed="81"/>
            <rFont val="Tahoma"/>
            <family val="2"/>
          </rPr>
          <t xml:space="preserve">
Input partial frequency for element to the left</t>
        </r>
      </text>
    </comment>
    <comment ref="K95" authorId="0" shapeId="0" xr:uid="{00000000-0006-0000-0200-0000A8030000}">
      <text>
        <r>
          <rPr>
            <b/>
            <sz val="8"/>
            <color indexed="81"/>
            <rFont val="Tahoma"/>
            <family val="2"/>
          </rPr>
          <t>Alexander Liao:</t>
        </r>
        <r>
          <rPr>
            <sz val="8"/>
            <color indexed="81"/>
            <rFont val="Tahoma"/>
            <family val="2"/>
          </rPr>
          <t xml:space="preserve">
Input partial frequency for element to the left</t>
        </r>
      </text>
    </comment>
    <comment ref="N95" authorId="0" shapeId="0" xr:uid="{00000000-0006-0000-0200-0000A9030000}">
      <text>
        <r>
          <rPr>
            <b/>
            <sz val="8"/>
            <color indexed="81"/>
            <rFont val="Tahoma"/>
            <family val="2"/>
          </rPr>
          <t>Alexander Liao:</t>
        </r>
        <r>
          <rPr>
            <sz val="8"/>
            <color indexed="81"/>
            <rFont val="Tahoma"/>
            <family val="2"/>
          </rPr>
          <t xml:space="preserve">
Input partial frequency for element to the left</t>
        </r>
      </text>
    </comment>
    <comment ref="Q95" authorId="0" shapeId="0" xr:uid="{00000000-0006-0000-0200-0000AA030000}">
      <text>
        <r>
          <rPr>
            <b/>
            <sz val="8"/>
            <color indexed="81"/>
            <rFont val="Tahoma"/>
            <family val="2"/>
          </rPr>
          <t>Alexander Liao:</t>
        </r>
        <r>
          <rPr>
            <sz val="8"/>
            <color indexed="81"/>
            <rFont val="Tahoma"/>
            <family val="2"/>
          </rPr>
          <t xml:space="preserve">
Input partial frequency for element to the left</t>
        </r>
      </text>
    </comment>
    <comment ref="T95" authorId="0" shapeId="0" xr:uid="{00000000-0006-0000-0200-0000AB030000}">
      <text>
        <r>
          <rPr>
            <b/>
            <sz val="8"/>
            <color indexed="81"/>
            <rFont val="Tahoma"/>
            <family val="2"/>
          </rPr>
          <t>Alexander Liao:</t>
        </r>
        <r>
          <rPr>
            <sz val="8"/>
            <color indexed="81"/>
            <rFont val="Tahoma"/>
            <family val="2"/>
          </rPr>
          <t xml:space="preserve">
Input partial frequency for element to the left</t>
        </r>
      </text>
    </comment>
    <comment ref="W95" authorId="0" shapeId="0" xr:uid="{00000000-0006-0000-0200-0000AC030000}">
      <text>
        <r>
          <rPr>
            <b/>
            <sz val="8"/>
            <color indexed="81"/>
            <rFont val="Tahoma"/>
            <family val="2"/>
          </rPr>
          <t>Alexander Liao:</t>
        </r>
        <r>
          <rPr>
            <sz val="8"/>
            <color indexed="81"/>
            <rFont val="Tahoma"/>
            <family val="2"/>
          </rPr>
          <t xml:space="preserve">
Input partial frequency for element to the left</t>
        </r>
      </text>
    </comment>
    <comment ref="Z95" authorId="0" shapeId="0" xr:uid="{00000000-0006-0000-0200-0000AD030000}">
      <text>
        <r>
          <rPr>
            <b/>
            <sz val="8"/>
            <color indexed="81"/>
            <rFont val="Tahoma"/>
            <family val="2"/>
          </rPr>
          <t>Alexander Liao:</t>
        </r>
        <r>
          <rPr>
            <sz val="8"/>
            <color indexed="81"/>
            <rFont val="Tahoma"/>
            <family val="2"/>
          </rPr>
          <t xml:space="preserve">
Input partial frequency for element to the left</t>
        </r>
      </text>
    </comment>
    <comment ref="AC95" authorId="0" shapeId="0" xr:uid="{00000000-0006-0000-0200-0000AE030000}">
      <text>
        <r>
          <rPr>
            <b/>
            <sz val="8"/>
            <color indexed="81"/>
            <rFont val="Tahoma"/>
            <family val="2"/>
          </rPr>
          <t>Alexander Liao:</t>
        </r>
        <r>
          <rPr>
            <sz val="8"/>
            <color indexed="81"/>
            <rFont val="Tahoma"/>
            <family val="2"/>
          </rPr>
          <t xml:space="preserve">
Input partial frequency for element to the left</t>
        </r>
      </text>
    </comment>
    <comment ref="AF95" authorId="0" shapeId="0" xr:uid="{00000000-0006-0000-0200-0000AF030000}">
      <text>
        <r>
          <rPr>
            <b/>
            <sz val="8"/>
            <color indexed="81"/>
            <rFont val="Tahoma"/>
            <family val="2"/>
          </rPr>
          <t>Alexander Liao:</t>
        </r>
        <r>
          <rPr>
            <sz val="8"/>
            <color indexed="81"/>
            <rFont val="Tahoma"/>
            <family val="2"/>
          </rPr>
          <t xml:space="preserve">
Input partial frequency for element to the left</t>
        </r>
      </text>
    </comment>
    <comment ref="AI95" authorId="0" shapeId="0" xr:uid="{00000000-0006-0000-0200-0000B0030000}">
      <text>
        <r>
          <rPr>
            <b/>
            <sz val="8"/>
            <color indexed="81"/>
            <rFont val="Tahoma"/>
            <family val="2"/>
          </rPr>
          <t>Alexander Liao:</t>
        </r>
        <r>
          <rPr>
            <sz val="8"/>
            <color indexed="81"/>
            <rFont val="Tahoma"/>
            <family val="2"/>
          </rPr>
          <t xml:space="preserve">
Input partial frequency for element to the left</t>
        </r>
      </text>
    </comment>
    <comment ref="AL95" authorId="0" shapeId="0" xr:uid="{00000000-0006-0000-0200-0000B1030000}">
      <text>
        <r>
          <rPr>
            <b/>
            <sz val="8"/>
            <color indexed="81"/>
            <rFont val="Tahoma"/>
            <family val="2"/>
          </rPr>
          <t>Alexander Liao:</t>
        </r>
        <r>
          <rPr>
            <sz val="8"/>
            <color indexed="81"/>
            <rFont val="Tahoma"/>
            <family val="2"/>
          </rPr>
          <t xml:space="preserve">
Input partial frequency for element to the left</t>
        </r>
      </text>
    </comment>
    <comment ref="AO95" authorId="0" shapeId="0" xr:uid="{00000000-0006-0000-0200-0000B2030000}">
      <text>
        <r>
          <rPr>
            <b/>
            <sz val="8"/>
            <color indexed="81"/>
            <rFont val="Tahoma"/>
            <family val="2"/>
          </rPr>
          <t>Alexander Liao:</t>
        </r>
        <r>
          <rPr>
            <sz val="8"/>
            <color indexed="81"/>
            <rFont val="Tahoma"/>
            <family val="2"/>
          </rPr>
          <t xml:space="preserve">
Input partial frequency for element to the left</t>
        </r>
      </text>
    </comment>
    <comment ref="K96" authorId="0" shapeId="0" xr:uid="{00000000-0006-0000-0200-0000B3030000}">
      <text>
        <r>
          <rPr>
            <b/>
            <sz val="8"/>
            <color indexed="81"/>
            <rFont val="Tahoma"/>
            <family val="2"/>
          </rPr>
          <t>Alexander Liao:</t>
        </r>
        <r>
          <rPr>
            <sz val="8"/>
            <color indexed="81"/>
            <rFont val="Tahoma"/>
            <family val="2"/>
          </rPr>
          <t xml:space="preserve">
Input partial frequency for element to the left</t>
        </r>
      </text>
    </comment>
    <comment ref="N96" authorId="0" shapeId="0" xr:uid="{00000000-0006-0000-0200-0000B4030000}">
      <text>
        <r>
          <rPr>
            <b/>
            <sz val="8"/>
            <color indexed="81"/>
            <rFont val="Tahoma"/>
            <family val="2"/>
          </rPr>
          <t>Alexander Liao:</t>
        </r>
        <r>
          <rPr>
            <sz val="8"/>
            <color indexed="81"/>
            <rFont val="Tahoma"/>
            <family val="2"/>
          </rPr>
          <t xml:space="preserve">
Input partial frequency for element to the left</t>
        </r>
      </text>
    </comment>
    <comment ref="Q96" authorId="0" shapeId="0" xr:uid="{00000000-0006-0000-0200-0000B5030000}">
      <text>
        <r>
          <rPr>
            <b/>
            <sz val="8"/>
            <color indexed="81"/>
            <rFont val="Tahoma"/>
            <family val="2"/>
          </rPr>
          <t>Alexander Liao:</t>
        </r>
        <r>
          <rPr>
            <sz val="8"/>
            <color indexed="81"/>
            <rFont val="Tahoma"/>
            <family val="2"/>
          </rPr>
          <t xml:space="preserve">
Input partial frequency for element to the left</t>
        </r>
      </text>
    </comment>
    <comment ref="T96" authorId="0" shapeId="0" xr:uid="{00000000-0006-0000-0200-0000B6030000}">
      <text>
        <r>
          <rPr>
            <b/>
            <sz val="8"/>
            <color indexed="81"/>
            <rFont val="Tahoma"/>
            <family val="2"/>
          </rPr>
          <t>Alexander Liao:</t>
        </r>
        <r>
          <rPr>
            <sz val="8"/>
            <color indexed="81"/>
            <rFont val="Tahoma"/>
            <family val="2"/>
          </rPr>
          <t xml:space="preserve">
Input partial frequency for element to the left</t>
        </r>
      </text>
    </comment>
    <comment ref="W96" authorId="0" shapeId="0" xr:uid="{00000000-0006-0000-0200-0000B7030000}">
      <text>
        <r>
          <rPr>
            <b/>
            <sz val="8"/>
            <color indexed="81"/>
            <rFont val="Tahoma"/>
            <family val="2"/>
          </rPr>
          <t>Alexander Liao:</t>
        </r>
        <r>
          <rPr>
            <sz val="8"/>
            <color indexed="81"/>
            <rFont val="Tahoma"/>
            <family val="2"/>
          </rPr>
          <t xml:space="preserve">
Input partial frequency for element to the left</t>
        </r>
      </text>
    </comment>
    <comment ref="Z96" authorId="0" shapeId="0" xr:uid="{00000000-0006-0000-0200-0000B8030000}">
      <text>
        <r>
          <rPr>
            <b/>
            <sz val="8"/>
            <color indexed="81"/>
            <rFont val="Tahoma"/>
            <family val="2"/>
          </rPr>
          <t>Alexander Liao:</t>
        </r>
        <r>
          <rPr>
            <sz val="8"/>
            <color indexed="81"/>
            <rFont val="Tahoma"/>
            <family val="2"/>
          </rPr>
          <t xml:space="preserve">
Input partial frequency for element to the left</t>
        </r>
      </text>
    </comment>
    <comment ref="AC96" authorId="0" shapeId="0" xr:uid="{00000000-0006-0000-0200-0000B9030000}">
      <text>
        <r>
          <rPr>
            <b/>
            <sz val="8"/>
            <color indexed="81"/>
            <rFont val="Tahoma"/>
            <family val="2"/>
          </rPr>
          <t>Alexander Liao:</t>
        </r>
        <r>
          <rPr>
            <sz val="8"/>
            <color indexed="81"/>
            <rFont val="Tahoma"/>
            <family val="2"/>
          </rPr>
          <t xml:space="preserve">
Input partial frequency for element to the left</t>
        </r>
      </text>
    </comment>
    <comment ref="AF96" authorId="0" shapeId="0" xr:uid="{00000000-0006-0000-0200-0000BA030000}">
      <text>
        <r>
          <rPr>
            <b/>
            <sz val="8"/>
            <color indexed="81"/>
            <rFont val="Tahoma"/>
            <family val="2"/>
          </rPr>
          <t>Alexander Liao:</t>
        </r>
        <r>
          <rPr>
            <sz val="8"/>
            <color indexed="81"/>
            <rFont val="Tahoma"/>
            <family val="2"/>
          </rPr>
          <t xml:space="preserve">
Input partial frequency for element to the left</t>
        </r>
      </text>
    </comment>
    <comment ref="AI96" authorId="0" shapeId="0" xr:uid="{00000000-0006-0000-0200-0000BB030000}">
      <text>
        <r>
          <rPr>
            <b/>
            <sz val="8"/>
            <color indexed="81"/>
            <rFont val="Tahoma"/>
            <family val="2"/>
          </rPr>
          <t>Alexander Liao:</t>
        </r>
        <r>
          <rPr>
            <sz val="8"/>
            <color indexed="81"/>
            <rFont val="Tahoma"/>
            <family val="2"/>
          </rPr>
          <t xml:space="preserve">
Input partial frequency for element to the left</t>
        </r>
      </text>
    </comment>
    <comment ref="AL96" authorId="0" shapeId="0" xr:uid="{00000000-0006-0000-0200-0000BC030000}">
      <text>
        <r>
          <rPr>
            <b/>
            <sz val="8"/>
            <color indexed="81"/>
            <rFont val="Tahoma"/>
            <family val="2"/>
          </rPr>
          <t>Alexander Liao:</t>
        </r>
        <r>
          <rPr>
            <sz val="8"/>
            <color indexed="81"/>
            <rFont val="Tahoma"/>
            <family val="2"/>
          </rPr>
          <t xml:space="preserve">
Input partial frequency for element to the left</t>
        </r>
      </text>
    </comment>
    <comment ref="AO96" authorId="0" shapeId="0" xr:uid="{00000000-0006-0000-0200-0000BD030000}">
      <text>
        <r>
          <rPr>
            <b/>
            <sz val="8"/>
            <color indexed="81"/>
            <rFont val="Tahoma"/>
            <family val="2"/>
          </rPr>
          <t>Alexander Liao:</t>
        </r>
        <r>
          <rPr>
            <sz val="8"/>
            <color indexed="81"/>
            <rFont val="Tahoma"/>
            <family val="2"/>
          </rPr>
          <t xml:space="preserve">
Input partial frequency for element to the left</t>
        </r>
      </text>
    </comment>
    <comment ref="K97" authorId="0" shapeId="0" xr:uid="{00000000-0006-0000-0200-0000BE030000}">
      <text>
        <r>
          <rPr>
            <b/>
            <sz val="8"/>
            <color indexed="81"/>
            <rFont val="Tahoma"/>
            <family val="2"/>
          </rPr>
          <t>Alexander Liao:</t>
        </r>
        <r>
          <rPr>
            <sz val="8"/>
            <color indexed="81"/>
            <rFont val="Tahoma"/>
            <family val="2"/>
          </rPr>
          <t xml:space="preserve">
Input partial frequency for element to the left</t>
        </r>
      </text>
    </comment>
    <comment ref="N97" authorId="0" shapeId="0" xr:uid="{00000000-0006-0000-0200-0000BF030000}">
      <text>
        <r>
          <rPr>
            <b/>
            <sz val="8"/>
            <color indexed="81"/>
            <rFont val="Tahoma"/>
            <family val="2"/>
          </rPr>
          <t>Alexander Liao:</t>
        </r>
        <r>
          <rPr>
            <sz val="8"/>
            <color indexed="81"/>
            <rFont val="Tahoma"/>
            <family val="2"/>
          </rPr>
          <t xml:space="preserve">
Input partial frequency for element to the left</t>
        </r>
      </text>
    </comment>
    <comment ref="Q97" authorId="0" shapeId="0" xr:uid="{00000000-0006-0000-0200-0000C0030000}">
      <text>
        <r>
          <rPr>
            <b/>
            <sz val="8"/>
            <color indexed="81"/>
            <rFont val="Tahoma"/>
            <family val="2"/>
          </rPr>
          <t>Alexander Liao:</t>
        </r>
        <r>
          <rPr>
            <sz val="8"/>
            <color indexed="81"/>
            <rFont val="Tahoma"/>
            <family val="2"/>
          </rPr>
          <t xml:space="preserve">
Input partial frequency for element to the left</t>
        </r>
      </text>
    </comment>
    <comment ref="T97" authorId="0" shapeId="0" xr:uid="{00000000-0006-0000-0200-0000C1030000}">
      <text>
        <r>
          <rPr>
            <b/>
            <sz val="8"/>
            <color indexed="81"/>
            <rFont val="Tahoma"/>
            <family val="2"/>
          </rPr>
          <t>Alexander Liao:</t>
        </r>
        <r>
          <rPr>
            <sz val="8"/>
            <color indexed="81"/>
            <rFont val="Tahoma"/>
            <family val="2"/>
          </rPr>
          <t xml:space="preserve">
Input partial frequency for element to the left</t>
        </r>
      </text>
    </comment>
    <comment ref="W97" authorId="0" shapeId="0" xr:uid="{00000000-0006-0000-0200-0000C2030000}">
      <text>
        <r>
          <rPr>
            <b/>
            <sz val="8"/>
            <color indexed="81"/>
            <rFont val="Tahoma"/>
            <family val="2"/>
          </rPr>
          <t>Alexander Liao:</t>
        </r>
        <r>
          <rPr>
            <sz val="8"/>
            <color indexed="81"/>
            <rFont val="Tahoma"/>
            <family val="2"/>
          </rPr>
          <t xml:space="preserve">
Input partial frequency for element to the left</t>
        </r>
      </text>
    </comment>
    <comment ref="Z97" authorId="0" shapeId="0" xr:uid="{00000000-0006-0000-0200-0000C3030000}">
      <text>
        <r>
          <rPr>
            <b/>
            <sz val="8"/>
            <color indexed="81"/>
            <rFont val="Tahoma"/>
            <family val="2"/>
          </rPr>
          <t>Alexander Liao:</t>
        </r>
        <r>
          <rPr>
            <sz val="8"/>
            <color indexed="81"/>
            <rFont val="Tahoma"/>
            <family val="2"/>
          </rPr>
          <t xml:space="preserve">
Input partial frequency for element to the left</t>
        </r>
      </text>
    </comment>
    <comment ref="AC97" authorId="0" shapeId="0" xr:uid="{00000000-0006-0000-0200-0000C4030000}">
      <text>
        <r>
          <rPr>
            <b/>
            <sz val="8"/>
            <color indexed="81"/>
            <rFont val="Tahoma"/>
            <family val="2"/>
          </rPr>
          <t>Alexander Liao:</t>
        </r>
        <r>
          <rPr>
            <sz val="8"/>
            <color indexed="81"/>
            <rFont val="Tahoma"/>
            <family val="2"/>
          </rPr>
          <t xml:space="preserve">
Input partial frequency for element to the left</t>
        </r>
      </text>
    </comment>
    <comment ref="AF97" authorId="0" shapeId="0" xr:uid="{00000000-0006-0000-0200-0000C5030000}">
      <text>
        <r>
          <rPr>
            <b/>
            <sz val="8"/>
            <color indexed="81"/>
            <rFont val="Tahoma"/>
            <family val="2"/>
          </rPr>
          <t>Alexander Liao:</t>
        </r>
        <r>
          <rPr>
            <sz val="8"/>
            <color indexed="81"/>
            <rFont val="Tahoma"/>
            <family val="2"/>
          </rPr>
          <t xml:space="preserve">
Input partial frequency for element to the left</t>
        </r>
      </text>
    </comment>
    <comment ref="AI97" authorId="0" shapeId="0" xr:uid="{00000000-0006-0000-0200-0000C6030000}">
      <text>
        <r>
          <rPr>
            <b/>
            <sz val="8"/>
            <color indexed="81"/>
            <rFont val="Tahoma"/>
            <family val="2"/>
          </rPr>
          <t>Alexander Liao:</t>
        </r>
        <r>
          <rPr>
            <sz val="8"/>
            <color indexed="81"/>
            <rFont val="Tahoma"/>
            <family val="2"/>
          </rPr>
          <t xml:space="preserve">
Input partial frequency for element to the left</t>
        </r>
      </text>
    </comment>
    <comment ref="AL97" authorId="0" shapeId="0" xr:uid="{00000000-0006-0000-0200-0000C7030000}">
      <text>
        <r>
          <rPr>
            <b/>
            <sz val="8"/>
            <color indexed="81"/>
            <rFont val="Tahoma"/>
            <family val="2"/>
          </rPr>
          <t>Alexander Liao:</t>
        </r>
        <r>
          <rPr>
            <sz val="8"/>
            <color indexed="81"/>
            <rFont val="Tahoma"/>
            <family val="2"/>
          </rPr>
          <t xml:space="preserve">
Input partial frequency for element to the left</t>
        </r>
      </text>
    </comment>
    <comment ref="AO97" authorId="0" shapeId="0" xr:uid="{00000000-0006-0000-0200-0000C8030000}">
      <text>
        <r>
          <rPr>
            <b/>
            <sz val="8"/>
            <color indexed="81"/>
            <rFont val="Tahoma"/>
            <family val="2"/>
          </rPr>
          <t>Alexander Liao:</t>
        </r>
        <r>
          <rPr>
            <sz val="8"/>
            <color indexed="81"/>
            <rFont val="Tahoma"/>
            <family val="2"/>
          </rPr>
          <t xml:space="preserve">
Input partial frequency for element to the left</t>
        </r>
      </text>
    </comment>
    <comment ref="K98" authorId="0" shapeId="0" xr:uid="{00000000-0006-0000-0200-0000C9030000}">
      <text>
        <r>
          <rPr>
            <b/>
            <sz val="8"/>
            <color indexed="81"/>
            <rFont val="Tahoma"/>
            <family val="2"/>
          </rPr>
          <t>Alexander Liao:</t>
        </r>
        <r>
          <rPr>
            <sz val="8"/>
            <color indexed="81"/>
            <rFont val="Tahoma"/>
            <family val="2"/>
          </rPr>
          <t xml:space="preserve">
Input partial frequency for element to the left</t>
        </r>
      </text>
    </comment>
    <comment ref="N98" authorId="0" shapeId="0" xr:uid="{00000000-0006-0000-0200-0000CA030000}">
      <text>
        <r>
          <rPr>
            <b/>
            <sz val="8"/>
            <color indexed="81"/>
            <rFont val="Tahoma"/>
            <family val="2"/>
          </rPr>
          <t>Alexander Liao:</t>
        </r>
        <r>
          <rPr>
            <sz val="8"/>
            <color indexed="81"/>
            <rFont val="Tahoma"/>
            <family val="2"/>
          </rPr>
          <t xml:space="preserve">
Input partial frequency for element to the left</t>
        </r>
      </text>
    </comment>
    <comment ref="Q98" authorId="0" shapeId="0" xr:uid="{00000000-0006-0000-0200-0000CB030000}">
      <text>
        <r>
          <rPr>
            <b/>
            <sz val="8"/>
            <color indexed="81"/>
            <rFont val="Tahoma"/>
            <family val="2"/>
          </rPr>
          <t>Alexander Liao:</t>
        </r>
        <r>
          <rPr>
            <sz val="8"/>
            <color indexed="81"/>
            <rFont val="Tahoma"/>
            <family val="2"/>
          </rPr>
          <t xml:space="preserve">
Input partial frequency for element to the left</t>
        </r>
      </text>
    </comment>
    <comment ref="T98" authorId="0" shapeId="0" xr:uid="{00000000-0006-0000-0200-0000CC030000}">
      <text>
        <r>
          <rPr>
            <b/>
            <sz val="8"/>
            <color indexed="81"/>
            <rFont val="Tahoma"/>
            <family val="2"/>
          </rPr>
          <t>Alexander Liao:</t>
        </r>
        <r>
          <rPr>
            <sz val="8"/>
            <color indexed="81"/>
            <rFont val="Tahoma"/>
            <family val="2"/>
          </rPr>
          <t xml:space="preserve">
Input partial frequency for element to the left</t>
        </r>
      </text>
    </comment>
    <comment ref="W98" authorId="0" shapeId="0" xr:uid="{00000000-0006-0000-0200-0000CD030000}">
      <text>
        <r>
          <rPr>
            <b/>
            <sz val="8"/>
            <color indexed="81"/>
            <rFont val="Tahoma"/>
            <family val="2"/>
          </rPr>
          <t>Alexander Liao:</t>
        </r>
        <r>
          <rPr>
            <sz val="8"/>
            <color indexed="81"/>
            <rFont val="Tahoma"/>
            <family val="2"/>
          </rPr>
          <t xml:space="preserve">
Input partial frequency for element to the left</t>
        </r>
      </text>
    </comment>
    <comment ref="Z98" authorId="0" shapeId="0" xr:uid="{00000000-0006-0000-0200-0000CE030000}">
      <text>
        <r>
          <rPr>
            <b/>
            <sz val="8"/>
            <color indexed="81"/>
            <rFont val="Tahoma"/>
            <family val="2"/>
          </rPr>
          <t>Alexander Liao:</t>
        </r>
        <r>
          <rPr>
            <sz val="8"/>
            <color indexed="81"/>
            <rFont val="Tahoma"/>
            <family val="2"/>
          </rPr>
          <t xml:space="preserve">
Input partial frequency for element to the left</t>
        </r>
      </text>
    </comment>
    <comment ref="AC98" authorId="0" shapeId="0" xr:uid="{00000000-0006-0000-0200-0000CF030000}">
      <text>
        <r>
          <rPr>
            <b/>
            <sz val="8"/>
            <color indexed="81"/>
            <rFont val="Tahoma"/>
            <family val="2"/>
          </rPr>
          <t>Alexander Liao:</t>
        </r>
        <r>
          <rPr>
            <sz val="8"/>
            <color indexed="81"/>
            <rFont val="Tahoma"/>
            <family val="2"/>
          </rPr>
          <t xml:space="preserve">
Input partial frequency for element to the left</t>
        </r>
      </text>
    </comment>
    <comment ref="AF98" authorId="0" shapeId="0" xr:uid="{00000000-0006-0000-0200-0000D0030000}">
      <text>
        <r>
          <rPr>
            <b/>
            <sz val="8"/>
            <color indexed="81"/>
            <rFont val="Tahoma"/>
            <family val="2"/>
          </rPr>
          <t>Alexander Liao:</t>
        </r>
        <r>
          <rPr>
            <sz val="8"/>
            <color indexed="81"/>
            <rFont val="Tahoma"/>
            <family val="2"/>
          </rPr>
          <t xml:space="preserve">
Input partial frequency for element to the left</t>
        </r>
      </text>
    </comment>
    <comment ref="AI98" authorId="0" shapeId="0" xr:uid="{00000000-0006-0000-0200-0000D1030000}">
      <text>
        <r>
          <rPr>
            <b/>
            <sz val="8"/>
            <color indexed="81"/>
            <rFont val="Tahoma"/>
            <family val="2"/>
          </rPr>
          <t>Alexander Liao:</t>
        </r>
        <r>
          <rPr>
            <sz val="8"/>
            <color indexed="81"/>
            <rFont val="Tahoma"/>
            <family val="2"/>
          </rPr>
          <t xml:space="preserve">
Input partial frequency for element to the left</t>
        </r>
      </text>
    </comment>
    <comment ref="AL98" authorId="0" shapeId="0" xr:uid="{00000000-0006-0000-0200-0000D2030000}">
      <text>
        <r>
          <rPr>
            <b/>
            <sz val="8"/>
            <color indexed="81"/>
            <rFont val="Tahoma"/>
            <family val="2"/>
          </rPr>
          <t>Alexander Liao:</t>
        </r>
        <r>
          <rPr>
            <sz val="8"/>
            <color indexed="81"/>
            <rFont val="Tahoma"/>
            <family val="2"/>
          </rPr>
          <t xml:space="preserve">
Input partial frequency for element to the left</t>
        </r>
      </text>
    </comment>
    <comment ref="AO98" authorId="0" shapeId="0" xr:uid="{00000000-0006-0000-0200-0000D3030000}">
      <text>
        <r>
          <rPr>
            <b/>
            <sz val="8"/>
            <color indexed="81"/>
            <rFont val="Tahoma"/>
            <family val="2"/>
          </rPr>
          <t>Alexander Liao:</t>
        </r>
        <r>
          <rPr>
            <sz val="8"/>
            <color indexed="81"/>
            <rFont val="Tahoma"/>
            <family val="2"/>
          </rPr>
          <t xml:space="preserve">
Input partial frequency for element to the left</t>
        </r>
      </text>
    </comment>
    <comment ref="K99" authorId="0" shapeId="0" xr:uid="{00000000-0006-0000-0200-0000D4030000}">
      <text>
        <r>
          <rPr>
            <b/>
            <sz val="8"/>
            <color indexed="81"/>
            <rFont val="Tahoma"/>
            <family val="2"/>
          </rPr>
          <t>Alexander Liao:</t>
        </r>
        <r>
          <rPr>
            <sz val="8"/>
            <color indexed="81"/>
            <rFont val="Tahoma"/>
            <family val="2"/>
          </rPr>
          <t xml:space="preserve">
Input partial frequency for element to the left</t>
        </r>
      </text>
    </comment>
    <comment ref="N99" authorId="0" shapeId="0" xr:uid="{00000000-0006-0000-0200-0000D5030000}">
      <text>
        <r>
          <rPr>
            <b/>
            <sz val="8"/>
            <color indexed="81"/>
            <rFont val="Tahoma"/>
            <family val="2"/>
          </rPr>
          <t>Alexander Liao:</t>
        </r>
        <r>
          <rPr>
            <sz val="8"/>
            <color indexed="81"/>
            <rFont val="Tahoma"/>
            <family val="2"/>
          </rPr>
          <t xml:space="preserve">
Input partial frequency for element to the left</t>
        </r>
      </text>
    </comment>
    <comment ref="Q99" authorId="0" shapeId="0" xr:uid="{00000000-0006-0000-0200-0000D6030000}">
      <text>
        <r>
          <rPr>
            <b/>
            <sz val="8"/>
            <color indexed="81"/>
            <rFont val="Tahoma"/>
            <family val="2"/>
          </rPr>
          <t>Alexander Liao:</t>
        </r>
        <r>
          <rPr>
            <sz val="8"/>
            <color indexed="81"/>
            <rFont val="Tahoma"/>
            <family val="2"/>
          </rPr>
          <t xml:space="preserve">
Input partial frequency for element to the left</t>
        </r>
      </text>
    </comment>
    <comment ref="T99" authorId="0" shapeId="0" xr:uid="{00000000-0006-0000-0200-0000D7030000}">
      <text>
        <r>
          <rPr>
            <b/>
            <sz val="8"/>
            <color indexed="81"/>
            <rFont val="Tahoma"/>
            <family val="2"/>
          </rPr>
          <t>Alexander Liao:</t>
        </r>
        <r>
          <rPr>
            <sz val="8"/>
            <color indexed="81"/>
            <rFont val="Tahoma"/>
            <family val="2"/>
          </rPr>
          <t xml:space="preserve">
Input partial frequency for element to the left</t>
        </r>
      </text>
    </comment>
    <comment ref="W99" authorId="0" shapeId="0" xr:uid="{00000000-0006-0000-0200-0000D8030000}">
      <text>
        <r>
          <rPr>
            <b/>
            <sz val="8"/>
            <color indexed="81"/>
            <rFont val="Tahoma"/>
            <family val="2"/>
          </rPr>
          <t>Alexander Liao:</t>
        </r>
        <r>
          <rPr>
            <sz val="8"/>
            <color indexed="81"/>
            <rFont val="Tahoma"/>
            <family val="2"/>
          </rPr>
          <t xml:space="preserve">
Input partial frequency for element to the left</t>
        </r>
      </text>
    </comment>
    <comment ref="Z99" authorId="0" shapeId="0" xr:uid="{00000000-0006-0000-0200-0000D9030000}">
      <text>
        <r>
          <rPr>
            <b/>
            <sz val="8"/>
            <color indexed="81"/>
            <rFont val="Tahoma"/>
            <family val="2"/>
          </rPr>
          <t>Alexander Liao:</t>
        </r>
        <r>
          <rPr>
            <sz val="8"/>
            <color indexed="81"/>
            <rFont val="Tahoma"/>
            <family val="2"/>
          </rPr>
          <t xml:space="preserve">
Input partial frequency for element to the left</t>
        </r>
      </text>
    </comment>
    <comment ref="AC99" authorId="0" shapeId="0" xr:uid="{00000000-0006-0000-0200-0000DA030000}">
      <text>
        <r>
          <rPr>
            <b/>
            <sz val="8"/>
            <color indexed="81"/>
            <rFont val="Tahoma"/>
            <family val="2"/>
          </rPr>
          <t>Alexander Liao:</t>
        </r>
        <r>
          <rPr>
            <sz val="8"/>
            <color indexed="81"/>
            <rFont val="Tahoma"/>
            <family val="2"/>
          </rPr>
          <t xml:space="preserve">
Input partial frequency for element to the left</t>
        </r>
      </text>
    </comment>
    <comment ref="AF99" authorId="0" shapeId="0" xr:uid="{00000000-0006-0000-0200-0000DB030000}">
      <text>
        <r>
          <rPr>
            <b/>
            <sz val="8"/>
            <color indexed="81"/>
            <rFont val="Tahoma"/>
            <family val="2"/>
          </rPr>
          <t>Alexander Liao:</t>
        </r>
        <r>
          <rPr>
            <sz val="8"/>
            <color indexed="81"/>
            <rFont val="Tahoma"/>
            <family val="2"/>
          </rPr>
          <t xml:space="preserve">
Input partial frequency for element to the left</t>
        </r>
      </text>
    </comment>
    <comment ref="AI99" authorId="0" shapeId="0" xr:uid="{00000000-0006-0000-0200-0000DC030000}">
      <text>
        <r>
          <rPr>
            <b/>
            <sz val="8"/>
            <color indexed="81"/>
            <rFont val="Tahoma"/>
            <family val="2"/>
          </rPr>
          <t>Alexander Liao:</t>
        </r>
        <r>
          <rPr>
            <sz val="8"/>
            <color indexed="81"/>
            <rFont val="Tahoma"/>
            <family val="2"/>
          </rPr>
          <t xml:space="preserve">
Input partial frequency for element to the left</t>
        </r>
      </text>
    </comment>
    <comment ref="AL99" authorId="0" shapeId="0" xr:uid="{00000000-0006-0000-0200-0000DD030000}">
      <text>
        <r>
          <rPr>
            <b/>
            <sz val="8"/>
            <color indexed="81"/>
            <rFont val="Tahoma"/>
            <family val="2"/>
          </rPr>
          <t>Alexander Liao:</t>
        </r>
        <r>
          <rPr>
            <sz val="8"/>
            <color indexed="81"/>
            <rFont val="Tahoma"/>
            <family val="2"/>
          </rPr>
          <t xml:space="preserve">
Input partial frequency for element to the left</t>
        </r>
      </text>
    </comment>
    <comment ref="AO99" authorId="0" shapeId="0" xr:uid="{00000000-0006-0000-0200-0000DE030000}">
      <text>
        <r>
          <rPr>
            <b/>
            <sz val="8"/>
            <color indexed="81"/>
            <rFont val="Tahoma"/>
            <family val="2"/>
          </rPr>
          <t>Alexander Liao:</t>
        </r>
        <r>
          <rPr>
            <sz val="8"/>
            <color indexed="81"/>
            <rFont val="Tahoma"/>
            <family val="2"/>
          </rPr>
          <t xml:space="preserve">
Input partial frequency for element to the left</t>
        </r>
      </text>
    </comment>
    <comment ref="K100" authorId="0" shapeId="0" xr:uid="{00000000-0006-0000-0200-0000DF030000}">
      <text>
        <r>
          <rPr>
            <b/>
            <sz val="8"/>
            <color indexed="81"/>
            <rFont val="Tahoma"/>
            <family val="2"/>
          </rPr>
          <t>Alexander Liao:</t>
        </r>
        <r>
          <rPr>
            <sz val="8"/>
            <color indexed="81"/>
            <rFont val="Tahoma"/>
            <family val="2"/>
          </rPr>
          <t xml:space="preserve">
Input partial frequency for element to the left</t>
        </r>
      </text>
    </comment>
    <comment ref="N100" authorId="0" shapeId="0" xr:uid="{00000000-0006-0000-0200-0000E0030000}">
      <text>
        <r>
          <rPr>
            <b/>
            <sz val="8"/>
            <color indexed="81"/>
            <rFont val="Tahoma"/>
            <family val="2"/>
          </rPr>
          <t>Alexander Liao:</t>
        </r>
        <r>
          <rPr>
            <sz val="8"/>
            <color indexed="81"/>
            <rFont val="Tahoma"/>
            <family val="2"/>
          </rPr>
          <t xml:space="preserve">
Input partial frequency for element to the left</t>
        </r>
      </text>
    </comment>
    <comment ref="Q100" authorId="0" shapeId="0" xr:uid="{00000000-0006-0000-0200-0000E1030000}">
      <text>
        <r>
          <rPr>
            <b/>
            <sz val="8"/>
            <color indexed="81"/>
            <rFont val="Tahoma"/>
            <family val="2"/>
          </rPr>
          <t>Alexander Liao:</t>
        </r>
        <r>
          <rPr>
            <sz val="8"/>
            <color indexed="81"/>
            <rFont val="Tahoma"/>
            <family val="2"/>
          </rPr>
          <t xml:space="preserve">
Input partial frequency for element to the left</t>
        </r>
      </text>
    </comment>
    <comment ref="T100" authorId="0" shapeId="0" xr:uid="{00000000-0006-0000-0200-0000E2030000}">
      <text>
        <r>
          <rPr>
            <b/>
            <sz val="8"/>
            <color indexed="81"/>
            <rFont val="Tahoma"/>
            <family val="2"/>
          </rPr>
          <t>Alexander Liao:</t>
        </r>
        <r>
          <rPr>
            <sz val="8"/>
            <color indexed="81"/>
            <rFont val="Tahoma"/>
            <family val="2"/>
          </rPr>
          <t xml:space="preserve">
Input partial frequency for element to the left</t>
        </r>
      </text>
    </comment>
    <comment ref="W100" authorId="0" shapeId="0" xr:uid="{00000000-0006-0000-0200-0000E3030000}">
      <text>
        <r>
          <rPr>
            <b/>
            <sz val="8"/>
            <color indexed="81"/>
            <rFont val="Tahoma"/>
            <family val="2"/>
          </rPr>
          <t>Alexander Liao:</t>
        </r>
        <r>
          <rPr>
            <sz val="8"/>
            <color indexed="81"/>
            <rFont val="Tahoma"/>
            <family val="2"/>
          </rPr>
          <t xml:space="preserve">
Input partial frequency for element to the left</t>
        </r>
      </text>
    </comment>
    <comment ref="Z100" authorId="0" shapeId="0" xr:uid="{00000000-0006-0000-0200-0000E4030000}">
      <text>
        <r>
          <rPr>
            <b/>
            <sz val="8"/>
            <color indexed="81"/>
            <rFont val="Tahoma"/>
            <family val="2"/>
          </rPr>
          <t>Alexander Liao:</t>
        </r>
        <r>
          <rPr>
            <sz val="8"/>
            <color indexed="81"/>
            <rFont val="Tahoma"/>
            <family val="2"/>
          </rPr>
          <t xml:space="preserve">
Input partial frequency for element to the left</t>
        </r>
      </text>
    </comment>
    <comment ref="AC100" authorId="0" shapeId="0" xr:uid="{00000000-0006-0000-0200-0000E5030000}">
      <text>
        <r>
          <rPr>
            <b/>
            <sz val="8"/>
            <color indexed="81"/>
            <rFont val="Tahoma"/>
            <family val="2"/>
          </rPr>
          <t>Alexander Liao:</t>
        </r>
        <r>
          <rPr>
            <sz val="8"/>
            <color indexed="81"/>
            <rFont val="Tahoma"/>
            <family val="2"/>
          </rPr>
          <t xml:space="preserve">
Input partial frequency for element to the left</t>
        </r>
      </text>
    </comment>
    <comment ref="AF100" authorId="0" shapeId="0" xr:uid="{00000000-0006-0000-0200-0000E6030000}">
      <text>
        <r>
          <rPr>
            <b/>
            <sz val="8"/>
            <color indexed="81"/>
            <rFont val="Tahoma"/>
            <family val="2"/>
          </rPr>
          <t>Alexander Liao:</t>
        </r>
        <r>
          <rPr>
            <sz val="8"/>
            <color indexed="81"/>
            <rFont val="Tahoma"/>
            <family val="2"/>
          </rPr>
          <t xml:space="preserve">
Input partial frequency for element to the left</t>
        </r>
      </text>
    </comment>
    <comment ref="AI100" authorId="0" shapeId="0" xr:uid="{00000000-0006-0000-0200-0000E7030000}">
      <text>
        <r>
          <rPr>
            <b/>
            <sz val="8"/>
            <color indexed="81"/>
            <rFont val="Tahoma"/>
            <family val="2"/>
          </rPr>
          <t>Alexander Liao:</t>
        </r>
        <r>
          <rPr>
            <sz val="8"/>
            <color indexed="81"/>
            <rFont val="Tahoma"/>
            <family val="2"/>
          </rPr>
          <t xml:space="preserve">
Input partial frequency for element to the left</t>
        </r>
      </text>
    </comment>
    <comment ref="AL100" authorId="0" shapeId="0" xr:uid="{00000000-0006-0000-0200-0000E8030000}">
      <text>
        <r>
          <rPr>
            <b/>
            <sz val="8"/>
            <color indexed="81"/>
            <rFont val="Tahoma"/>
            <family val="2"/>
          </rPr>
          <t>Alexander Liao:</t>
        </r>
        <r>
          <rPr>
            <sz val="8"/>
            <color indexed="81"/>
            <rFont val="Tahoma"/>
            <family val="2"/>
          </rPr>
          <t xml:space="preserve">
Input partial frequency for element to the left</t>
        </r>
      </text>
    </comment>
    <comment ref="AO100" authorId="0" shapeId="0" xr:uid="{00000000-0006-0000-0200-0000E9030000}">
      <text>
        <r>
          <rPr>
            <b/>
            <sz val="8"/>
            <color indexed="81"/>
            <rFont val="Tahoma"/>
            <family val="2"/>
          </rPr>
          <t>Alexander Liao:</t>
        </r>
        <r>
          <rPr>
            <sz val="8"/>
            <color indexed="81"/>
            <rFont val="Tahoma"/>
            <family val="2"/>
          </rPr>
          <t xml:space="preserve">
Input partial frequency for element to the left</t>
        </r>
      </text>
    </comment>
    <comment ref="K101" authorId="0" shapeId="0" xr:uid="{00000000-0006-0000-0200-0000EA030000}">
      <text>
        <r>
          <rPr>
            <b/>
            <sz val="8"/>
            <color indexed="81"/>
            <rFont val="Tahoma"/>
            <family val="2"/>
          </rPr>
          <t>Alexander Liao:</t>
        </r>
        <r>
          <rPr>
            <sz val="8"/>
            <color indexed="81"/>
            <rFont val="Tahoma"/>
            <family val="2"/>
          </rPr>
          <t xml:space="preserve">
Input partial frequency for element to the left</t>
        </r>
      </text>
    </comment>
    <comment ref="N101" authorId="0" shapeId="0" xr:uid="{00000000-0006-0000-0200-0000EB030000}">
      <text>
        <r>
          <rPr>
            <b/>
            <sz val="8"/>
            <color indexed="81"/>
            <rFont val="Tahoma"/>
            <family val="2"/>
          </rPr>
          <t>Alexander Liao:</t>
        </r>
        <r>
          <rPr>
            <sz val="8"/>
            <color indexed="81"/>
            <rFont val="Tahoma"/>
            <family val="2"/>
          </rPr>
          <t xml:space="preserve">
Input partial frequency for element to the left</t>
        </r>
      </text>
    </comment>
    <comment ref="Q101" authorId="0" shapeId="0" xr:uid="{00000000-0006-0000-0200-0000EC030000}">
      <text>
        <r>
          <rPr>
            <b/>
            <sz val="8"/>
            <color indexed="81"/>
            <rFont val="Tahoma"/>
            <family val="2"/>
          </rPr>
          <t>Alexander Liao:</t>
        </r>
        <r>
          <rPr>
            <sz val="8"/>
            <color indexed="81"/>
            <rFont val="Tahoma"/>
            <family val="2"/>
          </rPr>
          <t xml:space="preserve">
Input partial frequency for element to the left</t>
        </r>
      </text>
    </comment>
    <comment ref="T101" authorId="0" shapeId="0" xr:uid="{00000000-0006-0000-0200-0000ED030000}">
      <text>
        <r>
          <rPr>
            <b/>
            <sz val="8"/>
            <color indexed="81"/>
            <rFont val="Tahoma"/>
            <family val="2"/>
          </rPr>
          <t>Alexander Liao:</t>
        </r>
        <r>
          <rPr>
            <sz val="8"/>
            <color indexed="81"/>
            <rFont val="Tahoma"/>
            <family val="2"/>
          </rPr>
          <t xml:space="preserve">
Input partial frequency for element to the left</t>
        </r>
      </text>
    </comment>
    <comment ref="W101" authorId="0" shapeId="0" xr:uid="{00000000-0006-0000-0200-0000EE030000}">
      <text>
        <r>
          <rPr>
            <b/>
            <sz val="8"/>
            <color indexed="81"/>
            <rFont val="Tahoma"/>
            <family val="2"/>
          </rPr>
          <t>Alexander Liao:</t>
        </r>
        <r>
          <rPr>
            <sz val="8"/>
            <color indexed="81"/>
            <rFont val="Tahoma"/>
            <family val="2"/>
          </rPr>
          <t xml:space="preserve">
Input partial frequency for element to the left</t>
        </r>
      </text>
    </comment>
    <comment ref="Z101" authorId="0" shapeId="0" xr:uid="{00000000-0006-0000-0200-0000EF030000}">
      <text>
        <r>
          <rPr>
            <b/>
            <sz val="8"/>
            <color indexed="81"/>
            <rFont val="Tahoma"/>
            <family val="2"/>
          </rPr>
          <t>Alexander Liao:</t>
        </r>
        <r>
          <rPr>
            <sz val="8"/>
            <color indexed="81"/>
            <rFont val="Tahoma"/>
            <family val="2"/>
          </rPr>
          <t xml:space="preserve">
Input partial frequency for element to the left</t>
        </r>
      </text>
    </comment>
    <comment ref="AC101" authorId="0" shapeId="0" xr:uid="{00000000-0006-0000-0200-0000F0030000}">
      <text>
        <r>
          <rPr>
            <b/>
            <sz val="8"/>
            <color indexed="81"/>
            <rFont val="Tahoma"/>
            <family val="2"/>
          </rPr>
          <t>Alexander Liao:</t>
        </r>
        <r>
          <rPr>
            <sz val="8"/>
            <color indexed="81"/>
            <rFont val="Tahoma"/>
            <family val="2"/>
          </rPr>
          <t xml:space="preserve">
Input partial frequency for element to the left</t>
        </r>
      </text>
    </comment>
    <comment ref="AF101" authorId="0" shapeId="0" xr:uid="{00000000-0006-0000-0200-0000F1030000}">
      <text>
        <r>
          <rPr>
            <b/>
            <sz val="8"/>
            <color indexed="81"/>
            <rFont val="Tahoma"/>
            <family val="2"/>
          </rPr>
          <t>Alexander Liao:</t>
        </r>
        <r>
          <rPr>
            <sz val="8"/>
            <color indexed="81"/>
            <rFont val="Tahoma"/>
            <family val="2"/>
          </rPr>
          <t xml:space="preserve">
Input partial frequency for element to the left</t>
        </r>
      </text>
    </comment>
    <comment ref="AI101" authorId="0" shapeId="0" xr:uid="{00000000-0006-0000-0200-0000F2030000}">
      <text>
        <r>
          <rPr>
            <b/>
            <sz val="8"/>
            <color indexed="81"/>
            <rFont val="Tahoma"/>
            <family val="2"/>
          </rPr>
          <t>Alexander Liao:</t>
        </r>
        <r>
          <rPr>
            <sz val="8"/>
            <color indexed="81"/>
            <rFont val="Tahoma"/>
            <family val="2"/>
          </rPr>
          <t xml:space="preserve">
Input partial frequency for element to the left</t>
        </r>
      </text>
    </comment>
    <comment ref="AL101" authorId="0" shapeId="0" xr:uid="{00000000-0006-0000-0200-0000F3030000}">
      <text>
        <r>
          <rPr>
            <b/>
            <sz val="8"/>
            <color indexed="81"/>
            <rFont val="Tahoma"/>
            <family val="2"/>
          </rPr>
          <t>Alexander Liao:</t>
        </r>
        <r>
          <rPr>
            <sz val="8"/>
            <color indexed="81"/>
            <rFont val="Tahoma"/>
            <family val="2"/>
          </rPr>
          <t xml:space="preserve">
Input partial frequency for element to the left</t>
        </r>
      </text>
    </comment>
    <comment ref="AO101" authorId="0" shapeId="0" xr:uid="{00000000-0006-0000-0200-0000F4030000}">
      <text>
        <r>
          <rPr>
            <b/>
            <sz val="8"/>
            <color indexed="81"/>
            <rFont val="Tahoma"/>
            <family val="2"/>
          </rPr>
          <t>Alexander Liao:</t>
        </r>
        <r>
          <rPr>
            <sz val="8"/>
            <color indexed="81"/>
            <rFont val="Tahoma"/>
            <family val="2"/>
          </rPr>
          <t xml:space="preserve">
Input partial frequency for element to the left</t>
        </r>
      </text>
    </comment>
    <comment ref="K102" authorId="0" shapeId="0" xr:uid="{00000000-0006-0000-0200-0000F5030000}">
      <text>
        <r>
          <rPr>
            <b/>
            <sz val="8"/>
            <color indexed="81"/>
            <rFont val="Tahoma"/>
            <family val="2"/>
          </rPr>
          <t>Alexander Liao:</t>
        </r>
        <r>
          <rPr>
            <sz val="8"/>
            <color indexed="81"/>
            <rFont val="Tahoma"/>
            <family val="2"/>
          </rPr>
          <t xml:space="preserve">
Input partial frequency for element to the left</t>
        </r>
      </text>
    </comment>
    <comment ref="N102" authorId="0" shapeId="0" xr:uid="{00000000-0006-0000-0200-0000F6030000}">
      <text>
        <r>
          <rPr>
            <b/>
            <sz val="8"/>
            <color indexed="81"/>
            <rFont val="Tahoma"/>
            <family val="2"/>
          </rPr>
          <t>Alexander Liao:</t>
        </r>
        <r>
          <rPr>
            <sz val="8"/>
            <color indexed="81"/>
            <rFont val="Tahoma"/>
            <family val="2"/>
          </rPr>
          <t xml:space="preserve">
Input partial frequency for element to the left</t>
        </r>
      </text>
    </comment>
    <comment ref="Q102" authorId="0" shapeId="0" xr:uid="{00000000-0006-0000-0200-0000F7030000}">
      <text>
        <r>
          <rPr>
            <b/>
            <sz val="8"/>
            <color indexed="81"/>
            <rFont val="Tahoma"/>
            <family val="2"/>
          </rPr>
          <t>Alexander Liao:</t>
        </r>
        <r>
          <rPr>
            <sz val="8"/>
            <color indexed="81"/>
            <rFont val="Tahoma"/>
            <family val="2"/>
          </rPr>
          <t xml:space="preserve">
Input partial frequency for element to the left</t>
        </r>
      </text>
    </comment>
    <comment ref="T102" authorId="0" shapeId="0" xr:uid="{00000000-0006-0000-0200-0000F8030000}">
      <text>
        <r>
          <rPr>
            <b/>
            <sz val="8"/>
            <color indexed="81"/>
            <rFont val="Tahoma"/>
            <family val="2"/>
          </rPr>
          <t>Alexander Liao:</t>
        </r>
        <r>
          <rPr>
            <sz val="8"/>
            <color indexed="81"/>
            <rFont val="Tahoma"/>
            <family val="2"/>
          </rPr>
          <t xml:space="preserve">
Input partial frequency for element to the left</t>
        </r>
      </text>
    </comment>
    <comment ref="W102" authorId="0" shapeId="0" xr:uid="{00000000-0006-0000-0200-0000F9030000}">
      <text>
        <r>
          <rPr>
            <b/>
            <sz val="8"/>
            <color indexed="81"/>
            <rFont val="Tahoma"/>
            <family val="2"/>
          </rPr>
          <t>Alexander Liao:</t>
        </r>
        <r>
          <rPr>
            <sz val="8"/>
            <color indexed="81"/>
            <rFont val="Tahoma"/>
            <family val="2"/>
          </rPr>
          <t xml:space="preserve">
Input partial frequency for element to the left</t>
        </r>
      </text>
    </comment>
    <comment ref="Z102" authorId="0" shapeId="0" xr:uid="{00000000-0006-0000-0200-0000FA030000}">
      <text>
        <r>
          <rPr>
            <b/>
            <sz val="8"/>
            <color indexed="81"/>
            <rFont val="Tahoma"/>
            <family val="2"/>
          </rPr>
          <t>Alexander Liao:</t>
        </r>
        <r>
          <rPr>
            <sz val="8"/>
            <color indexed="81"/>
            <rFont val="Tahoma"/>
            <family val="2"/>
          </rPr>
          <t xml:space="preserve">
Input partial frequency for element to the left</t>
        </r>
      </text>
    </comment>
    <comment ref="AC102" authorId="0" shapeId="0" xr:uid="{00000000-0006-0000-0200-0000FB030000}">
      <text>
        <r>
          <rPr>
            <b/>
            <sz val="8"/>
            <color indexed="81"/>
            <rFont val="Tahoma"/>
            <family val="2"/>
          </rPr>
          <t>Alexander Liao:</t>
        </r>
        <r>
          <rPr>
            <sz val="8"/>
            <color indexed="81"/>
            <rFont val="Tahoma"/>
            <family val="2"/>
          </rPr>
          <t xml:space="preserve">
Input partial frequency for element to the left</t>
        </r>
      </text>
    </comment>
    <comment ref="AF102" authorId="0" shapeId="0" xr:uid="{00000000-0006-0000-0200-0000FC030000}">
      <text>
        <r>
          <rPr>
            <b/>
            <sz val="8"/>
            <color indexed="81"/>
            <rFont val="Tahoma"/>
            <family val="2"/>
          </rPr>
          <t>Alexander Liao:</t>
        </r>
        <r>
          <rPr>
            <sz val="8"/>
            <color indexed="81"/>
            <rFont val="Tahoma"/>
            <family val="2"/>
          </rPr>
          <t xml:space="preserve">
Input partial frequency for element to the left</t>
        </r>
      </text>
    </comment>
    <comment ref="AI102" authorId="0" shapeId="0" xr:uid="{00000000-0006-0000-0200-0000FD030000}">
      <text>
        <r>
          <rPr>
            <b/>
            <sz val="8"/>
            <color indexed="81"/>
            <rFont val="Tahoma"/>
            <family val="2"/>
          </rPr>
          <t>Alexander Liao:</t>
        </r>
        <r>
          <rPr>
            <sz val="8"/>
            <color indexed="81"/>
            <rFont val="Tahoma"/>
            <family val="2"/>
          </rPr>
          <t xml:space="preserve">
Input partial frequency for element to the left</t>
        </r>
      </text>
    </comment>
    <comment ref="AL102" authorId="0" shapeId="0" xr:uid="{00000000-0006-0000-0200-0000FE030000}">
      <text>
        <r>
          <rPr>
            <b/>
            <sz val="8"/>
            <color indexed="81"/>
            <rFont val="Tahoma"/>
            <family val="2"/>
          </rPr>
          <t>Alexander Liao:</t>
        </r>
        <r>
          <rPr>
            <sz val="8"/>
            <color indexed="81"/>
            <rFont val="Tahoma"/>
            <family val="2"/>
          </rPr>
          <t xml:space="preserve">
Input partial frequency for element to the left</t>
        </r>
      </text>
    </comment>
    <comment ref="AO102" authorId="0" shapeId="0" xr:uid="{00000000-0006-0000-0200-0000FF030000}">
      <text>
        <r>
          <rPr>
            <b/>
            <sz val="8"/>
            <color indexed="81"/>
            <rFont val="Tahoma"/>
            <family val="2"/>
          </rPr>
          <t>Alexander Liao:</t>
        </r>
        <r>
          <rPr>
            <sz val="8"/>
            <color indexed="81"/>
            <rFont val="Tahoma"/>
            <family val="2"/>
          </rPr>
          <t xml:space="preserve">
Input partial frequency for element to the left</t>
        </r>
      </text>
    </comment>
    <comment ref="K103" authorId="0" shapeId="0" xr:uid="{00000000-0006-0000-0200-000000040000}">
      <text>
        <r>
          <rPr>
            <b/>
            <sz val="8"/>
            <color indexed="81"/>
            <rFont val="Tahoma"/>
            <family val="2"/>
          </rPr>
          <t>Alexander Liao:</t>
        </r>
        <r>
          <rPr>
            <sz val="8"/>
            <color indexed="81"/>
            <rFont val="Tahoma"/>
            <family val="2"/>
          </rPr>
          <t xml:space="preserve">
Input partial frequency for element to the left</t>
        </r>
      </text>
    </comment>
    <comment ref="N103" authorId="0" shapeId="0" xr:uid="{00000000-0006-0000-0200-000001040000}">
      <text>
        <r>
          <rPr>
            <b/>
            <sz val="8"/>
            <color indexed="81"/>
            <rFont val="Tahoma"/>
            <family val="2"/>
          </rPr>
          <t>Alexander Liao:</t>
        </r>
        <r>
          <rPr>
            <sz val="8"/>
            <color indexed="81"/>
            <rFont val="Tahoma"/>
            <family val="2"/>
          </rPr>
          <t xml:space="preserve">
Input partial frequency for element to the left</t>
        </r>
      </text>
    </comment>
    <comment ref="Q103" authorId="0" shapeId="0" xr:uid="{00000000-0006-0000-0200-000002040000}">
      <text>
        <r>
          <rPr>
            <b/>
            <sz val="8"/>
            <color indexed="81"/>
            <rFont val="Tahoma"/>
            <family val="2"/>
          </rPr>
          <t>Alexander Liao:</t>
        </r>
        <r>
          <rPr>
            <sz val="8"/>
            <color indexed="81"/>
            <rFont val="Tahoma"/>
            <family val="2"/>
          </rPr>
          <t xml:space="preserve">
Input partial frequency for element to the left</t>
        </r>
      </text>
    </comment>
    <comment ref="T103" authorId="0" shapeId="0" xr:uid="{00000000-0006-0000-0200-000003040000}">
      <text>
        <r>
          <rPr>
            <b/>
            <sz val="8"/>
            <color indexed="81"/>
            <rFont val="Tahoma"/>
            <family val="2"/>
          </rPr>
          <t>Alexander Liao:</t>
        </r>
        <r>
          <rPr>
            <sz val="8"/>
            <color indexed="81"/>
            <rFont val="Tahoma"/>
            <family val="2"/>
          </rPr>
          <t xml:space="preserve">
Input partial frequency for element to the left</t>
        </r>
      </text>
    </comment>
    <comment ref="W103" authorId="0" shapeId="0" xr:uid="{00000000-0006-0000-0200-000004040000}">
      <text>
        <r>
          <rPr>
            <b/>
            <sz val="8"/>
            <color indexed="81"/>
            <rFont val="Tahoma"/>
            <family val="2"/>
          </rPr>
          <t>Alexander Liao:</t>
        </r>
        <r>
          <rPr>
            <sz val="8"/>
            <color indexed="81"/>
            <rFont val="Tahoma"/>
            <family val="2"/>
          </rPr>
          <t xml:space="preserve">
Input partial frequency for element to the left</t>
        </r>
      </text>
    </comment>
    <comment ref="Z103" authorId="0" shapeId="0" xr:uid="{00000000-0006-0000-0200-000005040000}">
      <text>
        <r>
          <rPr>
            <b/>
            <sz val="8"/>
            <color indexed="81"/>
            <rFont val="Tahoma"/>
            <family val="2"/>
          </rPr>
          <t>Alexander Liao:</t>
        </r>
        <r>
          <rPr>
            <sz val="8"/>
            <color indexed="81"/>
            <rFont val="Tahoma"/>
            <family val="2"/>
          </rPr>
          <t xml:space="preserve">
Input partial frequency for element to the left</t>
        </r>
      </text>
    </comment>
    <comment ref="AC103" authorId="0" shapeId="0" xr:uid="{00000000-0006-0000-0200-000006040000}">
      <text>
        <r>
          <rPr>
            <b/>
            <sz val="8"/>
            <color indexed="81"/>
            <rFont val="Tahoma"/>
            <family val="2"/>
          </rPr>
          <t>Alexander Liao:</t>
        </r>
        <r>
          <rPr>
            <sz val="8"/>
            <color indexed="81"/>
            <rFont val="Tahoma"/>
            <family val="2"/>
          </rPr>
          <t xml:space="preserve">
Input partial frequency for element to the left</t>
        </r>
      </text>
    </comment>
    <comment ref="AF103" authorId="0" shapeId="0" xr:uid="{00000000-0006-0000-0200-000007040000}">
      <text>
        <r>
          <rPr>
            <b/>
            <sz val="8"/>
            <color indexed="81"/>
            <rFont val="Tahoma"/>
            <family val="2"/>
          </rPr>
          <t>Alexander Liao:</t>
        </r>
        <r>
          <rPr>
            <sz val="8"/>
            <color indexed="81"/>
            <rFont val="Tahoma"/>
            <family val="2"/>
          </rPr>
          <t xml:space="preserve">
Input partial frequency for element to the left</t>
        </r>
      </text>
    </comment>
    <comment ref="AI103" authorId="0" shapeId="0" xr:uid="{00000000-0006-0000-0200-000008040000}">
      <text>
        <r>
          <rPr>
            <b/>
            <sz val="8"/>
            <color indexed="81"/>
            <rFont val="Tahoma"/>
            <family val="2"/>
          </rPr>
          <t>Alexander Liao:</t>
        </r>
        <r>
          <rPr>
            <sz val="8"/>
            <color indexed="81"/>
            <rFont val="Tahoma"/>
            <family val="2"/>
          </rPr>
          <t xml:space="preserve">
Input partial frequency for element to the left</t>
        </r>
      </text>
    </comment>
    <comment ref="AL103" authorId="0" shapeId="0" xr:uid="{00000000-0006-0000-0200-000009040000}">
      <text>
        <r>
          <rPr>
            <b/>
            <sz val="8"/>
            <color indexed="81"/>
            <rFont val="Tahoma"/>
            <family val="2"/>
          </rPr>
          <t>Alexander Liao:</t>
        </r>
        <r>
          <rPr>
            <sz val="8"/>
            <color indexed="81"/>
            <rFont val="Tahoma"/>
            <family val="2"/>
          </rPr>
          <t xml:space="preserve">
Input partial frequency for element to the left</t>
        </r>
      </text>
    </comment>
    <comment ref="AO103" authorId="0" shapeId="0" xr:uid="{00000000-0006-0000-0200-00000A040000}">
      <text>
        <r>
          <rPr>
            <b/>
            <sz val="8"/>
            <color indexed="81"/>
            <rFont val="Tahoma"/>
            <family val="2"/>
          </rPr>
          <t>Alexander Liao:</t>
        </r>
        <r>
          <rPr>
            <sz val="8"/>
            <color indexed="81"/>
            <rFont val="Tahoma"/>
            <family val="2"/>
          </rPr>
          <t xml:space="preserve">
Input partial frequency for element to the left</t>
        </r>
      </text>
    </comment>
    <comment ref="K104" authorId="0" shapeId="0" xr:uid="{00000000-0006-0000-0200-00000B040000}">
      <text>
        <r>
          <rPr>
            <b/>
            <sz val="8"/>
            <color indexed="81"/>
            <rFont val="Tahoma"/>
            <family val="2"/>
          </rPr>
          <t>Alexander Liao:</t>
        </r>
        <r>
          <rPr>
            <sz val="8"/>
            <color indexed="81"/>
            <rFont val="Tahoma"/>
            <family val="2"/>
          </rPr>
          <t xml:space="preserve">
Input partial frequency for element to the left</t>
        </r>
      </text>
    </comment>
    <comment ref="N104" authorId="0" shapeId="0" xr:uid="{00000000-0006-0000-0200-00000C040000}">
      <text>
        <r>
          <rPr>
            <b/>
            <sz val="8"/>
            <color indexed="81"/>
            <rFont val="Tahoma"/>
            <family val="2"/>
          </rPr>
          <t>Alexander Liao:</t>
        </r>
        <r>
          <rPr>
            <sz val="8"/>
            <color indexed="81"/>
            <rFont val="Tahoma"/>
            <family val="2"/>
          </rPr>
          <t xml:space="preserve">
Input partial frequency for element to the left</t>
        </r>
      </text>
    </comment>
    <comment ref="Q104" authorId="0" shapeId="0" xr:uid="{00000000-0006-0000-0200-00000D040000}">
      <text>
        <r>
          <rPr>
            <b/>
            <sz val="8"/>
            <color indexed="81"/>
            <rFont val="Tahoma"/>
            <family val="2"/>
          </rPr>
          <t>Alexander Liao:</t>
        </r>
        <r>
          <rPr>
            <sz val="8"/>
            <color indexed="81"/>
            <rFont val="Tahoma"/>
            <family val="2"/>
          </rPr>
          <t xml:space="preserve">
Input partial frequency for element to the left</t>
        </r>
      </text>
    </comment>
    <comment ref="T104" authorId="0" shapeId="0" xr:uid="{00000000-0006-0000-0200-00000E040000}">
      <text>
        <r>
          <rPr>
            <b/>
            <sz val="8"/>
            <color indexed="81"/>
            <rFont val="Tahoma"/>
            <family val="2"/>
          </rPr>
          <t>Alexander Liao:</t>
        </r>
        <r>
          <rPr>
            <sz val="8"/>
            <color indexed="81"/>
            <rFont val="Tahoma"/>
            <family val="2"/>
          </rPr>
          <t xml:space="preserve">
Input partial frequency for element to the left</t>
        </r>
      </text>
    </comment>
    <comment ref="W104" authorId="0" shapeId="0" xr:uid="{00000000-0006-0000-0200-00000F040000}">
      <text>
        <r>
          <rPr>
            <b/>
            <sz val="8"/>
            <color indexed="81"/>
            <rFont val="Tahoma"/>
            <family val="2"/>
          </rPr>
          <t>Alexander Liao:</t>
        </r>
        <r>
          <rPr>
            <sz val="8"/>
            <color indexed="81"/>
            <rFont val="Tahoma"/>
            <family val="2"/>
          </rPr>
          <t xml:space="preserve">
Input partial frequency for element to the left</t>
        </r>
      </text>
    </comment>
    <comment ref="Z104" authorId="0" shapeId="0" xr:uid="{00000000-0006-0000-0200-000010040000}">
      <text>
        <r>
          <rPr>
            <b/>
            <sz val="8"/>
            <color indexed="81"/>
            <rFont val="Tahoma"/>
            <family val="2"/>
          </rPr>
          <t>Alexander Liao:</t>
        </r>
        <r>
          <rPr>
            <sz val="8"/>
            <color indexed="81"/>
            <rFont val="Tahoma"/>
            <family val="2"/>
          </rPr>
          <t xml:space="preserve">
Input partial frequency for element to the left</t>
        </r>
      </text>
    </comment>
    <comment ref="AC104" authorId="0" shapeId="0" xr:uid="{00000000-0006-0000-0200-000011040000}">
      <text>
        <r>
          <rPr>
            <b/>
            <sz val="8"/>
            <color indexed="81"/>
            <rFont val="Tahoma"/>
            <family val="2"/>
          </rPr>
          <t>Alexander Liao:</t>
        </r>
        <r>
          <rPr>
            <sz val="8"/>
            <color indexed="81"/>
            <rFont val="Tahoma"/>
            <family val="2"/>
          </rPr>
          <t xml:space="preserve">
Input partial frequency for element to the left</t>
        </r>
      </text>
    </comment>
    <comment ref="AF104" authorId="0" shapeId="0" xr:uid="{00000000-0006-0000-0200-000012040000}">
      <text>
        <r>
          <rPr>
            <b/>
            <sz val="8"/>
            <color indexed="81"/>
            <rFont val="Tahoma"/>
            <family val="2"/>
          </rPr>
          <t>Alexander Liao:</t>
        </r>
        <r>
          <rPr>
            <sz val="8"/>
            <color indexed="81"/>
            <rFont val="Tahoma"/>
            <family val="2"/>
          </rPr>
          <t xml:space="preserve">
Input partial frequency for element to the left</t>
        </r>
      </text>
    </comment>
    <comment ref="AI104" authorId="0" shapeId="0" xr:uid="{00000000-0006-0000-0200-000013040000}">
      <text>
        <r>
          <rPr>
            <b/>
            <sz val="8"/>
            <color indexed="81"/>
            <rFont val="Tahoma"/>
            <family val="2"/>
          </rPr>
          <t>Alexander Liao:</t>
        </r>
        <r>
          <rPr>
            <sz val="8"/>
            <color indexed="81"/>
            <rFont val="Tahoma"/>
            <family val="2"/>
          </rPr>
          <t xml:space="preserve">
Input partial frequency for element to the left</t>
        </r>
      </text>
    </comment>
    <comment ref="AL104" authorId="0" shapeId="0" xr:uid="{00000000-0006-0000-0200-000014040000}">
      <text>
        <r>
          <rPr>
            <b/>
            <sz val="8"/>
            <color indexed="81"/>
            <rFont val="Tahoma"/>
            <family val="2"/>
          </rPr>
          <t>Alexander Liao:</t>
        </r>
        <r>
          <rPr>
            <sz val="8"/>
            <color indexed="81"/>
            <rFont val="Tahoma"/>
            <family val="2"/>
          </rPr>
          <t xml:space="preserve">
Input partial frequency for element to the left</t>
        </r>
      </text>
    </comment>
    <comment ref="AO104" authorId="0" shapeId="0" xr:uid="{00000000-0006-0000-0200-000015040000}">
      <text>
        <r>
          <rPr>
            <b/>
            <sz val="8"/>
            <color indexed="81"/>
            <rFont val="Tahoma"/>
            <family val="2"/>
          </rPr>
          <t>Alexander Liao:</t>
        </r>
        <r>
          <rPr>
            <sz val="8"/>
            <color indexed="81"/>
            <rFont val="Tahoma"/>
            <family val="2"/>
          </rPr>
          <t xml:space="preserve">
Input partial frequency for element to the left</t>
        </r>
      </text>
    </comment>
    <comment ref="K105" authorId="0" shapeId="0" xr:uid="{00000000-0006-0000-0200-000016040000}">
      <text>
        <r>
          <rPr>
            <b/>
            <sz val="8"/>
            <color indexed="81"/>
            <rFont val="Tahoma"/>
            <family val="2"/>
          </rPr>
          <t>Alexander Liao:</t>
        </r>
        <r>
          <rPr>
            <sz val="8"/>
            <color indexed="81"/>
            <rFont val="Tahoma"/>
            <family val="2"/>
          </rPr>
          <t xml:space="preserve">
Input partial frequency for element to the left</t>
        </r>
      </text>
    </comment>
    <comment ref="N105" authorId="0" shapeId="0" xr:uid="{00000000-0006-0000-0200-000017040000}">
      <text>
        <r>
          <rPr>
            <b/>
            <sz val="8"/>
            <color indexed="81"/>
            <rFont val="Tahoma"/>
            <family val="2"/>
          </rPr>
          <t>Alexander Liao:</t>
        </r>
        <r>
          <rPr>
            <sz val="8"/>
            <color indexed="81"/>
            <rFont val="Tahoma"/>
            <family val="2"/>
          </rPr>
          <t xml:space="preserve">
Input partial frequency for element to the left</t>
        </r>
      </text>
    </comment>
    <comment ref="Q105" authorId="0" shapeId="0" xr:uid="{00000000-0006-0000-0200-000018040000}">
      <text>
        <r>
          <rPr>
            <b/>
            <sz val="8"/>
            <color indexed="81"/>
            <rFont val="Tahoma"/>
            <family val="2"/>
          </rPr>
          <t>Alexander Liao:</t>
        </r>
        <r>
          <rPr>
            <sz val="8"/>
            <color indexed="81"/>
            <rFont val="Tahoma"/>
            <family val="2"/>
          </rPr>
          <t xml:space="preserve">
Input partial frequency for element to the left</t>
        </r>
      </text>
    </comment>
    <comment ref="T105" authorId="0" shapeId="0" xr:uid="{00000000-0006-0000-0200-000019040000}">
      <text>
        <r>
          <rPr>
            <b/>
            <sz val="8"/>
            <color indexed="81"/>
            <rFont val="Tahoma"/>
            <family val="2"/>
          </rPr>
          <t>Alexander Liao:</t>
        </r>
        <r>
          <rPr>
            <sz val="8"/>
            <color indexed="81"/>
            <rFont val="Tahoma"/>
            <family val="2"/>
          </rPr>
          <t xml:space="preserve">
Input partial frequency for element to the left</t>
        </r>
      </text>
    </comment>
    <comment ref="W105" authorId="0" shapeId="0" xr:uid="{00000000-0006-0000-0200-00001A040000}">
      <text>
        <r>
          <rPr>
            <b/>
            <sz val="8"/>
            <color indexed="81"/>
            <rFont val="Tahoma"/>
            <family val="2"/>
          </rPr>
          <t>Alexander Liao:</t>
        </r>
        <r>
          <rPr>
            <sz val="8"/>
            <color indexed="81"/>
            <rFont val="Tahoma"/>
            <family val="2"/>
          </rPr>
          <t xml:space="preserve">
Input partial frequency for element to the left</t>
        </r>
      </text>
    </comment>
    <comment ref="Z105" authorId="0" shapeId="0" xr:uid="{00000000-0006-0000-0200-00001B040000}">
      <text>
        <r>
          <rPr>
            <b/>
            <sz val="8"/>
            <color indexed="81"/>
            <rFont val="Tahoma"/>
            <family val="2"/>
          </rPr>
          <t>Alexander Liao:</t>
        </r>
        <r>
          <rPr>
            <sz val="8"/>
            <color indexed="81"/>
            <rFont val="Tahoma"/>
            <family val="2"/>
          </rPr>
          <t xml:space="preserve">
Input partial frequency for element to the left</t>
        </r>
      </text>
    </comment>
    <comment ref="AC105" authorId="0" shapeId="0" xr:uid="{00000000-0006-0000-0200-00001C040000}">
      <text>
        <r>
          <rPr>
            <b/>
            <sz val="8"/>
            <color indexed="81"/>
            <rFont val="Tahoma"/>
            <family val="2"/>
          </rPr>
          <t>Alexander Liao:</t>
        </r>
        <r>
          <rPr>
            <sz val="8"/>
            <color indexed="81"/>
            <rFont val="Tahoma"/>
            <family val="2"/>
          </rPr>
          <t xml:space="preserve">
Input partial frequency for element to the left</t>
        </r>
      </text>
    </comment>
    <comment ref="AF105" authorId="0" shapeId="0" xr:uid="{00000000-0006-0000-0200-00001D040000}">
      <text>
        <r>
          <rPr>
            <b/>
            <sz val="8"/>
            <color indexed="81"/>
            <rFont val="Tahoma"/>
            <family val="2"/>
          </rPr>
          <t>Alexander Liao:</t>
        </r>
        <r>
          <rPr>
            <sz val="8"/>
            <color indexed="81"/>
            <rFont val="Tahoma"/>
            <family val="2"/>
          </rPr>
          <t xml:space="preserve">
Input partial frequency for element to the left</t>
        </r>
      </text>
    </comment>
    <comment ref="AI105" authorId="0" shapeId="0" xr:uid="{00000000-0006-0000-0200-00001E040000}">
      <text>
        <r>
          <rPr>
            <b/>
            <sz val="8"/>
            <color indexed="81"/>
            <rFont val="Tahoma"/>
            <family val="2"/>
          </rPr>
          <t>Alexander Liao:</t>
        </r>
        <r>
          <rPr>
            <sz val="8"/>
            <color indexed="81"/>
            <rFont val="Tahoma"/>
            <family val="2"/>
          </rPr>
          <t xml:space="preserve">
Input partial frequency for element to the left</t>
        </r>
      </text>
    </comment>
    <comment ref="AL105" authorId="0" shapeId="0" xr:uid="{00000000-0006-0000-0200-00001F040000}">
      <text>
        <r>
          <rPr>
            <b/>
            <sz val="8"/>
            <color indexed="81"/>
            <rFont val="Tahoma"/>
            <family val="2"/>
          </rPr>
          <t>Alexander Liao:</t>
        </r>
        <r>
          <rPr>
            <sz val="8"/>
            <color indexed="81"/>
            <rFont val="Tahoma"/>
            <family val="2"/>
          </rPr>
          <t xml:space="preserve">
Input partial frequency for element to the left</t>
        </r>
      </text>
    </comment>
    <comment ref="AO105" authorId="0" shapeId="0" xr:uid="{00000000-0006-0000-0200-000020040000}">
      <text>
        <r>
          <rPr>
            <b/>
            <sz val="8"/>
            <color indexed="81"/>
            <rFont val="Tahoma"/>
            <family val="2"/>
          </rPr>
          <t>Alexander Liao:</t>
        </r>
        <r>
          <rPr>
            <sz val="8"/>
            <color indexed="81"/>
            <rFont val="Tahoma"/>
            <family val="2"/>
          </rPr>
          <t xml:space="preserve">
Input partial frequency for element to the left</t>
        </r>
      </text>
    </comment>
    <comment ref="K106" authorId="0" shapeId="0" xr:uid="{00000000-0006-0000-0200-000021040000}">
      <text>
        <r>
          <rPr>
            <b/>
            <sz val="8"/>
            <color indexed="81"/>
            <rFont val="Tahoma"/>
            <family val="2"/>
          </rPr>
          <t>Alexander Liao:</t>
        </r>
        <r>
          <rPr>
            <sz val="8"/>
            <color indexed="81"/>
            <rFont val="Tahoma"/>
            <family val="2"/>
          </rPr>
          <t xml:space="preserve">
Input partial frequency for element to the left</t>
        </r>
      </text>
    </comment>
    <comment ref="N106" authorId="0" shapeId="0" xr:uid="{00000000-0006-0000-0200-000022040000}">
      <text>
        <r>
          <rPr>
            <b/>
            <sz val="8"/>
            <color indexed="81"/>
            <rFont val="Tahoma"/>
            <family val="2"/>
          </rPr>
          <t>Alexander Liao:</t>
        </r>
        <r>
          <rPr>
            <sz val="8"/>
            <color indexed="81"/>
            <rFont val="Tahoma"/>
            <family val="2"/>
          </rPr>
          <t xml:space="preserve">
Input partial frequency for element to the left</t>
        </r>
      </text>
    </comment>
    <comment ref="Q106" authorId="0" shapeId="0" xr:uid="{00000000-0006-0000-0200-000023040000}">
      <text>
        <r>
          <rPr>
            <b/>
            <sz val="8"/>
            <color indexed="81"/>
            <rFont val="Tahoma"/>
            <family val="2"/>
          </rPr>
          <t>Alexander Liao:</t>
        </r>
        <r>
          <rPr>
            <sz val="8"/>
            <color indexed="81"/>
            <rFont val="Tahoma"/>
            <family val="2"/>
          </rPr>
          <t xml:space="preserve">
Input partial frequency for element to the left</t>
        </r>
      </text>
    </comment>
    <comment ref="T106" authorId="0" shapeId="0" xr:uid="{00000000-0006-0000-0200-000024040000}">
      <text>
        <r>
          <rPr>
            <b/>
            <sz val="8"/>
            <color indexed="81"/>
            <rFont val="Tahoma"/>
            <family val="2"/>
          </rPr>
          <t>Alexander Liao:</t>
        </r>
        <r>
          <rPr>
            <sz val="8"/>
            <color indexed="81"/>
            <rFont val="Tahoma"/>
            <family val="2"/>
          </rPr>
          <t xml:space="preserve">
Input partial frequency for element to the left</t>
        </r>
      </text>
    </comment>
    <comment ref="W106" authorId="0" shapeId="0" xr:uid="{00000000-0006-0000-0200-000025040000}">
      <text>
        <r>
          <rPr>
            <b/>
            <sz val="8"/>
            <color indexed="81"/>
            <rFont val="Tahoma"/>
            <family val="2"/>
          </rPr>
          <t>Alexander Liao:</t>
        </r>
        <r>
          <rPr>
            <sz val="8"/>
            <color indexed="81"/>
            <rFont val="Tahoma"/>
            <family val="2"/>
          </rPr>
          <t xml:space="preserve">
Input partial frequency for element to the left</t>
        </r>
      </text>
    </comment>
    <comment ref="Z106" authorId="0" shapeId="0" xr:uid="{00000000-0006-0000-0200-000026040000}">
      <text>
        <r>
          <rPr>
            <b/>
            <sz val="8"/>
            <color indexed="81"/>
            <rFont val="Tahoma"/>
            <family val="2"/>
          </rPr>
          <t>Alexander Liao:</t>
        </r>
        <r>
          <rPr>
            <sz val="8"/>
            <color indexed="81"/>
            <rFont val="Tahoma"/>
            <family val="2"/>
          </rPr>
          <t xml:space="preserve">
Input partial frequency for element to the left</t>
        </r>
      </text>
    </comment>
    <comment ref="AC106" authorId="0" shapeId="0" xr:uid="{00000000-0006-0000-0200-000027040000}">
      <text>
        <r>
          <rPr>
            <b/>
            <sz val="8"/>
            <color indexed="81"/>
            <rFont val="Tahoma"/>
            <family val="2"/>
          </rPr>
          <t>Alexander Liao:</t>
        </r>
        <r>
          <rPr>
            <sz val="8"/>
            <color indexed="81"/>
            <rFont val="Tahoma"/>
            <family val="2"/>
          </rPr>
          <t xml:space="preserve">
Input partial frequency for element to the left</t>
        </r>
      </text>
    </comment>
    <comment ref="AF106" authorId="0" shapeId="0" xr:uid="{00000000-0006-0000-0200-000028040000}">
      <text>
        <r>
          <rPr>
            <b/>
            <sz val="8"/>
            <color indexed="81"/>
            <rFont val="Tahoma"/>
            <family val="2"/>
          </rPr>
          <t>Alexander Liao:</t>
        </r>
        <r>
          <rPr>
            <sz val="8"/>
            <color indexed="81"/>
            <rFont val="Tahoma"/>
            <family val="2"/>
          </rPr>
          <t xml:space="preserve">
Input partial frequency for element to the left</t>
        </r>
      </text>
    </comment>
    <comment ref="AI106" authorId="0" shapeId="0" xr:uid="{00000000-0006-0000-0200-000029040000}">
      <text>
        <r>
          <rPr>
            <b/>
            <sz val="8"/>
            <color indexed="81"/>
            <rFont val="Tahoma"/>
            <family val="2"/>
          </rPr>
          <t>Alexander Liao:</t>
        </r>
        <r>
          <rPr>
            <sz val="8"/>
            <color indexed="81"/>
            <rFont val="Tahoma"/>
            <family val="2"/>
          </rPr>
          <t xml:space="preserve">
Input partial frequency for element to the left</t>
        </r>
      </text>
    </comment>
    <comment ref="AL106" authorId="0" shapeId="0" xr:uid="{00000000-0006-0000-0200-00002A040000}">
      <text>
        <r>
          <rPr>
            <b/>
            <sz val="8"/>
            <color indexed="81"/>
            <rFont val="Tahoma"/>
            <family val="2"/>
          </rPr>
          <t>Alexander Liao:</t>
        </r>
        <r>
          <rPr>
            <sz val="8"/>
            <color indexed="81"/>
            <rFont val="Tahoma"/>
            <family val="2"/>
          </rPr>
          <t xml:space="preserve">
Input partial frequency for element to the left</t>
        </r>
      </text>
    </comment>
    <comment ref="AO106" authorId="0" shapeId="0" xr:uid="{00000000-0006-0000-0200-00002B040000}">
      <text>
        <r>
          <rPr>
            <b/>
            <sz val="8"/>
            <color indexed="81"/>
            <rFont val="Tahoma"/>
            <family val="2"/>
          </rPr>
          <t>Alexander Liao:</t>
        </r>
        <r>
          <rPr>
            <sz val="8"/>
            <color indexed="81"/>
            <rFont val="Tahoma"/>
            <family val="2"/>
          </rPr>
          <t xml:space="preserve">
Input partial frequency for element to the left</t>
        </r>
      </text>
    </comment>
    <comment ref="K107" authorId="0" shapeId="0" xr:uid="{00000000-0006-0000-0200-00002C040000}">
      <text>
        <r>
          <rPr>
            <b/>
            <sz val="8"/>
            <color indexed="81"/>
            <rFont val="Tahoma"/>
            <family val="2"/>
          </rPr>
          <t>Alexander Liao:</t>
        </r>
        <r>
          <rPr>
            <sz val="8"/>
            <color indexed="81"/>
            <rFont val="Tahoma"/>
            <family val="2"/>
          </rPr>
          <t xml:space="preserve">
Input partial frequency for element to the left</t>
        </r>
      </text>
    </comment>
    <comment ref="N107" authorId="0" shapeId="0" xr:uid="{00000000-0006-0000-0200-00002D040000}">
      <text>
        <r>
          <rPr>
            <b/>
            <sz val="8"/>
            <color indexed="81"/>
            <rFont val="Tahoma"/>
            <family val="2"/>
          </rPr>
          <t>Alexander Liao:</t>
        </r>
        <r>
          <rPr>
            <sz val="8"/>
            <color indexed="81"/>
            <rFont val="Tahoma"/>
            <family val="2"/>
          </rPr>
          <t xml:space="preserve">
Input partial frequency for element to the left</t>
        </r>
      </text>
    </comment>
    <comment ref="Q107" authorId="0" shapeId="0" xr:uid="{00000000-0006-0000-0200-00002E040000}">
      <text>
        <r>
          <rPr>
            <b/>
            <sz val="8"/>
            <color indexed="81"/>
            <rFont val="Tahoma"/>
            <family val="2"/>
          </rPr>
          <t>Alexander Liao:</t>
        </r>
        <r>
          <rPr>
            <sz val="8"/>
            <color indexed="81"/>
            <rFont val="Tahoma"/>
            <family val="2"/>
          </rPr>
          <t xml:space="preserve">
Input partial frequency for element to the left</t>
        </r>
      </text>
    </comment>
    <comment ref="T107" authorId="0" shapeId="0" xr:uid="{00000000-0006-0000-0200-00002F040000}">
      <text>
        <r>
          <rPr>
            <b/>
            <sz val="8"/>
            <color indexed="81"/>
            <rFont val="Tahoma"/>
            <family val="2"/>
          </rPr>
          <t>Alexander Liao:</t>
        </r>
        <r>
          <rPr>
            <sz val="8"/>
            <color indexed="81"/>
            <rFont val="Tahoma"/>
            <family val="2"/>
          </rPr>
          <t xml:space="preserve">
Input partial frequency for element to the left</t>
        </r>
      </text>
    </comment>
    <comment ref="W107" authorId="0" shapeId="0" xr:uid="{00000000-0006-0000-0200-000030040000}">
      <text>
        <r>
          <rPr>
            <b/>
            <sz val="8"/>
            <color indexed="81"/>
            <rFont val="Tahoma"/>
            <family val="2"/>
          </rPr>
          <t>Alexander Liao:</t>
        </r>
        <r>
          <rPr>
            <sz val="8"/>
            <color indexed="81"/>
            <rFont val="Tahoma"/>
            <family val="2"/>
          </rPr>
          <t xml:space="preserve">
Input partial frequency for element to the left</t>
        </r>
      </text>
    </comment>
    <comment ref="Z107" authorId="0" shapeId="0" xr:uid="{00000000-0006-0000-0200-000031040000}">
      <text>
        <r>
          <rPr>
            <b/>
            <sz val="8"/>
            <color indexed="81"/>
            <rFont val="Tahoma"/>
            <family val="2"/>
          </rPr>
          <t>Alexander Liao:</t>
        </r>
        <r>
          <rPr>
            <sz val="8"/>
            <color indexed="81"/>
            <rFont val="Tahoma"/>
            <family val="2"/>
          </rPr>
          <t xml:space="preserve">
Input partial frequency for element to the left</t>
        </r>
      </text>
    </comment>
    <comment ref="AC107" authorId="0" shapeId="0" xr:uid="{00000000-0006-0000-0200-000032040000}">
      <text>
        <r>
          <rPr>
            <b/>
            <sz val="8"/>
            <color indexed="81"/>
            <rFont val="Tahoma"/>
            <family val="2"/>
          </rPr>
          <t>Alexander Liao:</t>
        </r>
        <r>
          <rPr>
            <sz val="8"/>
            <color indexed="81"/>
            <rFont val="Tahoma"/>
            <family val="2"/>
          </rPr>
          <t xml:space="preserve">
Input partial frequency for element to the left</t>
        </r>
      </text>
    </comment>
    <comment ref="AF107" authorId="0" shapeId="0" xr:uid="{00000000-0006-0000-0200-000033040000}">
      <text>
        <r>
          <rPr>
            <b/>
            <sz val="8"/>
            <color indexed="81"/>
            <rFont val="Tahoma"/>
            <family val="2"/>
          </rPr>
          <t>Alexander Liao:</t>
        </r>
        <r>
          <rPr>
            <sz val="8"/>
            <color indexed="81"/>
            <rFont val="Tahoma"/>
            <family val="2"/>
          </rPr>
          <t xml:space="preserve">
Input partial frequency for element to the left</t>
        </r>
      </text>
    </comment>
    <comment ref="AI107" authorId="0" shapeId="0" xr:uid="{00000000-0006-0000-0200-000034040000}">
      <text>
        <r>
          <rPr>
            <b/>
            <sz val="8"/>
            <color indexed="81"/>
            <rFont val="Tahoma"/>
            <family val="2"/>
          </rPr>
          <t>Alexander Liao:</t>
        </r>
        <r>
          <rPr>
            <sz val="8"/>
            <color indexed="81"/>
            <rFont val="Tahoma"/>
            <family val="2"/>
          </rPr>
          <t xml:space="preserve">
Input partial frequency for element to the left</t>
        </r>
      </text>
    </comment>
    <comment ref="AL107" authorId="0" shapeId="0" xr:uid="{00000000-0006-0000-0200-000035040000}">
      <text>
        <r>
          <rPr>
            <b/>
            <sz val="8"/>
            <color indexed="81"/>
            <rFont val="Tahoma"/>
            <family val="2"/>
          </rPr>
          <t>Alexander Liao:</t>
        </r>
        <r>
          <rPr>
            <sz val="8"/>
            <color indexed="81"/>
            <rFont val="Tahoma"/>
            <family val="2"/>
          </rPr>
          <t xml:space="preserve">
Input partial frequency for element to the left</t>
        </r>
      </text>
    </comment>
    <comment ref="AO107" authorId="0" shapeId="0" xr:uid="{00000000-0006-0000-0200-000036040000}">
      <text>
        <r>
          <rPr>
            <b/>
            <sz val="8"/>
            <color indexed="81"/>
            <rFont val="Tahoma"/>
            <family val="2"/>
          </rPr>
          <t>Alexander Liao:</t>
        </r>
        <r>
          <rPr>
            <sz val="8"/>
            <color indexed="81"/>
            <rFont val="Tahoma"/>
            <family val="2"/>
          </rPr>
          <t xml:space="preserve">
Input partial frequency for element to the left</t>
        </r>
      </text>
    </comment>
    <comment ref="K108" authorId="0" shapeId="0" xr:uid="{00000000-0006-0000-0200-000037040000}">
      <text>
        <r>
          <rPr>
            <b/>
            <sz val="8"/>
            <color indexed="81"/>
            <rFont val="Tahoma"/>
            <family val="2"/>
          </rPr>
          <t>Alexander Liao:</t>
        </r>
        <r>
          <rPr>
            <sz val="8"/>
            <color indexed="81"/>
            <rFont val="Tahoma"/>
            <family val="2"/>
          </rPr>
          <t xml:space="preserve">
Input partial frequency for element to the left</t>
        </r>
      </text>
    </comment>
    <comment ref="N108" authorId="0" shapeId="0" xr:uid="{00000000-0006-0000-0200-000038040000}">
      <text>
        <r>
          <rPr>
            <b/>
            <sz val="8"/>
            <color indexed="81"/>
            <rFont val="Tahoma"/>
            <family val="2"/>
          </rPr>
          <t>Alexander Liao:</t>
        </r>
        <r>
          <rPr>
            <sz val="8"/>
            <color indexed="81"/>
            <rFont val="Tahoma"/>
            <family val="2"/>
          </rPr>
          <t xml:space="preserve">
Input partial frequency for element to the left</t>
        </r>
      </text>
    </comment>
    <comment ref="Q108" authorId="0" shapeId="0" xr:uid="{00000000-0006-0000-0200-000039040000}">
      <text>
        <r>
          <rPr>
            <b/>
            <sz val="8"/>
            <color indexed="81"/>
            <rFont val="Tahoma"/>
            <family val="2"/>
          </rPr>
          <t>Alexander Liao:</t>
        </r>
        <r>
          <rPr>
            <sz val="8"/>
            <color indexed="81"/>
            <rFont val="Tahoma"/>
            <family val="2"/>
          </rPr>
          <t xml:space="preserve">
Input partial frequency for element to the left</t>
        </r>
      </text>
    </comment>
    <comment ref="T108" authorId="0" shapeId="0" xr:uid="{00000000-0006-0000-0200-00003A040000}">
      <text>
        <r>
          <rPr>
            <b/>
            <sz val="8"/>
            <color indexed="81"/>
            <rFont val="Tahoma"/>
            <family val="2"/>
          </rPr>
          <t>Alexander Liao:</t>
        </r>
        <r>
          <rPr>
            <sz val="8"/>
            <color indexed="81"/>
            <rFont val="Tahoma"/>
            <family val="2"/>
          </rPr>
          <t xml:space="preserve">
Input partial frequency for element to the left</t>
        </r>
      </text>
    </comment>
    <comment ref="W108" authorId="0" shapeId="0" xr:uid="{00000000-0006-0000-0200-00003B040000}">
      <text>
        <r>
          <rPr>
            <b/>
            <sz val="8"/>
            <color indexed="81"/>
            <rFont val="Tahoma"/>
            <family val="2"/>
          </rPr>
          <t>Alexander Liao:</t>
        </r>
        <r>
          <rPr>
            <sz val="8"/>
            <color indexed="81"/>
            <rFont val="Tahoma"/>
            <family val="2"/>
          </rPr>
          <t xml:space="preserve">
Input partial frequency for element to the left</t>
        </r>
      </text>
    </comment>
    <comment ref="Z108" authorId="0" shapeId="0" xr:uid="{00000000-0006-0000-0200-00003C040000}">
      <text>
        <r>
          <rPr>
            <b/>
            <sz val="8"/>
            <color indexed="81"/>
            <rFont val="Tahoma"/>
            <family val="2"/>
          </rPr>
          <t>Alexander Liao:</t>
        </r>
        <r>
          <rPr>
            <sz val="8"/>
            <color indexed="81"/>
            <rFont val="Tahoma"/>
            <family val="2"/>
          </rPr>
          <t xml:space="preserve">
Input partial frequency for element to the left</t>
        </r>
      </text>
    </comment>
    <comment ref="AC108" authorId="0" shapeId="0" xr:uid="{00000000-0006-0000-0200-00003D040000}">
      <text>
        <r>
          <rPr>
            <b/>
            <sz val="8"/>
            <color indexed="81"/>
            <rFont val="Tahoma"/>
            <family val="2"/>
          </rPr>
          <t>Alexander Liao:</t>
        </r>
        <r>
          <rPr>
            <sz val="8"/>
            <color indexed="81"/>
            <rFont val="Tahoma"/>
            <family val="2"/>
          </rPr>
          <t xml:space="preserve">
Input partial frequency for element to the left</t>
        </r>
      </text>
    </comment>
    <comment ref="AF108" authorId="0" shapeId="0" xr:uid="{00000000-0006-0000-0200-00003E040000}">
      <text>
        <r>
          <rPr>
            <b/>
            <sz val="8"/>
            <color indexed="81"/>
            <rFont val="Tahoma"/>
            <family val="2"/>
          </rPr>
          <t>Alexander Liao:</t>
        </r>
        <r>
          <rPr>
            <sz val="8"/>
            <color indexed="81"/>
            <rFont val="Tahoma"/>
            <family val="2"/>
          </rPr>
          <t xml:space="preserve">
Input partial frequency for element to the left</t>
        </r>
      </text>
    </comment>
    <comment ref="AI108" authorId="0" shapeId="0" xr:uid="{00000000-0006-0000-0200-00003F040000}">
      <text>
        <r>
          <rPr>
            <b/>
            <sz val="8"/>
            <color indexed="81"/>
            <rFont val="Tahoma"/>
            <family val="2"/>
          </rPr>
          <t>Alexander Liao:</t>
        </r>
        <r>
          <rPr>
            <sz val="8"/>
            <color indexed="81"/>
            <rFont val="Tahoma"/>
            <family val="2"/>
          </rPr>
          <t xml:space="preserve">
Input partial frequency for element to the left</t>
        </r>
      </text>
    </comment>
    <comment ref="AL108" authorId="0" shapeId="0" xr:uid="{00000000-0006-0000-0200-000040040000}">
      <text>
        <r>
          <rPr>
            <b/>
            <sz val="8"/>
            <color indexed="81"/>
            <rFont val="Tahoma"/>
            <family val="2"/>
          </rPr>
          <t>Alexander Liao:</t>
        </r>
        <r>
          <rPr>
            <sz val="8"/>
            <color indexed="81"/>
            <rFont val="Tahoma"/>
            <family val="2"/>
          </rPr>
          <t xml:space="preserve">
Input partial frequency for element to the left</t>
        </r>
      </text>
    </comment>
    <comment ref="AO108" authorId="0" shapeId="0" xr:uid="{00000000-0006-0000-0200-000041040000}">
      <text>
        <r>
          <rPr>
            <b/>
            <sz val="8"/>
            <color indexed="81"/>
            <rFont val="Tahoma"/>
            <family val="2"/>
          </rPr>
          <t>Alexander Liao:</t>
        </r>
        <r>
          <rPr>
            <sz val="8"/>
            <color indexed="81"/>
            <rFont val="Tahoma"/>
            <family val="2"/>
          </rPr>
          <t xml:space="preserve">
Input partial frequency for element to the left</t>
        </r>
      </text>
    </comment>
    <comment ref="K109" authorId="0" shapeId="0" xr:uid="{00000000-0006-0000-0200-000042040000}">
      <text>
        <r>
          <rPr>
            <b/>
            <sz val="8"/>
            <color indexed="81"/>
            <rFont val="Tahoma"/>
            <family val="2"/>
          </rPr>
          <t>Alexander Liao:</t>
        </r>
        <r>
          <rPr>
            <sz val="8"/>
            <color indexed="81"/>
            <rFont val="Tahoma"/>
            <family val="2"/>
          </rPr>
          <t xml:space="preserve">
Input partial frequency for element to the left</t>
        </r>
      </text>
    </comment>
    <comment ref="N109" authorId="0" shapeId="0" xr:uid="{00000000-0006-0000-0200-000043040000}">
      <text>
        <r>
          <rPr>
            <b/>
            <sz val="8"/>
            <color indexed="81"/>
            <rFont val="Tahoma"/>
            <family val="2"/>
          </rPr>
          <t>Alexander Liao:</t>
        </r>
        <r>
          <rPr>
            <sz val="8"/>
            <color indexed="81"/>
            <rFont val="Tahoma"/>
            <family val="2"/>
          </rPr>
          <t xml:space="preserve">
Input partial frequency for element to the left</t>
        </r>
      </text>
    </comment>
    <comment ref="Q109" authorId="0" shapeId="0" xr:uid="{00000000-0006-0000-0200-000044040000}">
      <text>
        <r>
          <rPr>
            <b/>
            <sz val="8"/>
            <color indexed="81"/>
            <rFont val="Tahoma"/>
            <family val="2"/>
          </rPr>
          <t>Alexander Liao:</t>
        </r>
        <r>
          <rPr>
            <sz val="8"/>
            <color indexed="81"/>
            <rFont val="Tahoma"/>
            <family val="2"/>
          </rPr>
          <t xml:space="preserve">
Input partial frequency for element to the left</t>
        </r>
      </text>
    </comment>
    <comment ref="T109" authorId="0" shapeId="0" xr:uid="{00000000-0006-0000-0200-000045040000}">
      <text>
        <r>
          <rPr>
            <b/>
            <sz val="8"/>
            <color indexed="81"/>
            <rFont val="Tahoma"/>
            <family val="2"/>
          </rPr>
          <t>Alexander Liao:</t>
        </r>
        <r>
          <rPr>
            <sz val="8"/>
            <color indexed="81"/>
            <rFont val="Tahoma"/>
            <family val="2"/>
          </rPr>
          <t xml:space="preserve">
Input partial frequency for element to the left</t>
        </r>
      </text>
    </comment>
    <comment ref="W109" authorId="0" shapeId="0" xr:uid="{00000000-0006-0000-0200-000046040000}">
      <text>
        <r>
          <rPr>
            <b/>
            <sz val="8"/>
            <color indexed="81"/>
            <rFont val="Tahoma"/>
            <family val="2"/>
          </rPr>
          <t>Alexander Liao:</t>
        </r>
        <r>
          <rPr>
            <sz val="8"/>
            <color indexed="81"/>
            <rFont val="Tahoma"/>
            <family val="2"/>
          </rPr>
          <t xml:space="preserve">
Input partial frequency for element to the left</t>
        </r>
      </text>
    </comment>
    <comment ref="Z109" authorId="0" shapeId="0" xr:uid="{00000000-0006-0000-0200-000047040000}">
      <text>
        <r>
          <rPr>
            <b/>
            <sz val="8"/>
            <color indexed="81"/>
            <rFont val="Tahoma"/>
            <family val="2"/>
          </rPr>
          <t>Alexander Liao:</t>
        </r>
        <r>
          <rPr>
            <sz val="8"/>
            <color indexed="81"/>
            <rFont val="Tahoma"/>
            <family val="2"/>
          </rPr>
          <t xml:space="preserve">
Input partial frequency for element to the left</t>
        </r>
      </text>
    </comment>
    <comment ref="AC109" authorId="0" shapeId="0" xr:uid="{00000000-0006-0000-0200-000048040000}">
      <text>
        <r>
          <rPr>
            <b/>
            <sz val="8"/>
            <color indexed="81"/>
            <rFont val="Tahoma"/>
            <family val="2"/>
          </rPr>
          <t>Alexander Liao:</t>
        </r>
        <r>
          <rPr>
            <sz val="8"/>
            <color indexed="81"/>
            <rFont val="Tahoma"/>
            <family val="2"/>
          </rPr>
          <t xml:space="preserve">
Input partial frequency for element to the left</t>
        </r>
      </text>
    </comment>
    <comment ref="AF109" authorId="0" shapeId="0" xr:uid="{00000000-0006-0000-0200-000049040000}">
      <text>
        <r>
          <rPr>
            <b/>
            <sz val="8"/>
            <color indexed="81"/>
            <rFont val="Tahoma"/>
            <family val="2"/>
          </rPr>
          <t>Alexander Liao:</t>
        </r>
        <r>
          <rPr>
            <sz val="8"/>
            <color indexed="81"/>
            <rFont val="Tahoma"/>
            <family val="2"/>
          </rPr>
          <t xml:space="preserve">
Input partial frequency for element to the left</t>
        </r>
      </text>
    </comment>
    <comment ref="AI109" authorId="0" shapeId="0" xr:uid="{00000000-0006-0000-0200-00004A040000}">
      <text>
        <r>
          <rPr>
            <b/>
            <sz val="8"/>
            <color indexed="81"/>
            <rFont val="Tahoma"/>
            <family val="2"/>
          </rPr>
          <t>Alexander Liao:</t>
        </r>
        <r>
          <rPr>
            <sz val="8"/>
            <color indexed="81"/>
            <rFont val="Tahoma"/>
            <family val="2"/>
          </rPr>
          <t xml:space="preserve">
Input partial frequency for element to the left</t>
        </r>
      </text>
    </comment>
    <comment ref="AL109" authorId="0" shapeId="0" xr:uid="{00000000-0006-0000-0200-00004B040000}">
      <text>
        <r>
          <rPr>
            <b/>
            <sz val="8"/>
            <color indexed="81"/>
            <rFont val="Tahoma"/>
            <family val="2"/>
          </rPr>
          <t>Alexander Liao:</t>
        </r>
        <r>
          <rPr>
            <sz val="8"/>
            <color indexed="81"/>
            <rFont val="Tahoma"/>
            <family val="2"/>
          </rPr>
          <t xml:space="preserve">
Input partial frequency for element to the left</t>
        </r>
      </text>
    </comment>
    <comment ref="AO109" authorId="0" shapeId="0" xr:uid="{00000000-0006-0000-0200-00004C040000}">
      <text>
        <r>
          <rPr>
            <b/>
            <sz val="8"/>
            <color indexed="81"/>
            <rFont val="Tahoma"/>
            <family val="2"/>
          </rPr>
          <t>Alexander Liao:</t>
        </r>
        <r>
          <rPr>
            <sz val="8"/>
            <color indexed="81"/>
            <rFont val="Tahoma"/>
            <family val="2"/>
          </rPr>
          <t xml:space="preserve">
Input partial frequency for element to the left</t>
        </r>
      </text>
    </comment>
    <comment ref="K110" authorId="0" shapeId="0" xr:uid="{00000000-0006-0000-0200-00004D040000}">
      <text>
        <r>
          <rPr>
            <b/>
            <sz val="8"/>
            <color indexed="81"/>
            <rFont val="Tahoma"/>
            <family val="2"/>
          </rPr>
          <t>Alexander Liao:</t>
        </r>
        <r>
          <rPr>
            <sz val="8"/>
            <color indexed="81"/>
            <rFont val="Tahoma"/>
            <family val="2"/>
          </rPr>
          <t xml:space="preserve">
Input partial frequency for element to the left</t>
        </r>
      </text>
    </comment>
    <comment ref="N110" authorId="0" shapeId="0" xr:uid="{00000000-0006-0000-0200-00004E040000}">
      <text>
        <r>
          <rPr>
            <b/>
            <sz val="8"/>
            <color indexed="81"/>
            <rFont val="Tahoma"/>
            <family val="2"/>
          </rPr>
          <t>Alexander Liao:</t>
        </r>
        <r>
          <rPr>
            <sz val="8"/>
            <color indexed="81"/>
            <rFont val="Tahoma"/>
            <family val="2"/>
          </rPr>
          <t xml:space="preserve">
Input partial frequency for element to the left</t>
        </r>
      </text>
    </comment>
    <comment ref="Q110" authorId="0" shapeId="0" xr:uid="{00000000-0006-0000-0200-00004F040000}">
      <text>
        <r>
          <rPr>
            <b/>
            <sz val="8"/>
            <color indexed="81"/>
            <rFont val="Tahoma"/>
            <family val="2"/>
          </rPr>
          <t>Alexander Liao:</t>
        </r>
        <r>
          <rPr>
            <sz val="8"/>
            <color indexed="81"/>
            <rFont val="Tahoma"/>
            <family val="2"/>
          </rPr>
          <t xml:space="preserve">
Input partial frequency for element to the left</t>
        </r>
      </text>
    </comment>
    <comment ref="T110" authorId="0" shapeId="0" xr:uid="{00000000-0006-0000-0200-000050040000}">
      <text>
        <r>
          <rPr>
            <b/>
            <sz val="8"/>
            <color indexed="81"/>
            <rFont val="Tahoma"/>
            <family val="2"/>
          </rPr>
          <t>Alexander Liao:</t>
        </r>
        <r>
          <rPr>
            <sz val="8"/>
            <color indexed="81"/>
            <rFont val="Tahoma"/>
            <family val="2"/>
          </rPr>
          <t xml:space="preserve">
Input partial frequency for element to the left</t>
        </r>
      </text>
    </comment>
    <comment ref="W110" authorId="0" shapeId="0" xr:uid="{00000000-0006-0000-0200-000051040000}">
      <text>
        <r>
          <rPr>
            <b/>
            <sz val="8"/>
            <color indexed="81"/>
            <rFont val="Tahoma"/>
            <family val="2"/>
          </rPr>
          <t>Alexander Liao:</t>
        </r>
        <r>
          <rPr>
            <sz val="8"/>
            <color indexed="81"/>
            <rFont val="Tahoma"/>
            <family val="2"/>
          </rPr>
          <t xml:space="preserve">
Input partial frequency for element to the left</t>
        </r>
      </text>
    </comment>
    <comment ref="Z110" authorId="0" shapeId="0" xr:uid="{00000000-0006-0000-0200-000052040000}">
      <text>
        <r>
          <rPr>
            <b/>
            <sz val="8"/>
            <color indexed="81"/>
            <rFont val="Tahoma"/>
            <family val="2"/>
          </rPr>
          <t>Alexander Liao:</t>
        </r>
        <r>
          <rPr>
            <sz val="8"/>
            <color indexed="81"/>
            <rFont val="Tahoma"/>
            <family val="2"/>
          </rPr>
          <t xml:space="preserve">
Input partial frequency for element to the left</t>
        </r>
      </text>
    </comment>
    <comment ref="AC110" authorId="0" shapeId="0" xr:uid="{00000000-0006-0000-0200-000053040000}">
      <text>
        <r>
          <rPr>
            <b/>
            <sz val="8"/>
            <color indexed="81"/>
            <rFont val="Tahoma"/>
            <family val="2"/>
          </rPr>
          <t>Alexander Liao:</t>
        </r>
        <r>
          <rPr>
            <sz val="8"/>
            <color indexed="81"/>
            <rFont val="Tahoma"/>
            <family val="2"/>
          </rPr>
          <t xml:space="preserve">
Input partial frequency for element to the left</t>
        </r>
      </text>
    </comment>
    <comment ref="AF110" authorId="0" shapeId="0" xr:uid="{00000000-0006-0000-0200-000054040000}">
      <text>
        <r>
          <rPr>
            <b/>
            <sz val="8"/>
            <color indexed="81"/>
            <rFont val="Tahoma"/>
            <family val="2"/>
          </rPr>
          <t>Alexander Liao:</t>
        </r>
        <r>
          <rPr>
            <sz val="8"/>
            <color indexed="81"/>
            <rFont val="Tahoma"/>
            <family val="2"/>
          </rPr>
          <t xml:space="preserve">
Input partial frequency for element to the left</t>
        </r>
      </text>
    </comment>
    <comment ref="AI110" authorId="0" shapeId="0" xr:uid="{00000000-0006-0000-0200-000055040000}">
      <text>
        <r>
          <rPr>
            <b/>
            <sz val="8"/>
            <color indexed="81"/>
            <rFont val="Tahoma"/>
            <family val="2"/>
          </rPr>
          <t>Alexander Liao:</t>
        </r>
        <r>
          <rPr>
            <sz val="8"/>
            <color indexed="81"/>
            <rFont val="Tahoma"/>
            <family val="2"/>
          </rPr>
          <t xml:space="preserve">
Input partial frequency for element to the left</t>
        </r>
      </text>
    </comment>
    <comment ref="AL110" authorId="0" shapeId="0" xr:uid="{00000000-0006-0000-0200-000056040000}">
      <text>
        <r>
          <rPr>
            <b/>
            <sz val="8"/>
            <color indexed="81"/>
            <rFont val="Tahoma"/>
            <family val="2"/>
          </rPr>
          <t>Alexander Liao:</t>
        </r>
        <r>
          <rPr>
            <sz val="8"/>
            <color indexed="81"/>
            <rFont val="Tahoma"/>
            <family val="2"/>
          </rPr>
          <t xml:space="preserve">
Input partial frequency for element to the left</t>
        </r>
      </text>
    </comment>
    <comment ref="AO110" authorId="0" shapeId="0" xr:uid="{00000000-0006-0000-0200-000057040000}">
      <text>
        <r>
          <rPr>
            <b/>
            <sz val="8"/>
            <color indexed="81"/>
            <rFont val="Tahoma"/>
            <family val="2"/>
          </rPr>
          <t>Alexander Liao:</t>
        </r>
        <r>
          <rPr>
            <sz val="8"/>
            <color indexed="81"/>
            <rFont val="Tahoma"/>
            <family val="2"/>
          </rPr>
          <t xml:space="preserve">
Input partial frequency for element to the left</t>
        </r>
      </text>
    </comment>
    <comment ref="K111" authorId="0" shapeId="0" xr:uid="{00000000-0006-0000-0200-000058040000}">
      <text>
        <r>
          <rPr>
            <b/>
            <sz val="8"/>
            <color indexed="81"/>
            <rFont val="Tahoma"/>
            <family val="2"/>
          </rPr>
          <t>Alexander Liao:</t>
        </r>
        <r>
          <rPr>
            <sz val="8"/>
            <color indexed="81"/>
            <rFont val="Tahoma"/>
            <family val="2"/>
          </rPr>
          <t xml:space="preserve">
Input partial frequency for element to the left</t>
        </r>
      </text>
    </comment>
    <comment ref="N111" authorId="0" shapeId="0" xr:uid="{00000000-0006-0000-0200-000059040000}">
      <text>
        <r>
          <rPr>
            <b/>
            <sz val="8"/>
            <color indexed="81"/>
            <rFont val="Tahoma"/>
            <family val="2"/>
          </rPr>
          <t>Alexander Liao:</t>
        </r>
        <r>
          <rPr>
            <sz val="8"/>
            <color indexed="81"/>
            <rFont val="Tahoma"/>
            <family val="2"/>
          </rPr>
          <t xml:space="preserve">
Input partial frequency for element to the left</t>
        </r>
      </text>
    </comment>
    <comment ref="Q111" authorId="0" shapeId="0" xr:uid="{00000000-0006-0000-0200-00005A040000}">
      <text>
        <r>
          <rPr>
            <b/>
            <sz val="8"/>
            <color indexed="81"/>
            <rFont val="Tahoma"/>
            <family val="2"/>
          </rPr>
          <t>Alexander Liao:</t>
        </r>
        <r>
          <rPr>
            <sz val="8"/>
            <color indexed="81"/>
            <rFont val="Tahoma"/>
            <family val="2"/>
          </rPr>
          <t xml:space="preserve">
Input partial frequency for element to the left</t>
        </r>
      </text>
    </comment>
    <comment ref="T111" authorId="0" shapeId="0" xr:uid="{00000000-0006-0000-0200-00005B040000}">
      <text>
        <r>
          <rPr>
            <b/>
            <sz val="8"/>
            <color indexed="81"/>
            <rFont val="Tahoma"/>
            <family val="2"/>
          </rPr>
          <t>Alexander Liao:</t>
        </r>
        <r>
          <rPr>
            <sz val="8"/>
            <color indexed="81"/>
            <rFont val="Tahoma"/>
            <family val="2"/>
          </rPr>
          <t xml:space="preserve">
Input partial frequency for element to the left</t>
        </r>
      </text>
    </comment>
    <comment ref="W111" authorId="0" shapeId="0" xr:uid="{00000000-0006-0000-0200-00005C040000}">
      <text>
        <r>
          <rPr>
            <b/>
            <sz val="8"/>
            <color indexed="81"/>
            <rFont val="Tahoma"/>
            <family val="2"/>
          </rPr>
          <t>Alexander Liao:</t>
        </r>
        <r>
          <rPr>
            <sz val="8"/>
            <color indexed="81"/>
            <rFont val="Tahoma"/>
            <family val="2"/>
          </rPr>
          <t xml:space="preserve">
Input partial frequency for element to the left</t>
        </r>
      </text>
    </comment>
    <comment ref="Z111" authorId="0" shapeId="0" xr:uid="{00000000-0006-0000-0200-00005D040000}">
      <text>
        <r>
          <rPr>
            <b/>
            <sz val="8"/>
            <color indexed="81"/>
            <rFont val="Tahoma"/>
            <family val="2"/>
          </rPr>
          <t>Alexander Liao:</t>
        </r>
        <r>
          <rPr>
            <sz val="8"/>
            <color indexed="81"/>
            <rFont val="Tahoma"/>
            <family val="2"/>
          </rPr>
          <t xml:space="preserve">
Input partial frequency for element to the left</t>
        </r>
      </text>
    </comment>
    <comment ref="AC111" authorId="0" shapeId="0" xr:uid="{00000000-0006-0000-0200-00005E040000}">
      <text>
        <r>
          <rPr>
            <b/>
            <sz val="8"/>
            <color indexed="81"/>
            <rFont val="Tahoma"/>
            <family val="2"/>
          </rPr>
          <t>Alexander Liao:</t>
        </r>
        <r>
          <rPr>
            <sz val="8"/>
            <color indexed="81"/>
            <rFont val="Tahoma"/>
            <family val="2"/>
          </rPr>
          <t xml:space="preserve">
Input partial frequency for element to the left</t>
        </r>
      </text>
    </comment>
    <comment ref="AF111" authorId="0" shapeId="0" xr:uid="{00000000-0006-0000-0200-00005F040000}">
      <text>
        <r>
          <rPr>
            <b/>
            <sz val="8"/>
            <color indexed="81"/>
            <rFont val="Tahoma"/>
            <family val="2"/>
          </rPr>
          <t>Alexander Liao:</t>
        </r>
        <r>
          <rPr>
            <sz val="8"/>
            <color indexed="81"/>
            <rFont val="Tahoma"/>
            <family val="2"/>
          </rPr>
          <t xml:space="preserve">
Input partial frequency for element to the left</t>
        </r>
      </text>
    </comment>
    <comment ref="AI111" authorId="0" shapeId="0" xr:uid="{00000000-0006-0000-0200-000060040000}">
      <text>
        <r>
          <rPr>
            <b/>
            <sz val="8"/>
            <color indexed="81"/>
            <rFont val="Tahoma"/>
            <family val="2"/>
          </rPr>
          <t>Alexander Liao:</t>
        </r>
        <r>
          <rPr>
            <sz val="8"/>
            <color indexed="81"/>
            <rFont val="Tahoma"/>
            <family val="2"/>
          </rPr>
          <t xml:space="preserve">
Input partial frequency for element to the left</t>
        </r>
      </text>
    </comment>
    <comment ref="AL111" authorId="0" shapeId="0" xr:uid="{00000000-0006-0000-0200-000061040000}">
      <text>
        <r>
          <rPr>
            <b/>
            <sz val="8"/>
            <color indexed="81"/>
            <rFont val="Tahoma"/>
            <family val="2"/>
          </rPr>
          <t>Alexander Liao:</t>
        </r>
        <r>
          <rPr>
            <sz val="8"/>
            <color indexed="81"/>
            <rFont val="Tahoma"/>
            <family val="2"/>
          </rPr>
          <t xml:space="preserve">
Input partial frequency for element to the left</t>
        </r>
      </text>
    </comment>
    <comment ref="AO111" authorId="0" shapeId="0" xr:uid="{00000000-0006-0000-0200-000062040000}">
      <text>
        <r>
          <rPr>
            <b/>
            <sz val="8"/>
            <color indexed="81"/>
            <rFont val="Tahoma"/>
            <family val="2"/>
          </rPr>
          <t>Alexander Liao:</t>
        </r>
        <r>
          <rPr>
            <sz val="8"/>
            <color indexed="81"/>
            <rFont val="Tahoma"/>
            <family val="2"/>
          </rPr>
          <t xml:space="preserve">
Input partial frequency for element to the left</t>
        </r>
      </text>
    </comment>
    <comment ref="K112" authorId="0" shapeId="0" xr:uid="{00000000-0006-0000-0200-000063040000}">
      <text>
        <r>
          <rPr>
            <b/>
            <sz val="8"/>
            <color indexed="81"/>
            <rFont val="Tahoma"/>
            <family val="2"/>
          </rPr>
          <t>Alexander Liao:</t>
        </r>
        <r>
          <rPr>
            <sz val="8"/>
            <color indexed="81"/>
            <rFont val="Tahoma"/>
            <family val="2"/>
          </rPr>
          <t xml:space="preserve">
Input partial frequency for element to the left</t>
        </r>
      </text>
    </comment>
    <comment ref="N112" authorId="0" shapeId="0" xr:uid="{00000000-0006-0000-0200-000064040000}">
      <text>
        <r>
          <rPr>
            <b/>
            <sz val="8"/>
            <color indexed="81"/>
            <rFont val="Tahoma"/>
            <family val="2"/>
          </rPr>
          <t>Alexander Liao:</t>
        </r>
        <r>
          <rPr>
            <sz val="8"/>
            <color indexed="81"/>
            <rFont val="Tahoma"/>
            <family val="2"/>
          </rPr>
          <t xml:space="preserve">
Input partial frequency for element to the left</t>
        </r>
      </text>
    </comment>
    <comment ref="Q112" authorId="0" shapeId="0" xr:uid="{00000000-0006-0000-0200-000065040000}">
      <text>
        <r>
          <rPr>
            <b/>
            <sz val="8"/>
            <color indexed="81"/>
            <rFont val="Tahoma"/>
            <family val="2"/>
          </rPr>
          <t>Alexander Liao:</t>
        </r>
        <r>
          <rPr>
            <sz val="8"/>
            <color indexed="81"/>
            <rFont val="Tahoma"/>
            <family val="2"/>
          </rPr>
          <t xml:space="preserve">
Input partial frequency for element to the left</t>
        </r>
      </text>
    </comment>
    <comment ref="T112" authorId="0" shapeId="0" xr:uid="{00000000-0006-0000-0200-000066040000}">
      <text>
        <r>
          <rPr>
            <b/>
            <sz val="8"/>
            <color indexed="81"/>
            <rFont val="Tahoma"/>
            <family val="2"/>
          </rPr>
          <t>Alexander Liao:</t>
        </r>
        <r>
          <rPr>
            <sz val="8"/>
            <color indexed="81"/>
            <rFont val="Tahoma"/>
            <family val="2"/>
          </rPr>
          <t xml:space="preserve">
Input partial frequency for element to the left</t>
        </r>
      </text>
    </comment>
    <comment ref="W112" authorId="0" shapeId="0" xr:uid="{00000000-0006-0000-0200-000067040000}">
      <text>
        <r>
          <rPr>
            <b/>
            <sz val="8"/>
            <color indexed="81"/>
            <rFont val="Tahoma"/>
            <family val="2"/>
          </rPr>
          <t>Alexander Liao:</t>
        </r>
        <r>
          <rPr>
            <sz val="8"/>
            <color indexed="81"/>
            <rFont val="Tahoma"/>
            <family val="2"/>
          </rPr>
          <t xml:space="preserve">
Input partial frequency for element to the left</t>
        </r>
      </text>
    </comment>
    <comment ref="Z112" authorId="0" shapeId="0" xr:uid="{00000000-0006-0000-0200-000068040000}">
      <text>
        <r>
          <rPr>
            <b/>
            <sz val="8"/>
            <color indexed="81"/>
            <rFont val="Tahoma"/>
            <family val="2"/>
          </rPr>
          <t>Alexander Liao:</t>
        </r>
        <r>
          <rPr>
            <sz val="8"/>
            <color indexed="81"/>
            <rFont val="Tahoma"/>
            <family val="2"/>
          </rPr>
          <t xml:space="preserve">
Input partial frequency for element to the left</t>
        </r>
      </text>
    </comment>
    <comment ref="AC112" authorId="0" shapeId="0" xr:uid="{00000000-0006-0000-0200-000069040000}">
      <text>
        <r>
          <rPr>
            <b/>
            <sz val="8"/>
            <color indexed="81"/>
            <rFont val="Tahoma"/>
            <family val="2"/>
          </rPr>
          <t>Alexander Liao:</t>
        </r>
        <r>
          <rPr>
            <sz val="8"/>
            <color indexed="81"/>
            <rFont val="Tahoma"/>
            <family val="2"/>
          </rPr>
          <t xml:space="preserve">
Input partial frequency for element to the left</t>
        </r>
      </text>
    </comment>
    <comment ref="AF112" authorId="0" shapeId="0" xr:uid="{00000000-0006-0000-0200-00006A040000}">
      <text>
        <r>
          <rPr>
            <b/>
            <sz val="8"/>
            <color indexed="81"/>
            <rFont val="Tahoma"/>
            <family val="2"/>
          </rPr>
          <t>Alexander Liao:</t>
        </r>
        <r>
          <rPr>
            <sz val="8"/>
            <color indexed="81"/>
            <rFont val="Tahoma"/>
            <family val="2"/>
          </rPr>
          <t xml:space="preserve">
Input partial frequency for element to the left</t>
        </r>
      </text>
    </comment>
    <comment ref="AI112" authorId="0" shapeId="0" xr:uid="{00000000-0006-0000-0200-00006B040000}">
      <text>
        <r>
          <rPr>
            <b/>
            <sz val="8"/>
            <color indexed="81"/>
            <rFont val="Tahoma"/>
            <family val="2"/>
          </rPr>
          <t>Alexander Liao:</t>
        </r>
        <r>
          <rPr>
            <sz val="8"/>
            <color indexed="81"/>
            <rFont val="Tahoma"/>
            <family val="2"/>
          </rPr>
          <t xml:space="preserve">
Input partial frequency for element to the left</t>
        </r>
      </text>
    </comment>
    <comment ref="AL112" authorId="0" shapeId="0" xr:uid="{00000000-0006-0000-0200-00006C040000}">
      <text>
        <r>
          <rPr>
            <b/>
            <sz val="8"/>
            <color indexed="81"/>
            <rFont val="Tahoma"/>
            <family val="2"/>
          </rPr>
          <t>Alexander Liao:</t>
        </r>
        <r>
          <rPr>
            <sz val="8"/>
            <color indexed="81"/>
            <rFont val="Tahoma"/>
            <family val="2"/>
          </rPr>
          <t xml:space="preserve">
Input partial frequency for element to the left</t>
        </r>
      </text>
    </comment>
    <comment ref="AO112" authorId="0" shapeId="0" xr:uid="{00000000-0006-0000-0200-00006D040000}">
      <text>
        <r>
          <rPr>
            <b/>
            <sz val="8"/>
            <color indexed="81"/>
            <rFont val="Tahoma"/>
            <family val="2"/>
          </rPr>
          <t>Alexander Liao:</t>
        </r>
        <r>
          <rPr>
            <sz val="8"/>
            <color indexed="81"/>
            <rFont val="Tahoma"/>
            <family val="2"/>
          </rPr>
          <t xml:space="preserve">
Input partial frequency for element to the left</t>
        </r>
      </text>
    </comment>
    <comment ref="K113" authorId="0" shapeId="0" xr:uid="{00000000-0006-0000-0200-00006E040000}">
      <text>
        <r>
          <rPr>
            <b/>
            <sz val="8"/>
            <color indexed="81"/>
            <rFont val="Tahoma"/>
            <family val="2"/>
          </rPr>
          <t>Alexander Liao:</t>
        </r>
        <r>
          <rPr>
            <sz val="8"/>
            <color indexed="81"/>
            <rFont val="Tahoma"/>
            <family val="2"/>
          </rPr>
          <t xml:space="preserve">
Input partial frequency for element to the left</t>
        </r>
      </text>
    </comment>
    <comment ref="N113" authorId="0" shapeId="0" xr:uid="{00000000-0006-0000-0200-00006F040000}">
      <text>
        <r>
          <rPr>
            <b/>
            <sz val="8"/>
            <color indexed="81"/>
            <rFont val="Tahoma"/>
            <family val="2"/>
          </rPr>
          <t>Alexander Liao:</t>
        </r>
        <r>
          <rPr>
            <sz val="8"/>
            <color indexed="81"/>
            <rFont val="Tahoma"/>
            <family val="2"/>
          </rPr>
          <t xml:space="preserve">
Input partial frequency for element to the left</t>
        </r>
      </text>
    </comment>
    <comment ref="Q113" authorId="0" shapeId="0" xr:uid="{00000000-0006-0000-0200-000070040000}">
      <text>
        <r>
          <rPr>
            <b/>
            <sz val="8"/>
            <color indexed="81"/>
            <rFont val="Tahoma"/>
            <family val="2"/>
          </rPr>
          <t>Alexander Liao:</t>
        </r>
        <r>
          <rPr>
            <sz val="8"/>
            <color indexed="81"/>
            <rFont val="Tahoma"/>
            <family val="2"/>
          </rPr>
          <t xml:space="preserve">
Input partial frequency for element to the left</t>
        </r>
      </text>
    </comment>
    <comment ref="T113" authorId="0" shapeId="0" xr:uid="{00000000-0006-0000-0200-000071040000}">
      <text>
        <r>
          <rPr>
            <b/>
            <sz val="8"/>
            <color indexed="81"/>
            <rFont val="Tahoma"/>
            <family val="2"/>
          </rPr>
          <t>Alexander Liao:</t>
        </r>
        <r>
          <rPr>
            <sz val="8"/>
            <color indexed="81"/>
            <rFont val="Tahoma"/>
            <family val="2"/>
          </rPr>
          <t xml:space="preserve">
Input partial frequency for element to the left</t>
        </r>
      </text>
    </comment>
    <comment ref="W113" authorId="0" shapeId="0" xr:uid="{00000000-0006-0000-0200-000072040000}">
      <text>
        <r>
          <rPr>
            <b/>
            <sz val="8"/>
            <color indexed="81"/>
            <rFont val="Tahoma"/>
            <family val="2"/>
          </rPr>
          <t>Alexander Liao:</t>
        </r>
        <r>
          <rPr>
            <sz val="8"/>
            <color indexed="81"/>
            <rFont val="Tahoma"/>
            <family val="2"/>
          </rPr>
          <t xml:space="preserve">
Input partial frequency for element to the left</t>
        </r>
      </text>
    </comment>
    <comment ref="Z113" authorId="0" shapeId="0" xr:uid="{00000000-0006-0000-0200-000073040000}">
      <text>
        <r>
          <rPr>
            <b/>
            <sz val="8"/>
            <color indexed="81"/>
            <rFont val="Tahoma"/>
            <family val="2"/>
          </rPr>
          <t>Alexander Liao:</t>
        </r>
        <r>
          <rPr>
            <sz val="8"/>
            <color indexed="81"/>
            <rFont val="Tahoma"/>
            <family val="2"/>
          </rPr>
          <t xml:space="preserve">
Input partial frequency for element to the left</t>
        </r>
      </text>
    </comment>
    <comment ref="AC113" authorId="0" shapeId="0" xr:uid="{00000000-0006-0000-0200-000074040000}">
      <text>
        <r>
          <rPr>
            <b/>
            <sz val="8"/>
            <color indexed="81"/>
            <rFont val="Tahoma"/>
            <family val="2"/>
          </rPr>
          <t>Alexander Liao:</t>
        </r>
        <r>
          <rPr>
            <sz val="8"/>
            <color indexed="81"/>
            <rFont val="Tahoma"/>
            <family val="2"/>
          </rPr>
          <t xml:space="preserve">
Input partial frequency for element to the left</t>
        </r>
      </text>
    </comment>
    <comment ref="AF113" authorId="0" shapeId="0" xr:uid="{00000000-0006-0000-0200-000075040000}">
      <text>
        <r>
          <rPr>
            <b/>
            <sz val="8"/>
            <color indexed="81"/>
            <rFont val="Tahoma"/>
            <family val="2"/>
          </rPr>
          <t>Alexander Liao:</t>
        </r>
        <r>
          <rPr>
            <sz val="8"/>
            <color indexed="81"/>
            <rFont val="Tahoma"/>
            <family val="2"/>
          </rPr>
          <t xml:space="preserve">
Input partial frequency for element to the left</t>
        </r>
      </text>
    </comment>
    <comment ref="AI113" authorId="0" shapeId="0" xr:uid="{00000000-0006-0000-0200-000076040000}">
      <text>
        <r>
          <rPr>
            <b/>
            <sz val="8"/>
            <color indexed="81"/>
            <rFont val="Tahoma"/>
            <family val="2"/>
          </rPr>
          <t>Alexander Liao:</t>
        </r>
        <r>
          <rPr>
            <sz val="8"/>
            <color indexed="81"/>
            <rFont val="Tahoma"/>
            <family val="2"/>
          </rPr>
          <t xml:space="preserve">
Input partial frequency for element to the left</t>
        </r>
      </text>
    </comment>
    <comment ref="AL113" authorId="0" shapeId="0" xr:uid="{00000000-0006-0000-0200-000077040000}">
      <text>
        <r>
          <rPr>
            <b/>
            <sz val="8"/>
            <color indexed="81"/>
            <rFont val="Tahoma"/>
            <family val="2"/>
          </rPr>
          <t>Alexander Liao:</t>
        </r>
        <r>
          <rPr>
            <sz val="8"/>
            <color indexed="81"/>
            <rFont val="Tahoma"/>
            <family val="2"/>
          </rPr>
          <t xml:space="preserve">
Input partial frequency for element to the left</t>
        </r>
      </text>
    </comment>
    <comment ref="AO113" authorId="0" shapeId="0" xr:uid="{00000000-0006-0000-0200-000078040000}">
      <text>
        <r>
          <rPr>
            <b/>
            <sz val="8"/>
            <color indexed="81"/>
            <rFont val="Tahoma"/>
            <family val="2"/>
          </rPr>
          <t>Alexander Liao:</t>
        </r>
        <r>
          <rPr>
            <sz val="8"/>
            <color indexed="81"/>
            <rFont val="Tahoma"/>
            <family val="2"/>
          </rPr>
          <t xml:space="preserve">
Input partial frequency for element to the left</t>
        </r>
      </text>
    </comment>
    <comment ref="K114" authorId="0" shapeId="0" xr:uid="{00000000-0006-0000-0200-000079040000}">
      <text>
        <r>
          <rPr>
            <b/>
            <sz val="8"/>
            <color indexed="81"/>
            <rFont val="Tahoma"/>
            <family val="2"/>
          </rPr>
          <t>Alexander Liao:</t>
        </r>
        <r>
          <rPr>
            <sz val="8"/>
            <color indexed="81"/>
            <rFont val="Tahoma"/>
            <family val="2"/>
          </rPr>
          <t xml:space="preserve">
Input partial frequency for element to the left</t>
        </r>
      </text>
    </comment>
    <comment ref="N114" authorId="0" shapeId="0" xr:uid="{00000000-0006-0000-0200-00007A040000}">
      <text>
        <r>
          <rPr>
            <b/>
            <sz val="8"/>
            <color indexed="81"/>
            <rFont val="Tahoma"/>
            <family val="2"/>
          </rPr>
          <t>Alexander Liao:</t>
        </r>
        <r>
          <rPr>
            <sz val="8"/>
            <color indexed="81"/>
            <rFont val="Tahoma"/>
            <family val="2"/>
          </rPr>
          <t xml:space="preserve">
Input partial frequency for element to the left</t>
        </r>
      </text>
    </comment>
    <comment ref="Q114" authorId="0" shapeId="0" xr:uid="{00000000-0006-0000-0200-00007B040000}">
      <text>
        <r>
          <rPr>
            <b/>
            <sz val="8"/>
            <color indexed="81"/>
            <rFont val="Tahoma"/>
            <family val="2"/>
          </rPr>
          <t>Alexander Liao:</t>
        </r>
        <r>
          <rPr>
            <sz val="8"/>
            <color indexed="81"/>
            <rFont val="Tahoma"/>
            <family val="2"/>
          </rPr>
          <t xml:space="preserve">
Input partial frequency for element to the left</t>
        </r>
      </text>
    </comment>
    <comment ref="T114" authorId="0" shapeId="0" xr:uid="{00000000-0006-0000-0200-00007C040000}">
      <text>
        <r>
          <rPr>
            <b/>
            <sz val="8"/>
            <color indexed="81"/>
            <rFont val="Tahoma"/>
            <family val="2"/>
          </rPr>
          <t>Alexander Liao:</t>
        </r>
        <r>
          <rPr>
            <sz val="8"/>
            <color indexed="81"/>
            <rFont val="Tahoma"/>
            <family val="2"/>
          </rPr>
          <t xml:space="preserve">
Input partial frequency for element to the left</t>
        </r>
      </text>
    </comment>
    <comment ref="W114" authorId="0" shapeId="0" xr:uid="{00000000-0006-0000-0200-00007D040000}">
      <text>
        <r>
          <rPr>
            <b/>
            <sz val="8"/>
            <color indexed="81"/>
            <rFont val="Tahoma"/>
            <family val="2"/>
          </rPr>
          <t>Alexander Liao:</t>
        </r>
        <r>
          <rPr>
            <sz val="8"/>
            <color indexed="81"/>
            <rFont val="Tahoma"/>
            <family val="2"/>
          </rPr>
          <t xml:space="preserve">
Input partial frequency for element to the left</t>
        </r>
      </text>
    </comment>
    <comment ref="Z114" authorId="0" shapeId="0" xr:uid="{00000000-0006-0000-0200-00007E040000}">
      <text>
        <r>
          <rPr>
            <b/>
            <sz val="8"/>
            <color indexed="81"/>
            <rFont val="Tahoma"/>
            <family val="2"/>
          </rPr>
          <t>Alexander Liao:</t>
        </r>
        <r>
          <rPr>
            <sz val="8"/>
            <color indexed="81"/>
            <rFont val="Tahoma"/>
            <family val="2"/>
          </rPr>
          <t xml:space="preserve">
Input partial frequency for element to the left</t>
        </r>
      </text>
    </comment>
    <comment ref="AC114" authorId="0" shapeId="0" xr:uid="{00000000-0006-0000-0200-00007F040000}">
      <text>
        <r>
          <rPr>
            <b/>
            <sz val="8"/>
            <color indexed="81"/>
            <rFont val="Tahoma"/>
            <family val="2"/>
          </rPr>
          <t>Alexander Liao:</t>
        </r>
        <r>
          <rPr>
            <sz val="8"/>
            <color indexed="81"/>
            <rFont val="Tahoma"/>
            <family val="2"/>
          </rPr>
          <t xml:space="preserve">
Input partial frequency for element to the left</t>
        </r>
      </text>
    </comment>
    <comment ref="AF114" authorId="0" shapeId="0" xr:uid="{00000000-0006-0000-0200-000080040000}">
      <text>
        <r>
          <rPr>
            <b/>
            <sz val="8"/>
            <color indexed="81"/>
            <rFont val="Tahoma"/>
            <family val="2"/>
          </rPr>
          <t>Alexander Liao:</t>
        </r>
        <r>
          <rPr>
            <sz val="8"/>
            <color indexed="81"/>
            <rFont val="Tahoma"/>
            <family val="2"/>
          </rPr>
          <t xml:space="preserve">
Input partial frequency for element to the left</t>
        </r>
      </text>
    </comment>
    <comment ref="AI114" authorId="0" shapeId="0" xr:uid="{00000000-0006-0000-0200-000081040000}">
      <text>
        <r>
          <rPr>
            <b/>
            <sz val="8"/>
            <color indexed="81"/>
            <rFont val="Tahoma"/>
            <family val="2"/>
          </rPr>
          <t>Alexander Liao:</t>
        </r>
        <r>
          <rPr>
            <sz val="8"/>
            <color indexed="81"/>
            <rFont val="Tahoma"/>
            <family val="2"/>
          </rPr>
          <t xml:space="preserve">
Input partial frequency for element to the left</t>
        </r>
      </text>
    </comment>
    <comment ref="AL114" authorId="0" shapeId="0" xr:uid="{00000000-0006-0000-0200-000082040000}">
      <text>
        <r>
          <rPr>
            <b/>
            <sz val="8"/>
            <color indexed="81"/>
            <rFont val="Tahoma"/>
            <family val="2"/>
          </rPr>
          <t>Alexander Liao:</t>
        </r>
        <r>
          <rPr>
            <sz val="8"/>
            <color indexed="81"/>
            <rFont val="Tahoma"/>
            <family val="2"/>
          </rPr>
          <t xml:space="preserve">
Input partial frequency for element to the left</t>
        </r>
      </text>
    </comment>
    <comment ref="AO114" authorId="0" shapeId="0" xr:uid="{00000000-0006-0000-0200-000083040000}">
      <text>
        <r>
          <rPr>
            <b/>
            <sz val="8"/>
            <color indexed="81"/>
            <rFont val="Tahoma"/>
            <family val="2"/>
          </rPr>
          <t>Alexander Liao:</t>
        </r>
        <r>
          <rPr>
            <sz val="8"/>
            <color indexed="81"/>
            <rFont val="Tahoma"/>
            <family val="2"/>
          </rPr>
          <t xml:space="preserve">
Input partial frequency for element to the left</t>
        </r>
      </text>
    </comment>
    <comment ref="K115" authorId="0" shapeId="0" xr:uid="{00000000-0006-0000-0200-000084040000}">
      <text>
        <r>
          <rPr>
            <b/>
            <sz val="8"/>
            <color indexed="81"/>
            <rFont val="Tahoma"/>
            <family val="2"/>
          </rPr>
          <t>Alexander Liao:</t>
        </r>
        <r>
          <rPr>
            <sz val="8"/>
            <color indexed="81"/>
            <rFont val="Tahoma"/>
            <family val="2"/>
          </rPr>
          <t xml:space="preserve">
Input partial frequency for element to the left</t>
        </r>
      </text>
    </comment>
    <comment ref="N115" authorId="0" shapeId="0" xr:uid="{00000000-0006-0000-0200-000085040000}">
      <text>
        <r>
          <rPr>
            <b/>
            <sz val="8"/>
            <color indexed="81"/>
            <rFont val="Tahoma"/>
            <family val="2"/>
          </rPr>
          <t>Alexander Liao:</t>
        </r>
        <r>
          <rPr>
            <sz val="8"/>
            <color indexed="81"/>
            <rFont val="Tahoma"/>
            <family val="2"/>
          </rPr>
          <t xml:space="preserve">
Input partial frequency for element to the left</t>
        </r>
      </text>
    </comment>
    <comment ref="Q115" authorId="0" shapeId="0" xr:uid="{00000000-0006-0000-0200-000086040000}">
      <text>
        <r>
          <rPr>
            <b/>
            <sz val="8"/>
            <color indexed="81"/>
            <rFont val="Tahoma"/>
            <family val="2"/>
          </rPr>
          <t>Alexander Liao:</t>
        </r>
        <r>
          <rPr>
            <sz val="8"/>
            <color indexed="81"/>
            <rFont val="Tahoma"/>
            <family val="2"/>
          </rPr>
          <t xml:space="preserve">
Input partial frequency for element to the left</t>
        </r>
      </text>
    </comment>
    <comment ref="T115" authorId="0" shapeId="0" xr:uid="{00000000-0006-0000-0200-000087040000}">
      <text>
        <r>
          <rPr>
            <b/>
            <sz val="8"/>
            <color indexed="81"/>
            <rFont val="Tahoma"/>
            <family val="2"/>
          </rPr>
          <t>Alexander Liao:</t>
        </r>
        <r>
          <rPr>
            <sz val="8"/>
            <color indexed="81"/>
            <rFont val="Tahoma"/>
            <family val="2"/>
          </rPr>
          <t xml:space="preserve">
Input partial frequency for element to the left</t>
        </r>
      </text>
    </comment>
    <comment ref="W115" authorId="0" shapeId="0" xr:uid="{00000000-0006-0000-0200-000088040000}">
      <text>
        <r>
          <rPr>
            <b/>
            <sz val="8"/>
            <color indexed="81"/>
            <rFont val="Tahoma"/>
            <family val="2"/>
          </rPr>
          <t>Alexander Liao:</t>
        </r>
        <r>
          <rPr>
            <sz val="8"/>
            <color indexed="81"/>
            <rFont val="Tahoma"/>
            <family val="2"/>
          </rPr>
          <t xml:space="preserve">
Input partial frequency for element to the left</t>
        </r>
      </text>
    </comment>
    <comment ref="Z115" authorId="0" shapeId="0" xr:uid="{00000000-0006-0000-0200-000089040000}">
      <text>
        <r>
          <rPr>
            <b/>
            <sz val="8"/>
            <color indexed="81"/>
            <rFont val="Tahoma"/>
            <family val="2"/>
          </rPr>
          <t>Alexander Liao:</t>
        </r>
        <r>
          <rPr>
            <sz val="8"/>
            <color indexed="81"/>
            <rFont val="Tahoma"/>
            <family val="2"/>
          </rPr>
          <t xml:space="preserve">
Input partial frequency for element to the left</t>
        </r>
      </text>
    </comment>
    <comment ref="AC115" authorId="0" shapeId="0" xr:uid="{00000000-0006-0000-0200-00008A040000}">
      <text>
        <r>
          <rPr>
            <b/>
            <sz val="8"/>
            <color indexed="81"/>
            <rFont val="Tahoma"/>
            <family val="2"/>
          </rPr>
          <t>Alexander Liao:</t>
        </r>
        <r>
          <rPr>
            <sz val="8"/>
            <color indexed="81"/>
            <rFont val="Tahoma"/>
            <family val="2"/>
          </rPr>
          <t xml:space="preserve">
Input partial frequency for element to the left</t>
        </r>
      </text>
    </comment>
    <comment ref="AF115" authorId="0" shapeId="0" xr:uid="{00000000-0006-0000-0200-00008B040000}">
      <text>
        <r>
          <rPr>
            <b/>
            <sz val="8"/>
            <color indexed="81"/>
            <rFont val="Tahoma"/>
            <family val="2"/>
          </rPr>
          <t>Alexander Liao:</t>
        </r>
        <r>
          <rPr>
            <sz val="8"/>
            <color indexed="81"/>
            <rFont val="Tahoma"/>
            <family val="2"/>
          </rPr>
          <t xml:space="preserve">
Input partial frequency for element to the left</t>
        </r>
      </text>
    </comment>
    <comment ref="AI115" authorId="0" shapeId="0" xr:uid="{00000000-0006-0000-0200-00008C040000}">
      <text>
        <r>
          <rPr>
            <b/>
            <sz val="8"/>
            <color indexed="81"/>
            <rFont val="Tahoma"/>
            <family val="2"/>
          </rPr>
          <t>Alexander Liao:</t>
        </r>
        <r>
          <rPr>
            <sz val="8"/>
            <color indexed="81"/>
            <rFont val="Tahoma"/>
            <family val="2"/>
          </rPr>
          <t xml:space="preserve">
Input partial frequency for element to the left</t>
        </r>
      </text>
    </comment>
    <comment ref="AL115" authorId="0" shapeId="0" xr:uid="{00000000-0006-0000-0200-00008D040000}">
      <text>
        <r>
          <rPr>
            <b/>
            <sz val="8"/>
            <color indexed="81"/>
            <rFont val="Tahoma"/>
            <family val="2"/>
          </rPr>
          <t>Alexander Liao:</t>
        </r>
        <r>
          <rPr>
            <sz val="8"/>
            <color indexed="81"/>
            <rFont val="Tahoma"/>
            <family val="2"/>
          </rPr>
          <t xml:space="preserve">
Input partial frequency for element to the left</t>
        </r>
      </text>
    </comment>
    <comment ref="AO115" authorId="0" shapeId="0" xr:uid="{00000000-0006-0000-0200-00008E040000}">
      <text>
        <r>
          <rPr>
            <b/>
            <sz val="8"/>
            <color indexed="81"/>
            <rFont val="Tahoma"/>
            <family val="2"/>
          </rPr>
          <t>Alexander Liao:</t>
        </r>
        <r>
          <rPr>
            <sz val="8"/>
            <color indexed="81"/>
            <rFont val="Tahoma"/>
            <family val="2"/>
          </rPr>
          <t xml:space="preserve">
Input partial frequency for element to the left</t>
        </r>
      </text>
    </comment>
    <comment ref="K116" authorId="0" shapeId="0" xr:uid="{00000000-0006-0000-0200-00008F040000}">
      <text>
        <r>
          <rPr>
            <b/>
            <sz val="8"/>
            <color indexed="81"/>
            <rFont val="Tahoma"/>
            <family val="2"/>
          </rPr>
          <t>Alexander Liao:</t>
        </r>
        <r>
          <rPr>
            <sz val="8"/>
            <color indexed="81"/>
            <rFont val="Tahoma"/>
            <family val="2"/>
          </rPr>
          <t xml:space="preserve">
Input partial frequency for element to the left</t>
        </r>
      </text>
    </comment>
    <comment ref="N116" authorId="0" shapeId="0" xr:uid="{00000000-0006-0000-0200-000090040000}">
      <text>
        <r>
          <rPr>
            <b/>
            <sz val="8"/>
            <color indexed="81"/>
            <rFont val="Tahoma"/>
            <family val="2"/>
          </rPr>
          <t>Alexander Liao:</t>
        </r>
        <r>
          <rPr>
            <sz val="8"/>
            <color indexed="81"/>
            <rFont val="Tahoma"/>
            <family val="2"/>
          </rPr>
          <t xml:space="preserve">
Input partial frequency for element to the left</t>
        </r>
      </text>
    </comment>
    <comment ref="Q116" authorId="0" shapeId="0" xr:uid="{00000000-0006-0000-0200-000091040000}">
      <text>
        <r>
          <rPr>
            <b/>
            <sz val="8"/>
            <color indexed="81"/>
            <rFont val="Tahoma"/>
            <family val="2"/>
          </rPr>
          <t>Alexander Liao:</t>
        </r>
        <r>
          <rPr>
            <sz val="8"/>
            <color indexed="81"/>
            <rFont val="Tahoma"/>
            <family val="2"/>
          </rPr>
          <t xml:space="preserve">
Input partial frequency for element to the left</t>
        </r>
      </text>
    </comment>
    <comment ref="T116" authorId="0" shapeId="0" xr:uid="{00000000-0006-0000-0200-000092040000}">
      <text>
        <r>
          <rPr>
            <b/>
            <sz val="8"/>
            <color indexed="81"/>
            <rFont val="Tahoma"/>
            <family val="2"/>
          </rPr>
          <t>Alexander Liao:</t>
        </r>
        <r>
          <rPr>
            <sz val="8"/>
            <color indexed="81"/>
            <rFont val="Tahoma"/>
            <family val="2"/>
          </rPr>
          <t xml:space="preserve">
Input partial frequency for element to the left</t>
        </r>
      </text>
    </comment>
    <comment ref="W116" authorId="0" shapeId="0" xr:uid="{00000000-0006-0000-0200-000093040000}">
      <text>
        <r>
          <rPr>
            <b/>
            <sz val="8"/>
            <color indexed="81"/>
            <rFont val="Tahoma"/>
            <family val="2"/>
          </rPr>
          <t>Alexander Liao:</t>
        </r>
        <r>
          <rPr>
            <sz val="8"/>
            <color indexed="81"/>
            <rFont val="Tahoma"/>
            <family val="2"/>
          </rPr>
          <t xml:space="preserve">
Input partial frequency for element to the left</t>
        </r>
      </text>
    </comment>
    <comment ref="Z116" authorId="0" shapeId="0" xr:uid="{00000000-0006-0000-0200-000094040000}">
      <text>
        <r>
          <rPr>
            <b/>
            <sz val="8"/>
            <color indexed="81"/>
            <rFont val="Tahoma"/>
            <family val="2"/>
          </rPr>
          <t>Alexander Liao:</t>
        </r>
        <r>
          <rPr>
            <sz val="8"/>
            <color indexed="81"/>
            <rFont val="Tahoma"/>
            <family val="2"/>
          </rPr>
          <t xml:space="preserve">
Input partial frequency for element to the left</t>
        </r>
      </text>
    </comment>
    <comment ref="AC116" authorId="0" shapeId="0" xr:uid="{00000000-0006-0000-0200-000095040000}">
      <text>
        <r>
          <rPr>
            <b/>
            <sz val="8"/>
            <color indexed="81"/>
            <rFont val="Tahoma"/>
            <family val="2"/>
          </rPr>
          <t>Alexander Liao:</t>
        </r>
        <r>
          <rPr>
            <sz val="8"/>
            <color indexed="81"/>
            <rFont val="Tahoma"/>
            <family val="2"/>
          </rPr>
          <t xml:space="preserve">
Input partial frequency for element to the left</t>
        </r>
      </text>
    </comment>
    <comment ref="AF116" authorId="0" shapeId="0" xr:uid="{00000000-0006-0000-0200-000096040000}">
      <text>
        <r>
          <rPr>
            <b/>
            <sz val="8"/>
            <color indexed="81"/>
            <rFont val="Tahoma"/>
            <family val="2"/>
          </rPr>
          <t>Alexander Liao:</t>
        </r>
        <r>
          <rPr>
            <sz val="8"/>
            <color indexed="81"/>
            <rFont val="Tahoma"/>
            <family val="2"/>
          </rPr>
          <t xml:space="preserve">
Input partial frequency for element to the left</t>
        </r>
      </text>
    </comment>
    <comment ref="AI116" authorId="0" shapeId="0" xr:uid="{00000000-0006-0000-0200-000097040000}">
      <text>
        <r>
          <rPr>
            <b/>
            <sz val="8"/>
            <color indexed="81"/>
            <rFont val="Tahoma"/>
            <family val="2"/>
          </rPr>
          <t>Alexander Liao:</t>
        </r>
        <r>
          <rPr>
            <sz val="8"/>
            <color indexed="81"/>
            <rFont val="Tahoma"/>
            <family val="2"/>
          </rPr>
          <t xml:space="preserve">
Input partial frequency for element to the left</t>
        </r>
      </text>
    </comment>
    <comment ref="AL116" authorId="0" shapeId="0" xr:uid="{00000000-0006-0000-0200-000098040000}">
      <text>
        <r>
          <rPr>
            <b/>
            <sz val="8"/>
            <color indexed="81"/>
            <rFont val="Tahoma"/>
            <family val="2"/>
          </rPr>
          <t>Alexander Liao:</t>
        </r>
        <r>
          <rPr>
            <sz val="8"/>
            <color indexed="81"/>
            <rFont val="Tahoma"/>
            <family val="2"/>
          </rPr>
          <t xml:space="preserve">
Input partial frequency for element to the left</t>
        </r>
      </text>
    </comment>
    <comment ref="AO116" authorId="0" shapeId="0" xr:uid="{00000000-0006-0000-0200-000099040000}">
      <text>
        <r>
          <rPr>
            <b/>
            <sz val="8"/>
            <color indexed="81"/>
            <rFont val="Tahoma"/>
            <family val="2"/>
          </rPr>
          <t>Alexander Liao:</t>
        </r>
        <r>
          <rPr>
            <sz val="8"/>
            <color indexed="81"/>
            <rFont val="Tahoma"/>
            <family val="2"/>
          </rPr>
          <t xml:space="preserve">
Input partial frequency for element to the left</t>
        </r>
      </text>
    </comment>
    <comment ref="K117" authorId="0" shapeId="0" xr:uid="{00000000-0006-0000-0200-00009A040000}">
      <text>
        <r>
          <rPr>
            <b/>
            <sz val="8"/>
            <color indexed="81"/>
            <rFont val="Tahoma"/>
            <family val="2"/>
          </rPr>
          <t>Alexander Liao:</t>
        </r>
        <r>
          <rPr>
            <sz val="8"/>
            <color indexed="81"/>
            <rFont val="Tahoma"/>
            <family val="2"/>
          </rPr>
          <t xml:space="preserve">
Input partial frequency for element to the left</t>
        </r>
      </text>
    </comment>
    <comment ref="N117" authorId="0" shapeId="0" xr:uid="{00000000-0006-0000-0200-00009B040000}">
      <text>
        <r>
          <rPr>
            <b/>
            <sz val="8"/>
            <color indexed="81"/>
            <rFont val="Tahoma"/>
            <family val="2"/>
          </rPr>
          <t>Alexander Liao:</t>
        </r>
        <r>
          <rPr>
            <sz val="8"/>
            <color indexed="81"/>
            <rFont val="Tahoma"/>
            <family val="2"/>
          </rPr>
          <t xml:space="preserve">
Input partial frequency for element to the left</t>
        </r>
      </text>
    </comment>
    <comment ref="Q117" authorId="0" shapeId="0" xr:uid="{00000000-0006-0000-0200-00009C040000}">
      <text>
        <r>
          <rPr>
            <b/>
            <sz val="8"/>
            <color indexed="81"/>
            <rFont val="Tahoma"/>
            <family val="2"/>
          </rPr>
          <t>Alexander Liao:</t>
        </r>
        <r>
          <rPr>
            <sz val="8"/>
            <color indexed="81"/>
            <rFont val="Tahoma"/>
            <family val="2"/>
          </rPr>
          <t xml:space="preserve">
Input partial frequency for element to the left</t>
        </r>
      </text>
    </comment>
    <comment ref="T117" authorId="0" shapeId="0" xr:uid="{00000000-0006-0000-0200-00009D040000}">
      <text>
        <r>
          <rPr>
            <b/>
            <sz val="8"/>
            <color indexed="81"/>
            <rFont val="Tahoma"/>
            <family val="2"/>
          </rPr>
          <t>Alexander Liao:</t>
        </r>
        <r>
          <rPr>
            <sz val="8"/>
            <color indexed="81"/>
            <rFont val="Tahoma"/>
            <family val="2"/>
          </rPr>
          <t xml:space="preserve">
Input partial frequency for element to the left</t>
        </r>
      </text>
    </comment>
    <comment ref="W117" authorId="0" shapeId="0" xr:uid="{00000000-0006-0000-0200-00009E040000}">
      <text>
        <r>
          <rPr>
            <b/>
            <sz val="8"/>
            <color indexed="81"/>
            <rFont val="Tahoma"/>
            <family val="2"/>
          </rPr>
          <t>Alexander Liao:</t>
        </r>
        <r>
          <rPr>
            <sz val="8"/>
            <color indexed="81"/>
            <rFont val="Tahoma"/>
            <family val="2"/>
          </rPr>
          <t xml:space="preserve">
Input partial frequency for element to the left</t>
        </r>
      </text>
    </comment>
    <comment ref="Z117" authorId="0" shapeId="0" xr:uid="{00000000-0006-0000-0200-00009F040000}">
      <text>
        <r>
          <rPr>
            <b/>
            <sz val="8"/>
            <color indexed="81"/>
            <rFont val="Tahoma"/>
            <family val="2"/>
          </rPr>
          <t>Alexander Liao:</t>
        </r>
        <r>
          <rPr>
            <sz val="8"/>
            <color indexed="81"/>
            <rFont val="Tahoma"/>
            <family val="2"/>
          </rPr>
          <t xml:space="preserve">
Input partial frequency for element to the left</t>
        </r>
      </text>
    </comment>
    <comment ref="AC117" authorId="0" shapeId="0" xr:uid="{00000000-0006-0000-0200-0000A0040000}">
      <text>
        <r>
          <rPr>
            <b/>
            <sz val="8"/>
            <color indexed="81"/>
            <rFont val="Tahoma"/>
            <family val="2"/>
          </rPr>
          <t>Alexander Liao:</t>
        </r>
        <r>
          <rPr>
            <sz val="8"/>
            <color indexed="81"/>
            <rFont val="Tahoma"/>
            <family val="2"/>
          </rPr>
          <t xml:space="preserve">
Input partial frequency for element to the left</t>
        </r>
      </text>
    </comment>
    <comment ref="AF117" authorId="0" shapeId="0" xr:uid="{00000000-0006-0000-0200-0000A1040000}">
      <text>
        <r>
          <rPr>
            <b/>
            <sz val="8"/>
            <color indexed="81"/>
            <rFont val="Tahoma"/>
            <family val="2"/>
          </rPr>
          <t>Alexander Liao:</t>
        </r>
        <r>
          <rPr>
            <sz val="8"/>
            <color indexed="81"/>
            <rFont val="Tahoma"/>
            <family val="2"/>
          </rPr>
          <t xml:space="preserve">
Input partial frequency for element to the left</t>
        </r>
      </text>
    </comment>
    <comment ref="AI117" authorId="0" shapeId="0" xr:uid="{00000000-0006-0000-0200-0000A2040000}">
      <text>
        <r>
          <rPr>
            <b/>
            <sz val="8"/>
            <color indexed="81"/>
            <rFont val="Tahoma"/>
            <family val="2"/>
          </rPr>
          <t>Alexander Liao:</t>
        </r>
        <r>
          <rPr>
            <sz val="8"/>
            <color indexed="81"/>
            <rFont val="Tahoma"/>
            <family val="2"/>
          </rPr>
          <t xml:space="preserve">
Input partial frequency for element to the left</t>
        </r>
      </text>
    </comment>
    <comment ref="AL117" authorId="0" shapeId="0" xr:uid="{00000000-0006-0000-0200-0000A3040000}">
      <text>
        <r>
          <rPr>
            <b/>
            <sz val="8"/>
            <color indexed="81"/>
            <rFont val="Tahoma"/>
            <family val="2"/>
          </rPr>
          <t>Alexander Liao:</t>
        </r>
        <r>
          <rPr>
            <sz val="8"/>
            <color indexed="81"/>
            <rFont val="Tahoma"/>
            <family val="2"/>
          </rPr>
          <t xml:space="preserve">
Input partial frequency for element to the left</t>
        </r>
      </text>
    </comment>
    <comment ref="AO117" authorId="0" shapeId="0" xr:uid="{00000000-0006-0000-0200-0000A4040000}">
      <text>
        <r>
          <rPr>
            <b/>
            <sz val="8"/>
            <color indexed="81"/>
            <rFont val="Tahoma"/>
            <family val="2"/>
          </rPr>
          <t>Alexander Liao:</t>
        </r>
        <r>
          <rPr>
            <sz val="8"/>
            <color indexed="81"/>
            <rFont val="Tahoma"/>
            <family val="2"/>
          </rPr>
          <t xml:space="preserve">
Input partial frequency for element to the left</t>
        </r>
      </text>
    </comment>
    <comment ref="K118" authorId="0" shapeId="0" xr:uid="{00000000-0006-0000-0200-0000A5040000}">
      <text>
        <r>
          <rPr>
            <b/>
            <sz val="8"/>
            <color indexed="81"/>
            <rFont val="Tahoma"/>
            <family val="2"/>
          </rPr>
          <t>Alexander Liao:</t>
        </r>
        <r>
          <rPr>
            <sz val="8"/>
            <color indexed="81"/>
            <rFont val="Tahoma"/>
            <family val="2"/>
          </rPr>
          <t xml:space="preserve">
Input partial frequency for element to the left</t>
        </r>
      </text>
    </comment>
    <comment ref="N118" authorId="0" shapeId="0" xr:uid="{00000000-0006-0000-0200-0000A6040000}">
      <text>
        <r>
          <rPr>
            <b/>
            <sz val="8"/>
            <color indexed="81"/>
            <rFont val="Tahoma"/>
            <family val="2"/>
          </rPr>
          <t>Alexander Liao:</t>
        </r>
        <r>
          <rPr>
            <sz val="8"/>
            <color indexed="81"/>
            <rFont val="Tahoma"/>
            <family val="2"/>
          </rPr>
          <t xml:space="preserve">
Input partial frequency for element to the left</t>
        </r>
      </text>
    </comment>
    <comment ref="Q118" authorId="0" shapeId="0" xr:uid="{00000000-0006-0000-0200-0000A7040000}">
      <text>
        <r>
          <rPr>
            <b/>
            <sz val="8"/>
            <color indexed="81"/>
            <rFont val="Tahoma"/>
            <family val="2"/>
          </rPr>
          <t>Alexander Liao:</t>
        </r>
        <r>
          <rPr>
            <sz val="8"/>
            <color indexed="81"/>
            <rFont val="Tahoma"/>
            <family val="2"/>
          </rPr>
          <t xml:space="preserve">
Input partial frequency for element to the left</t>
        </r>
      </text>
    </comment>
    <comment ref="T118" authorId="0" shapeId="0" xr:uid="{00000000-0006-0000-0200-0000A8040000}">
      <text>
        <r>
          <rPr>
            <b/>
            <sz val="8"/>
            <color indexed="81"/>
            <rFont val="Tahoma"/>
            <family val="2"/>
          </rPr>
          <t>Alexander Liao:</t>
        </r>
        <r>
          <rPr>
            <sz val="8"/>
            <color indexed="81"/>
            <rFont val="Tahoma"/>
            <family val="2"/>
          </rPr>
          <t xml:space="preserve">
Input partial frequency for element to the left</t>
        </r>
      </text>
    </comment>
    <comment ref="W118" authorId="0" shapeId="0" xr:uid="{00000000-0006-0000-0200-0000A9040000}">
      <text>
        <r>
          <rPr>
            <b/>
            <sz val="8"/>
            <color indexed="81"/>
            <rFont val="Tahoma"/>
            <family val="2"/>
          </rPr>
          <t>Alexander Liao:</t>
        </r>
        <r>
          <rPr>
            <sz val="8"/>
            <color indexed="81"/>
            <rFont val="Tahoma"/>
            <family val="2"/>
          </rPr>
          <t xml:space="preserve">
Input partial frequency for element to the left</t>
        </r>
      </text>
    </comment>
    <comment ref="Z118" authorId="0" shapeId="0" xr:uid="{00000000-0006-0000-0200-0000AA040000}">
      <text>
        <r>
          <rPr>
            <b/>
            <sz val="8"/>
            <color indexed="81"/>
            <rFont val="Tahoma"/>
            <family val="2"/>
          </rPr>
          <t>Alexander Liao:</t>
        </r>
        <r>
          <rPr>
            <sz val="8"/>
            <color indexed="81"/>
            <rFont val="Tahoma"/>
            <family val="2"/>
          </rPr>
          <t xml:space="preserve">
Input partial frequency for element to the left</t>
        </r>
      </text>
    </comment>
    <comment ref="AC118" authorId="0" shapeId="0" xr:uid="{00000000-0006-0000-0200-0000AB040000}">
      <text>
        <r>
          <rPr>
            <b/>
            <sz val="8"/>
            <color indexed="81"/>
            <rFont val="Tahoma"/>
            <family val="2"/>
          </rPr>
          <t>Alexander Liao:</t>
        </r>
        <r>
          <rPr>
            <sz val="8"/>
            <color indexed="81"/>
            <rFont val="Tahoma"/>
            <family val="2"/>
          </rPr>
          <t xml:space="preserve">
Input partial frequency for element to the left</t>
        </r>
      </text>
    </comment>
    <comment ref="AF118" authorId="0" shapeId="0" xr:uid="{00000000-0006-0000-0200-0000AC040000}">
      <text>
        <r>
          <rPr>
            <b/>
            <sz val="8"/>
            <color indexed="81"/>
            <rFont val="Tahoma"/>
            <family val="2"/>
          </rPr>
          <t>Alexander Liao:</t>
        </r>
        <r>
          <rPr>
            <sz val="8"/>
            <color indexed="81"/>
            <rFont val="Tahoma"/>
            <family val="2"/>
          </rPr>
          <t xml:space="preserve">
Input partial frequency for element to the left</t>
        </r>
      </text>
    </comment>
    <comment ref="AI118" authorId="0" shapeId="0" xr:uid="{00000000-0006-0000-0200-0000AD040000}">
      <text>
        <r>
          <rPr>
            <b/>
            <sz val="8"/>
            <color indexed="81"/>
            <rFont val="Tahoma"/>
            <family val="2"/>
          </rPr>
          <t>Alexander Liao:</t>
        </r>
        <r>
          <rPr>
            <sz val="8"/>
            <color indexed="81"/>
            <rFont val="Tahoma"/>
            <family val="2"/>
          </rPr>
          <t xml:space="preserve">
Input partial frequency for element to the left</t>
        </r>
      </text>
    </comment>
    <comment ref="AL118" authorId="0" shapeId="0" xr:uid="{00000000-0006-0000-0200-0000AE040000}">
      <text>
        <r>
          <rPr>
            <b/>
            <sz val="8"/>
            <color indexed="81"/>
            <rFont val="Tahoma"/>
            <family val="2"/>
          </rPr>
          <t>Alexander Liao:</t>
        </r>
        <r>
          <rPr>
            <sz val="8"/>
            <color indexed="81"/>
            <rFont val="Tahoma"/>
            <family val="2"/>
          </rPr>
          <t xml:space="preserve">
Input partial frequency for element to the left</t>
        </r>
      </text>
    </comment>
    <comment ref="AO118" authorId="0" shapeId="0" xr:uid="{00000000-0006-0000-0200-0000AF040000}">
      <text>
        <r>
          <rPr>
            <b/>
            <sz val="8"/>
            <color indexed="81"/>
            <rFont val="Tahoma"/>
            <family val="2"/>
          </rPr>
          <t>Alexander Liao:</t>
        </r>
        <r>
          <rPr>
            <sz val="8"/>
            <color indexed="81"/>
            <rFont val="Tahoma"/>
            <family val="2"/>
          </rPr>
          <t xml:space="preserve">
Input partial frequency for element to the left</t>
        </r>
      </text>
    </comment>
    <comment ref="K120" authorId="0" shapeId="0" xr:uid="{00000000-0006-0000-0200-0000B0040000}">
      <text>
        <r>
          <rPr>
            <b/>
            <sz val="8"/>
            <color indexed="81"/>
            <rFont val="Tahoma"/>
            <family val="2"/>
          </rPr>
          <t>Alexander Liao:</t>
        </r>
        <r>
          <rPr>
            <sz val="8"/>
            <color indexed="81"/>
            <rFont val="Tahoma"/>
            <family val="2"/>
          </rPr>
          <t xml:space="preserve">
Input partial frequency for element to the left</t>
        </r>
      </text>
    </comment>
    <comment ref="N120" authorId="0" shapeId="0" xr:uid="{00000000-0006-0000-0200-0000B1040000}">
      <text>
        <r>
          <rPr>
            <b/>
            <sz val="8"/>
            <color indexed="81"/>
            <rFont val="Tahoma"/>
            <family val="2"/>
          </rPr>
          <t>Alexander Liao:</t>
        </r>
        <r>
          <rPr>
            <sz val="8"/>
            <color indexed="81"/>
            <rFont val="Tahoma"/>
            <family val="2"/>
          </rPr>
          <t xml:space="preserve">
Input partial frequency for element to the left</t>
        </r>
      </text>
    </comment>
    <comment ref="Q120" authorId="0" shapeId="0" xr:uid="{00000000-0006-0000-0200-0000B2040000}">
      <text>
        <r>
          <rPr>
            <b/>
            <sz val="8"/>
            <color indexed="81"/>
            <rFont val="Tahoma"/>
            <family val="2"/>
          </rPr>
          <t>Alexander Liao:</t>
        </r>
        <r>
          <rPr>
            <sz val="8"/>
            <color indexed="81"/>
            <rFont val="Tahoma"/>
            <family val="2"/>
          </rPr>
          <t xml:space="preserve">
Input partial frequency for element to the left</t>
        </r>
      </text>
    </comment>
    <comment ref="T120" authorId="0" shapeId="0" xr:uid="{00000000-0006-0000-0200-0000B3040000}">
      <text>
        <r>
          <rPr>
            <b/>
            <sz val="8"/>
            <color indexed="81"/>
            <rFont val="Tahoma"/>
            <family val="2"/>
          </rPr>
          <t>Alexander Liao:</t>
        </r>
        <r>
          <rPr>
            <sz val="8"/>
            <color indexed="81"/>
            <rFont val="Tahoma"/>
            <family val="2"/>
          </rPr>
          <t xml:space="preserve">
Input partial frequency for element to the left</t>
        </r>
      </text>
    </comment>
    <comment ref="W120" authorId="0" shapeId="0" xr:uid="{00000000-0006-0000-0200-0000B4040000}">
      <text>
        <r>
          <rPr>
            <b/>
            <sz val="8"/>
            <color indexed="81"/>
            <rFont val="Tahoma"/>
            <family val="2"/>
          </rPr>
          <t>Alexander Liao:</t>
        </r>
        <r>
          <rPr>
            <sz val="8"/>
            <color indexed="81"/>
            <rFont val="Tahoma"/>
            <family val="2"/>
          </rPr>
          <t xml:space="preserve">
Input partial frequency for element to the left</t>
        </r>
      </text>
    </comment>
    <comment ref="Z120" authorId="0" shapeId="0" xr:uid="{00000000-0006-0000-0200-0000B5040000}">
      <text>
        <r>
          <rPr>
            <b/>
            <sz val="8"/>
            <color indexed="81"/>
            <rFont val="Tahoma"/>
            <family val="2"/>
          </rPr>
          <t>Alexander Liao:</t>
        </r>
        <r>
          <rPr>
            <sz val="8"/>
            <color indexed="81"/>
            <rFont val="Tahoma"/>
            <family val="2"/>
          </rPr>
          <t xml:space="preserve">
Input partial frequency for element to the left</t>
        </r>
      </text>
    </comment>
    <comment ref="AC120" authorId="0" shapeId="0" xr:uid="{00000000-0006-0000-0200-0000B6040000}">
      <text>
        <r>
          <rPr>
            <b/>
            <sz val="8"/>
            <color indexed="81"/>
            <rFont val="Tahoma"/>
            <family val="2"/>
          </rPr>
          <t>Alexander Liao:</t>
        </r>
        <r>
          <rPr>
            <sz val="8"/>
            <color indexed="81"/>
            <rFont val="Tahoma"/>
            <family val="2"/>
          </rPr>
          <t xml:space="preserve">
Input partial frequency for element to the left</t>
        </r>
      </text>
    </comment>
    <comment ref="AF120" authorId="0" shapeId="0" xr:uid="{00000000-0006-0000-0200-0000B7040000}">
      <text>
        <r>
          <rPr>
            <b/>
            <sz val="8"/>
            <color indexed="81"/>
            <rFont val="Tahoma"/>
            <family val="2"/>
          </rPr>
          <t>Alexander Liao:</t>
        </r>
        <r>
          <rPr>
            <sz val="8"/>
            <color indexed="81"/>
            <rFont val="Tahoma"/>
            <family val="2"/>
          </rPr>
          <t xml:space="preserve">
Input partial frequency for element to the left</t>
        </r>
      </text>
    </comment>
    <comment ref="AI120" authorId="0" shapeId="0" xr:uid="{00000000-0006-0000-0200-0000B8040000}">
      <text>
        <r>
          <rPr>
            <b/>
            <sz val="8"/>
            <color indexed="81"/>
            <rFont val="Tahoma"/>
            <family val="2"/>
          </rPr>
          <t>Alexander Liao:</t>
        </r>
        <r>
          <rPr>
            <sz val="8"/>
            <color indexed="81"/>
            <rFont val="Tahoma"/>
            <family val="2"/>
          </rPr>
          <t xml:space="preserve">
Input partial frequency for element to the left</t>
        </r>
      </text>
    </comment>
    <comment ref="AL120" authorId="0" shapeId="0" xr:uid="{00000000-0006-0000-0200-0000B9040000}">
      <text>
        <r>
          <rPr>
            <b/>
            <sz val="8"/>
            <color indexed="81"/>
            <rFont val="Tahoma"/>
            <family val="2"/>
          </rPr>
          <t>Alexander Liao:</t>
        </r>
        <r>
          <rPr>
            <sz val="8"/>
            <color indexed="81"/>
            <rFont val="Tahoma"/>
            <family val="2"/>
          </rPr>
          <t xml:space="preserve">
Input partial frequency for element to the left</t>
        </r>
      </text>
    </comment>
    <comment ref="AO120" authorId="0" shapeId="0" xr:uid="{00000000-0006-0000-0200-0000BA040000}">
      <text>
        <r>
          <rPr>
            <b/>
            <sz val="8"/>
            <color indexed="81"/>
            <rFont val="Tahoma"/>
            <family val="2"/>
          </rPr>
          <t>Alexander Liao:</t>
        </r>
        <r>
          <rPr>
            <sz val="8"/>
            <color indexed="81"/>
            <rFont val="Tahoma"/>
            <family val="2"/>
          </rPr>
          <t xml:space="preserve">
Input partial frequency for element to the left</t>
        </r>
      </text>
    </comment>
    <comment ref="K121" authorId="0" shapeId="0" xr:uid="{00000000-0006-0000-0200-0000BB040000}">
      <text>
        <r>
          <rPr>
            <b/>
            <sz val="8"/>
            <color indexed="81"/>
            <rFont val="Tahoma"/>
            <family val="2"/>
          </rPr>
          <t>Alexander Liao:</t>
        </r>
        <r>
          <rPr>
            <sz val="8"/>
            <color indexed="81"/>
            <rFont val="Tahoma"/>
            <family val="2"/>
          </rPr>
          <t xml:space="preserve">
Input partial frequency for element to the left</t>
        </r>
      </text>
    </comment>
    <comment ref="N121" authorId="0" shapeId="0" xr:uid="{00000000-0006-0000-0200-0000BC040000}">
      <text>
        <r>
          <rPr>
            <b/>
            <sz val="8"/>
            <color indexed="81"/>
            <rFont val="Tahoma"/>
            <family val="2"/>
          </rPr>
          <t>Alexander Liao:</t>
        </r>
        <r>
          <rPr>
            <sz val="8"/>
            <color indexed="81"/>
            <rFont val="Tahoma"/>
            <family val="2"/>
          </rPr>
          <t xml:space="preserve">
Input partial frequency for element to the left</t>
        </r>
      </text>
    </comment>
    <comment ref="Q121" authorId="0" shapeId="0" xr:uid="{00000000-0006-0000-0200-0000BD040000}">
      <text>
        <r>
          <rPr>
            <b/>
            <sz val="8"/>
            <color indexed="81"/>
            <rFont val="Tahoma"/>
            <family val="2"/>
          </rPr>
          <t>Alexander Liao:</t>
        </r>
        <r>
          <rPr>
            <sz val="8"/>
            <color indexed="81"/>
            <rFont val="Tahoma"/>
            <family val="2"/>
          </rPr>
          <t xml:space="preserve">
Input partial frequency for element to the left</t>
        </r>
      </text>
    </comment>
    <comment ref="T121" authorId="0" shapeId="0" xr:uid="{00000000-0006-0000-0200-0000BE040000}">
      <text>
        <r>
          <rPr>
            <b/>
            <sz val="8"/>
            <color indexed="81"/>
            <rFont val="Tahoma"/>
            <family val="2"/>
          </rPr>
          <t>Alexander Liao:</t>
        </r>
        <r>
          <rPr>
            <sz val="8"/>
            <color indexed="81"/>
            <rFont val="Tahoma"/>
            <family val="2"/>
          </rPr>
          <t xml:space="preserve">
Input partial frequency for element to the left</t>
        </r>
      </text>
    </comment>
    <comment ref="W121" authorId="0" shapeId="0" xr:uid="{00000000-0006-0000-0200-0000BF040000}">
      <text>
        <r>
          <rPr>
            <b/>
            <sz val="8"/>
            <color indexed="81"/>
            <rFont val="Tahoma"/>
            <family val="2"/>
          </rPr>
          <t>Alexander Liao:</t>
        </r>
        <r>
          <rPr>
            <sz val="8"/>
            <color indexed="81"/>
            <rFont val="Tahoma"/>
            <family val="2"/>
          </rPr>
          <t xml:space="preserve">
Input partial frequency for element to the left</t>
        </r>
      </text>
    </comment>
    <comment ref="Z121" authorId="0" shapeId="0" xr:uid="{00000000-0006-0000-0200-0000C0040000}">
      <text>
        <r>
          <rPr>
            <b/>
            <sz val="8"/>
            <color indexed="81"/>
            <rFont val="Tahoma"/>
            <family val="2"/>
          </rPr>
          <t>Alexander Liao:</t>
        </r>
        <r>
          <rPr>
            <sz val="8"/>
            <color indexed="81"/>
            <rFont val="Tahoma"/>
            <family val="2"/>
          </rPr>
          <t xml:space="preserve">
Input partial frequency for element to the left</t>
        </r>
      </text>
    </comment>
    <comment ref="AC121" authorId="0" shapeId="0" xr:uid="{00000000-0006-0000-0200-0000C1040000}">
      <text>
        <r>
          <rPr>
            <b/>
            <sz val="8"/>
            <color indexed="81"/>
            <rFont val="Tahoma"/>
            <family val="2"/>
          </rPr>
          <t>Alexander Liao:</t>
        </r>
        <r>
          <rPr>
            <sz val="8"/>
            <color indexed="81"/>
            <rFont val="Tahoma"/>
            <family val="2"/>
          </rPr>
          <t xml:space="preserve">
Input partial frequency for element to the left</t>
        </r>
      </text>
    </comment>
    <comment ref="AF121" authorId="0" shapeId="0" xr:uid="{00000000-0006-0000-0200-0000C2040000}">
      <text>
        <r>
          <rPr>
            <b/>
            <sz val="8"/>
            <color indexed="81"/>
            <rFont val="Tahoma"/>
            <family val="2"/>
          </rPr>
          <t>Alexander Liao:</t>
        </r>
        <r>
          <rPr>
            <sz val="8"/>
            <color indexed="81"/>
            <rFont val="Tahoma"/>
            <family val="2"/>
          </rPr>
          <t xml:space="preserve">
Input partial frequency for element to the left</t>
        </r>
      </text>
    </comment>
    <comment ref="AI121" authorId="0" shapeId="0" xr:uid="{00000000-0006-0000-0200-0000C3040000}">
      <text>
        <r>
          <rPr>
            <b/>
            <sz val="8"/>
            <color indexed="81"/>
            <rFont val="Tahoma"/>
            <family val="2"/>
          </rPr>
          <t>Alexander Liao:</t>
        </r>
        <r>
          <rPr>
            <sz val="8"/>
            <color indexed="81"/>
            <rFont val="Tahoma"/>
            <family val="2"/>
          </rPr>
          <t xml:space="preserve">
Input partial frequency for element to the left</t>
        </r>
      </text>
    </comment>
    <comment ref="AL121" authorId="0" shapeId="0" xr:uid="{00000000-0006-0000-0200-0000C4040000}">
      <text>
        <r>
          <rPr>
            <b/>
            <sz val="8"/>
            <color indexed="81"/>
            <rFont val="Tahoma"/>
            <family val="2"/>
          </rPr>
          <t>Alexander Liao:</t>
        </r>
        <r>
          <rPr>
            <sz val="8"/>
            <color indexed="81"/>
            <rFont val="Tahoma"/>
            <family val="2"/>
          </rPr>
          <t xml:space="preserve">
Input partial frequency for element to the left</t>
        </r>
      </text>
    </comment>
    <comment ref="AO121" authorId="0" shapeId="0" xr:uid="{00000000-0006-0000-0200-0000C5040000}">
      <text>
        <r>
          <rPr>
            <b/>
            <sz val="8"/>
            <color indexed="81"/>
            <rFont val="Tahoma"/>
            <family val="2"/>
          </rPr>
          <t>Alexander Liao:</t>
        </r>
        <r>
          <rPr>
            <sz val="8"/>
            <color indexed="81"/>
            <rFont val="Tahoma"/>
            <family val="2"/>
          </rPr>
          <t xml:space="preserve">
Input partial frequency for element to the left</t>
        </r>
      </text>
    </comment>
    <comment ref="K122" authorId="0" shapeId="0" xr:uid="{00000000-0006-0000-0200-0000C6040000}">
      <text>
        <r>
          <rPr>
            <b/>
            <sz val="8"/>
            <color indexed="81"/>
            <rFont val="Tahoma"/>
            <family val="2"/>
          </rPr>
          <t>Alexander Liao:</t>
        </r>
        <r>
          <rPr>
            <sz val="8"/>
            <color indexed="81"/>
            <rFont val="Tahoma"/>
            <family val="2"/>
          </rPr>
          <t xml:space="preserve">
Input partial frequency for element to the left</t>
        </r>
      </text>
    </comment>
    <comment ref="N122" authorId="0" shapeId="0" xr:uid="{00000000-0006-0000-0200-0000C7040000}">
      <text>
        <r>
          <rPr>
            <b/>
            <sz val="8"/>
            <color indexed="81"/>
            <rFont val="Tahoma"/>
            <family val="2"/>
          </rPr>
          <t>Alexander Liao:</t>
        </r>
        <r>
          <rPr>
            <sz val="8"/>
            <color indexed="81"/>
            <rFont val="Tahoma"/>
            <family val="2"/>
          </rPr>
          <t xml:space="preserve">
Input partial frequency for element to the left</t>
        </r>
      </text>
    </comment>
    <comment ref="Q122" authorId="0" shapeId="0" xr:uid="{00000000-0006-0000-0200-0000C8040000}">
      <text>
        <r>
          <rPr>
            <b/>
            <sz val="8"/>
            <color indexed="81"/>
            <rFont val="Tahoma"/>
            <family val="2"/>
          </rPr>
          <t>Alexander Liao:</t>
        </r>
        <r>
          <rPr>
            <sz val="8"/>
            <color indexed="81"/>
            <rFont val="Tahoma"/>
            <family val="2"/>
          </rPr>
          <t xml:space="preserve">
Input partial frequency for element to the left</t>
        </r>
      </text>
    </comment>
    <comment ref="T122" authorId="0" shapeId="0" xr:uid="{00000000-0006-0000-0200-0000C9040000}">
      <text>
        <r>
          <rPr>
            <b/>
            <sz val="8"/>
            <color indexed="81"/>
            <rFont val="Tahoma"/>
            <family val="2"/>
          </rPr>
          <t>Alexander Liao:</t>
        </r>
        <r>
          <rPr>
            <sz val="8"/>
            <color indexed="81"/>
            <rFont val="Tahoma"/>
            <family val="2"/>
          </rPr>
          <t xml:space="preserve">
Input partial frequency for element to the left</t>
        </r>
      </text>
    </comment>
    <comment ref="W122" authorId="0" shapeId="0" xr:uid="{00000000-0006-0000-0200-0000CA040000}">
      <text>
        <r>
          <rPr>
            <b/>
            <sz val="8"/>
            <color indexed="81"/>
            <rFont val="Tahoma"/>
            <family val="2"/>
          </rPr>
          <t>Alexander Liao:</t>
        </r>
        <r>
          <rPr>
            <sz val="8"/>
            <color indexed="81"/>
            <rFont val="Tahoma"/>
            <family val="2"/>
          </rPr>
          <t xml:space="preserve">
Input partial frequency for element to the left</t>
        </r>
      </text>
    </comment>
    <comment ref="Z122" authorId="0" shapeId="0" xr:uid="{00000000-0006-0000-0200-0000CB040000}">
      <text>
        <r>
          <rPr>
            <b/>
            <sz val="8"/>
            <color indexed="81"/>
            <rFont val="Tahoma"/>
            <family val="2"/>
          </rPr>
          <t>Alexander Liao:</t>
        </r>
        <r>
          <rPr>
            <sz val="8"/>
            <color indexed="81"/>
            <rFont val="Tahoma"/>
            <family val="2"/>
          </rPr>
          <t xml:space="preserve">
Input partial frequency for element to the left</t>
        </r>
      </text>
    </comment>
    <comment ref="AC122" authorId="0" shapeId="0" xr:uid="{00000000-0006-0000-0200-0000CC040000}">
      <text>
        <r>
          <rPr>
            <b/>
            <sz val="8"/>
            <color indexed="81"/>
            <rFont val="Tahoma"/>
            <family val="2"/>
          </rPr>
          <t>Alexander Liao:</t>
        </r>
        <r>
          <rPr>
            <sz val="8"/>
            <color indexed="81"/>
            <rFont val="Tahoma"/>
            <family val="2"/>
          </rPr>
          <t xml:space="preserve">
Input partial frequency for element to the left</t>
        </r>
      </text>
    </comment>
    <comment ref="AF122" authorId="0" shapeId="0" xr:uid="{00000000-0006-0000-0200-0000CD040000}">
      <text>
        <r>
          <rPr>
            <b/>
            <sz val="8"/>
            <color indexed="81"/>
            <rFont val="Tahoma"/>
            <family val="2"/>
          </rPr>
          <t>Alexander Liao:</t>
        </r>
        <r>
          <rPr>
            <sz val="8"/>
            <color indexed="81"/>
            <rFont val="Tahoma"/>
            <family val="2"/>
          </rPr>
          <t xml:space="preserve">
Input partial frequency for element to the left</t>
        </r>
      </text>
    </comment>
    <comment ref="AI122" authorId="0" shapeId="0" xr:uid="{00000000-0006-0000-0200-0000CE040000}">
      <text>
        <r>
          <rPr>
            <b/>
            <sz val="8"/>
            <color indexed="81"/>
            <rFont val="Tahoma"/>
            <family val="2"/>
          </rPr>
          <t>Alexander Liao:</t>
        </r>
        <r>
          <rPr>
            <sz val="8"/>
            <color indexed="81"/>
            <rFont val="Tahoma"/>
            <family val="2"/>
          </rPr>
          <t xml:space="preserve">
Input partial frequency for element to the left</t>
        </r>
      </text>
    </comment>
    <comment ref="AL122" authorId="0" shapeId="0" xr:uid="{00000000-0006-0000-0200-0000CF040000}">
      <text>
        <r>
          <rPr>
            <b/>
            <sz val="8"/>
            <color indexed="81"/>
            <rFont val="Tahoma"/>
            <family val="2"/>
          </rPr>
          <t>Alexander Liao:</t>
        </r>
        <r>
          <rPr>
            <sz val="8"/>
            <color indexed="81"/>
            <rFont val="Tahoma"/>
            <family val="2"/>
          </rPr>
          <t xml:space="preserve">
Input partial frequency for element to the left</t>
        </r>
      </text>
    </comment>
    <comment ref="AO122" authorId="0" shapeId="0" xr:uid="{00000000-0006-0000-0200-0000D0040000}">
      <text>
        <r>
          <rPr>
            <b/>
            <sz val="8"/>
            <color indexed="81"/>
            <rFont val="Tahoma"/>
            <family val="2"/>
          </rPr>
          <t>Alexander Liao:</t>
        </r>
        <r>
          <rPr>
            <sz val="8"/>
            <color indexed="81"/>
            <rFont val="Tahoma"/>
            <family val="2"/>
          </rPr>
          <t xml:space="preserve">
Input partial frequency for element to the left</t>
        </r>
      </text>
    </comment>
    <comment ref="K123" authorId="0" shapeId="0" xr:uid="{00000000-0006-0000-0200-0000D1040000}">
      <text>
        <r>
          <rPr>
            <b/>
            <sz val="8"/>
            <color indexed="81"/>
            <rFont val="Tahoma"/>
            <family val="2"/>
          </rPr>
          <t>Alexander Liao:</t>
        </r>
        <r>
          <rPr>
            <sz val="8"/>
            <color indexed="81"/>
            <rFont val="Tahoma"/>
            <family val="2"/>
          </rPr>
          <t xml:space="preserve">
Input partial frequency for element to the left</t>
        </r>
      </text>
    </comment>
    <comment ref="N123" authorId="0" shapeId="0" xr:uid="{00000000-0006-0000-0200-0000D2040000}">
      <text>
        <r>
          <rPr>
            <b/>
            <sz val="8"/>
            <color indexed="81"/>
            <rFont val="Tahoma"/>
            <family val="2"/>
          </rPr>
          <t>Alexander Liao:</t>
        </r>
        <r>
          <rPr>
            <sz val="8"/>
            <color indexed="81"/>
            <rFont val="Tahoma"/>
            <family val="2"/>
          </rPr>
          <t xml:space="preserve">
Input partial frequency for element to the left</t>
        </r>
      </text>
    </comment>
    <comment ref="Q123" authorId="0" shapeId="0" xr:uid="{00000000-0006-0000-0200-0000D3040000}">
      <text>
        <r>
          <rPr>
            <b/>
            <sz val="8"/>
            <color indexed="81"/>
            <rFont val="Tahoma"/>
            <family val="2"/>
          </rPr>
          <t>Alexander Liao:</t>
        </r>
        <r>
          <rPr>
            <sz val="8"/>
            <color indexed="81"/>
            <rFont val="Tahoma"/>
            <family val="2"/>
          </rPr>
          <t xml:space="preserve">
Input partial frequency for element to the left</t>
        </r>
      </text>
    </comment>
    <comment ref="T123" authorId="0" shapeId="0" xr:uid="{00000000-0006-0000-0200-0000D4040000}">
      <text>
        <r>
          <rPr>
            <b/>
            <sz val="8"/>
            <color indexed="81"/>
            <rFont val="Tahoma"/>
            <family val="2"/>
          </rPr>
          <t>Alexander Liao:</t>
        </r>
        <r>
          <rPr>
            <sz val="8"/>
            <color indexed="81"/>
            <rFont val="Tahoma"/>
            <family val="2"/>
          </rPr>
          <t xml:space="preserve">
Input partial frequency for element to the left</t>
        </r>
      </text>
    </comment>
    <comment ref="W123" authorId="0" shapeId="0" xr:uid="{00000000-0006-0000-0200-0000D5040000}">
      <text>
        <r>
          <rPr>
            <b/>
            <sz val="8"/>
            <color indexed="81"/>
            <rFont val="Tahoma"/>
            <family val="2"/>
          </rPr>
          <t>Alexander Liao:</t>
        </r>
        <r>
          <rPr>
            <sz val="8"/>
            <color indexed="81"/>
            <rFont val="Tahoma"/>
            <family val="2"/>
          </rPr>
          <t xml:space="preserve">
Input partial frequency for element to the left</t>
        </r>
      </text>
    </comment>
    <comment ref="Z123" authorId="0" shapeId="0" xr:uid="{00000000-0006-0000-0200-0000D6040000}">
      <text>
        <r>
          <rPr>
            <b/>
            <sz val="8"/>
            <color indexed="81"/>
            <rFont val="Tahoma"/>
            <family val="2"/>
          </rPr>
          <t>Alexander Liao:</t>
        </r>
        <r>
          <rPr>
            <sz val="8"/>
            <color indexed="81"/>
            <rFont val="Tahoma"/>
            <family val="2"/>
          </rPr>
          <t xml:space="preserve">
Input partial frequency for element to the left</t>
        </r>
      </text>
    </comment>
    <comment ref="AC123" authorId="0" shapeId="0" xr:uid="{00000000-0006-0000-0200-0000D7040000}">
      <text>
        <r>
          <rPr>
            <b/>
            <sz val="8"/>
            <color indexed="81"/>
            <rFont val="Tahoma"/>
            <family val="2"/>
          </rPr>
          <t>Alexander Liao:</t>
        </r>
        <r>
          <rPr>
            <sz val="8"/>
            <color indexed="81"/>
            <rFont val="Tahoma"/>
            <family val="2"/>
          </rPr>
          <t xml:space="preserve">
Input partial frequency for element to the left</t>
        </r>
      </text>
    </comment>
    <comment ref="AF123" authorId="0" shapeId="0" xr:uid="{00000000-0006-0000-0200-0000D8040000}">
      <text>
        <r>
          <rPr>
            <b/>
            <sz val="8"/>
            <color indexed="81"/>
            <rFont val="Tahoma"/>
            <family val="2"/>
          </rPr>
          <t>Alexander Liao:</t>
        </r>
        <r>
          <rPr>
            <sz val="8"/>
            <color indexed="81"/>
            <rFont val="Tahoma"/>
            <family val="2"/>
          </rPr>
          <t xml:space="preserve">
Input partial frequency for element to the left</t>
        </r>
      </text>
    </comment>
    <comment ref="AI123" authorId="0" shapeId="0" xr:uid="{00000000-0006-0000-0200-0000D9040000}">
      <text>
        <r>
          <rPr>
            <b/>
            <sz val="8"/>
            <color indexed="81"/>
            <rFont val="Tahoma"/>
            <family val="2"/>
          </rPr>
          <t>Alexander Liao:</t>
        </r>
        <r>
          <rPr>
            <sz val="8"/>
            <color indexed="81"/>
            <rFont val="Tahoma"/>
            <family val="2"/>
          </rPr>
          <t xml:space="preserve">
Input partial frequency for element to the left</t>
        </r>
      </text>
    </comment>
    <comment ref="AL123" authorId="0" shapeId="0" xr:uid="{00000000-0006-0000-0200-0000DA040000}">
      <text>
        <r>
          <rPr>
            <b/>
            <sz val="8"/>
            <color indexed="81"/>
            <rFont val="Tahoma"/>
            <family val="2"/>
          </rPr>
          <t>Alexander Liao:</t>
        </r>
        <r>
          <rPr>
            <sz val="8"/>
            <color indexed="81"/>
            <rFont val="Tahoma"/>
            <family val="2"/>
          </rPr>
          <t xml:space="preserve">
Input partial frequency for element to the left</t>
        </r>
      </text>
    </comment>
    <comment ref="AO123" authorId="0" shapeId="0" xr:uid="{00000000-0006-0000-0200-0000DB040000}">
      <text>
        <r>
          <rPr>
            <b/>
            <sz val="8"/>
            <color indexed="81"/>
            <rFont val="Tahoma"/>
            <family val="2"/>
          </rPr>
          <t>Alexander Liao:</t>
        </r>
        <r>
          <rPr>
            <sz val="8"/>
            <color indexed="81"/>
            <rFont val="Tahoma"/>
            <family val="2"/>
          </rPr>
          <t xml:space="preserve">
Input partial frequency for element to the left</t>
        </r>
      </text>
    </comment>
    <comment ref="K125" authorId="0" shapeId="0" xr:uid="{00000000-0006-0000-0200-0000DC040000}">
      <text>
        <r>
          <rPr>
            <b/>
            <sz val="8"/>
            <color indexed="81"/>
            <rFont val="Tahoma"/>
            <family val="2"/>
          </rPr>
          <t>Alexander Liao:</t>
        </r>
        <r>
          <rPr>
            <sz val="8"/>
            <color indexed="81"/>
            <rFont val="Tahoma"/>
            <family val="2"/>
          </rPr>
          <t xml:space="preserve">
Input partial frequency for element to the left</t>
        </r>
      </text>
    </comment>
    <comment ref="N125" authorId="0" shapeId="0" xr:uid="{00000000-0006-0000-0200-0000DD040000}">
      <text>
        <r>
          <rPr>
            <b/>
            <sz val="8"/>
            <color indexed="81"/>
            <rFont val="Tahoma"/>
            <family val="2"/>
          </rPr>
          <t>Alexander Liao:</t>
        </r>
        <r>
          <rPr>
            <sz val="8"/>
            <color indexed="81"/>
            <rFont val="Tahoma"/>
            <family val="2"/>
          </rPr>
          <t xml:space="preserve">
Input partial frequency for element to the left</t>
        </r>
      </text>
    </comment>
    <comment ref="Q125" authorId="0" shapeId="0" xr:uid="{00000000-0006-0000-0200-0000DE040000}">
      <text>
        <r>
          <rPr>
            <b/>
            <sz val="8"/>
            <color indexed="81"/>
            <rFont val="Tahoma"/>
            <family val="2"/>
          </rPr>
          <t>Alexander Liao:</t>
        </r>
        <r>
          <rPr>
            <sz val="8"/>
            <color indexed="81"/>
            <rFont val="Tahoma"/>
            <family val="2"/>
          </rPr>
          <t xml:space="preserve">
Input partial frequency for element to the left</t>
        </r>
      </text>
    </comment>
    <comment ref="T125" authorId="0" shapeId="0" xr:uid="{00000000-0006-0000-0200-0000DF040000}">
      <text>
        <r>
          <rPr>
            <b/>
            <sz val="8"/>
            <color indexed="81"/>
            <rFont val="Tahoma"/>
            <family val="2"/>
          </rPr>
          <t>Alexander Liao:</t>
        </r>
        <r>
          <rPr>
            <sz val="8"/>
            <color indexed="81"/>
            <rFont val="Tahoma"/>
            <family val="2"/>
          </rPr>
          <t xml:space="preserve">
Input partial frequency for element to the left</t>
        </r>
      </text>
    </comment>
    <comment ref="W125" authorId="0" shapeId="0" xr:uid="{00000000-0006-0000-0200-0000E0040000}">
      <text>
        <r>
          <rPr>
            <b/>
            <sz val="8"/>
            <color indexed="81"/>
            <rFont val="Tahoma"/>
            <family val="2"/>
          </rPr>
          <t>Alexander Liao:</t>
        </r>
        <r>
          <rPr>
            <sz val="8"/>
            <color indexed="81"/>
            <rFont val="Tahoma"/>
            <family val="2"/>
          </rPr>
          <t xml:space="preserve">
Input partial frequency for element to the left</t>
        </r>
      </text>
    </comment>
    <comment ref="Z125" authorId="0" shapeId="0" xr:uid="{00000000-0006-0000-0200-0000E1040000}">
      <text>
        <r>
          <rPr>
            <b/>
            <sz val="8"/>
            <color indexed="81"/>
            <rFont val="Tahoma"/>
            <family val="2"/>
          </rPr>
          <t>Alexander Liao:</t>
        </r>
        <r>
          <rPr>
            <sz val="8"/>
            <color indexed="81"/>
            <rFont val="Tahoma"/>
            <family val="2"/>
          </rPr>
          <t xml:space="preserve">
Input partial frequency for element to the left</t>
        </r>
      </text>
    </comment>
    <comment ref="AC125" authorId="0" shapeId="0" xr:uid="{00000000-0006-0000-0200-0000E2040000}">
      <text>
        <r>
          <rPr>
            <b/>
            <sz val="8"/>
            <color indexed="81"/>
            <rFont val="Tahoma"/>
            <family val="2"/>
          </rPr>
          <t>Alexander Liao:</t>
        </r>
        <r>
          <rPr>
            <sz val="8"/>
            <color indexed="81"/>
            <rFont val="Tahoma"/>
            <family val="2"/>
          </rPr>
          <t xml:space="preserve">
Input partial frequency for element to the left</t>
        </r>
      </text>
    </comment>
    <comment ref="AF125" authorId="0" shapeId="0" xr:uid="{00000000-0006-0000-0200-0000E3040000}">
      <text>
        <r>
          <rPr>
            <b/>
            <sz val="8"/>
            <color indexed="81"/>
            <rFont val="Tahoma"/>
            <family val="2"/>
          </rPr>
          <t>Alexander Liao:</t>
        </r>
        <r>
          <rPr>
            <sz val="8"/>
            <color indexed="81"/>
            <rFont val="Tahoma"/>
            <family val="2"/>
          </rPr>
          <t xml:space="preserve">
Input partial frequency for element to the left</t>
        </r>
      </text>
    </comment>
    <comment ref="AI125" authorId="0" shapeId="0" xr:uid="{00000000-0006-0000-0200-0000E4040000}">
      <text>
        <r>
          <rPr>
            <b/>
            <sz val="8"/>
            <color indexed="81"/>
            <rFont val="Tahoma"/>
            <family val="2"/>
          </rPr>
          <t>Alexander Liao:</t>
        </r>
        <r>
          <rPr>
            <sz val="8"/>
            <color indexed="81"/>
            <rFont val="Tahoma"/>
            <family val="2"/>
          </rPr>
          <t xml:space="preserve">
Input partial frequency for element to the left</t>
        </r>
      </text>
    </comment>
    <comment ref="AL125" authorId="0" shapeId="0" xr:uid="{00000000-0006-0000-0200-0000E5040000}">
      <text>
        <r>
          <rPr>
            <b/>
            <sz val="8"/>
            <color indexed="81"/>
            <rFont val="Tahoma"/>
            <family val="2"/>
          </rPr>
          <t>Alexander Liao:</t>
        </r>
        <r>
          <rPr>
            <sz val="8"/>
            <color indexed="81"/>
            <rFont val="Tahoma"/>
            <family val="2"/>
          </rPr>
          <t xml:space="preserve">
Input partial frequency for element to the left</t>
        </r>
      </text>
    </comment>
    <comment ref="AO125" authorId="0" shapeId="0" xr:uid="{00000000-0006-0000-0200-0000E6040000}">
      <text>
        <r>
          <rPr>
            <b/>
            <sz val="8"/>
            <color indexed="81"/>
            <rFont val="Tahoma"/>
            <family val="2"/>
          </rPr>
          <t>Alexander Liao:</t>
        </r>
        <r>
          <rPr>
            <sz val="8"/>
            <color indexed="81"/>
            <rFont val="Tahoma"/>
            <family val="2"/>
          </rPr>
          <t xml:space="preserve">
Input partial frequency for element to the left</t>
        </r>
      </text>
    </comment>
    <comment ref="K126" authorId="0" shapeId="0" xr:uid="{00000000-0006-0000-0200-0000E7040000}">
      <text>
        <r>
          <rPr>
            <b/>
            <sz val="8"/>
            <color indexed="81"/>
            <rFont val="Tahoma"/>
            <family val="2"/>
          </rPr>
          <t>Alexander Liao:</t>
        </r>
        <r>
          <rPr>
            <sz val="8"/>
            <color indexed="81"/>
            <rFont val="Tahoma"/>
            <family val="2"/>
          </rPr>
          <t xml:space="preserve">
Input partial frequency for element to the left</t>
        </r>
      </text>
    </comment>
    <comment ref="N126" authorId="0" shapeId="0" xr:uid="{00000000-0006-0000-0200-0000E8040000}">
      <text>
        <r>
          <rPr>
            <b/>
            <sz val="8"/>
            <color indexed="81"/>
            <rFont val="Tahoma"/>
            <family val="2"/>
          </rPr>
          <t>Alexander Liao:</t>
        </r>
        <r>
          <rPr>
            <sz val="8"/>
            <color indexed="81"/>
            <rFont val="Tahoma"/>
            <family val="2"/>
          </rPr>
          <t xml:space="preserve">
Input partial frequency for element to the left</t>
        </r>
      </text>
    </comment>
    <comment ref="Q126" authorId="0" shapeId="0" xr:uid="{00000000-0006-0000-0200-0000E9040000}">
      <text>
        <r>
          <rPr>
            <b/>
            <sz val="8"/>
            <color indexed="81"/>
            <rFont val="Tahoma"/>
            <family val="2"/>
          </rPr>
          <t>Alexander Liao:</t>
        </r>
        <r>
          <rPr>
            <sz val="8"/>
            <color indexed="81"/>
            <rFont val="Tahoma"/>
            <family val="2"/>
          </rPr>
          <t xml:space="preserve">
Input partial frequency for element to the left</t>
        </r>
      </text>
    </comment>
    <comment ref="T126" authorId="0" shapeId="0" xr:uid="{00000000-0006-0000-0200-0000EA040000}">
      <text>
        <r>
          <rPr>
            <b/>
            <sz val="8"/>
            <color indexed="81"/>
            <rFont val="Tahoma"/>
            <family val="2"/>
          </rPr>
          <t>Alexander Liao:</t>
        </r>
        <r>
          <rPr>
            <sz val="8"/>
            <color indexed="81"/>
            <rFont val="Tahoma"/>
            <family val="2"/>
          </rPr>
          <t xml:space="preserve">
Input partial frequency for element to the left</t>
        </r>
      </text>
    </comment>
    <comment ref="W126" authorId="0" shapeId="0" xr:uid="{00000000-0006-0000-0200-0000EB040000}">
      <text>
        <r>
          <rPr>
            <b/>
            <sz val="8"/>
            <color indexed="81"/>
            <rFont val="Tahoma"/>
            <family val="2"/>
          </rPr>
          <t>Alexander Liao:</t>
        </r>
        <r>
          <rPr>
            <sz val="8"/>
            <color indexed="81"/>
            <rFont val="Tahoma"/>
            <family val="2"/>
          </rPr>
          <t xml:space="preserve">
Input partial frequency for element to the left</t>
        </r>
      </text>
    </comment>
    <comment ref="Z126" authorId="0" shapeId="0" xr:uid="{00000000-0006-0000-0200-0000EC040000}">
      <text>
        <r>
          <rPr>
            <b/>
            <sz val="8"/>
            <color indexed="81"/>
            <rFont val="Tahoma"/>
            <family val="2"/>
          </rPr>
          <t>Alexander Liao:</t>
        </r>
        <r>
          <rPr>
            <sz val="8"/>
            <color indexed="81"/>
            <rFont val="Tahoma"/>
            <family val="2"/>
          </rPr>
          <t xml:space="preserve">
Input partial frequency for element to the left</t>
        </r>
      </text>
    </comment>
    <comment ref="AC126" authorId="0" shapeId="0" xr:uid="{00000000-0006-0000-0200-0000ED040000}">
      <text>
        <r>
          <rPr>
            <b/>
            <sz val="8"/>
            <color indexed="81"/>
            <rFont val="Tahoma"/>
            <family val="2"/>
          </rPr>
          <t>Alexander Liao:</t>
        </r>
        <r>
          <rPr>
            <sz val="8"/>
            <color indexed="81"/>
            <rFont val="Tahoma"/>
            <family val="2"/>
          </rPr>
          <t xml:space="preserve">
Input partial frequency for element to the left</t>
        </r>
      </text>
    </comment>
    <comment ref="AF126" authorId="0" shapeId="0" xr:uid="{00000000-0006-0000-0200-0000EE040000}">
      <text>
        <r>
          <rPr>
            <b/>
            <sz val="8"/>
            <color indexed="81"/>
            <rFont val="Tahoma"/>
            <family val="2"/>
          </rPr>
          <t>Alexander Liao:</t>
        </r>
        <r>
          <rPr>
            <sz val="8"/>
            <color indexed="81"/>
            <rFont val="Tahoma"/>
            <family val="2"/>
          </rPr>
          <t xml:space="preserve">
Input partial frequency for element to the left</t>
        </r>
      </text>
    </comment>
    <comment ref="AI126" authorId="0" shapeId="0" xr:uid="{00000000-0006-0000-0200-0000EF040000}">
      <text>
        <r>
          <rPr>
            <b/>
            <sz val="8"/>
            <color indexed="81"/>
            <rFont val="Tahoma"/>
            <family val="2"/>
          </rPr>
          <t>Alexander Liao:</t>
        </r>
        <r>
          <rPr>
            <sz val="8"/>
            <color indexed="81"/>
            <rFont val="Tahoma"/>
            <family val="2"/>
          </rPr>
          <t xml:space="preserve">
Input partial frequency for element to the left</t>
        </r>
      </text>
    </comment>
    <comment ref="AL126" authorId="0" shapeId="0" xr:uid="{00000000-0006-0000-0200-0000F0040000}">
      <text>
        <r>
          <rPr>
            <b/>
            <sz val="8"/>
            <color indexed="81"/>
            <rFont val="Tahoma"/>
            <family val="2"/>
          </rPr>
          <t>Alexander Liao:</t>
        </r>
        <r>
          <rPr>
            <sz val="8"/>
            <color indexed="81"/>
            <rFont val="Tahoma"/>
            <family val="2"/>
          </rPr>
          <t xml:space="preserve">
Input partial frequency for element to the left</t>
        </r>
      </text>
    </comment>
    <comment ref="AO126" authorId="0" shapeId="0" xr:uid="{00000000-0006-0000-0200-0000F1040000}">
      <text>
        <r>
          <rPr>
            <b/>
            <sz val="8"/>
            <color indexed="81"/>
            <rFont val="Tahoma"/>
            <family val="2"/>
          </rPr>
          <t>Alexander Liao:</t>
        </r>
        <r>
          <rPr>
            <sz val="8"/>
            <color indexed="81"/>
            <rFont val="Tahoma"/>
            <family val="2"/>
          </rPr>
          <t xml:space="preserve">
Input partial frequency for element to the left</t>
        </r>
      </text>
    </comment>
    <comment ref="K127" authorId="0" shapeId="0" xr:uid="{00000000-0006-0000-0200-0000F2040000}">
      <text>
        <r>
          <rPr>
            <b/>
            <sz val="8"/>
            <color indexed="81"/>
            <rFont val="Tahoma"/>
            <family val="2"/>
          </rPr>
          <t>Alexander Liao:</t>
        </r>
        <r>
          <rPr>
            <sz val="8"/>
            <color indexed="81"/>
            <rFont val="Tahoma"/>
            <family val="2"/>
          </rPr>
          <t xml:space="preserve">
Input partial frequency for element to the left</t>
        </r>
      </text>
    </comment>
    <comment ref="N127" authorId="0" shapeId="0" xr:uid="{00000000-0006-0000-0200-0000F3040000}">
      <text>
        <r>
          <rPr>
            <b/>
            <sz val="8"/>
            <color indexed="81"/>
            <rFont val="Tahoma"/>
            <family val="2"/>
          </rPr>
          <t>Alexander Liao:</t>
        </r>
        <r>
          <rPr>
            <sz val="8"/>
            <color indexed="81"/>
            <rFont val="Tahoma"/>
            <family val="2"/>
          </rPr>
          <t xml:space="preserve">
Input partial frequency for element to the left</t>
        </r>
      </text>
    </comment>
    <comment ref="Q127" authorId="0" shapeId="0" xr:uid="{00000000-0006-0000-0200-0000F4040000}">
      <text>
        <r>
          <rPr>
            <b/>
            <sz val="8"/>
            <color indexed="81"/>
            <rFont val="Tahoma"/>
            <family val="2"/>
          </rPr>
          <t>Alexander Liao:</t>
        </r>
        <r>
          <rPr>
            <sz val="8"/>
            <color indexed="81"/>
            <rFont val="Tahoma"/>
            <family val="2"/>
          </rPr>
          <t xml:space="preserve">
Input partial frequency for element to the left</t>
        </r>
      </text>
    </comment>
    <comment ref="T127" authorId="0" shapeId="0" xr:uid="{00000000-0006-0000-0200-0000F5040000}">
      <text>
        <r>
          <rPr>
            <b/>
            <sz val="8"/>
            <color indexed="81"/>
            <rFont val="Tahoma"/>
            <family val="2"/>
          </rPr>
          <t>Alexander Liao:</t>
        </r>
        <r>
          <rPr>
            <sz val="8"/>
            <color indexed="81"/>
            <rFont val="Tahoma"/>
            <family val="2"/>
          </rPr>
          <t xml:space="preserve">
Input partial frequency for element to the left</t>
        </r>
      </text>
    </comment>
    <comment ref="W127" authorId="0" shapeId="0" xr:uid="{00000000-0006-0000-0200-0000F6040000}">
      <text>
        <r>
          <rPr>
            <b/>
            <sz val="8"/>
            <color indexed="81"/>
            <rFont val="Tahoma"/>
            <family val="2"/>
          </rPr>
          <t>Alexander Liao:</t>
        </r>
        <r>
          <rPr>
            <sz val="8"/>
            <color indexed="81"/>
            <rFont val="Tahoma"/>
            <family val="2"/>
          </rPr>
          <t xml:space="preserve">
Input partial frequency for element to the left</t>
        </r>
      </text>
    </comment>
    <comment ref="Z127" authorId="0" shapeId="0" xr:uid="{00000000-0006-0000-0200-0000F7040000}">
      <text>
        <r>
          <rPr>
            <b/>
            <sz val="8"/>
            <color indexed="81"/>
            <rFont val="Tahoma"/>
            <family val="2"/>
          </rPr>
          <t>Alexander Liao:</t>
        </r>
        <r>
          <rPr>
            <sz val="8"/>
            <color indexed="81"/>
            <rFont val="Tahoma"/>
            <family val="2"/>
          </rPr>
          <t xml:space="preserve">
Input partial frequency for element to the left</t>
        </r>
      </text>
    </comment>
    <comment ref="AC127" authorId="0" shapeId="0" xr:uid="{00000000-0006-0000-0200-0000F8040000}">
      <text>
        <r>
          <rPr>
            <b/>
            <sz val="8"/>
            <color indexed="81"/>
            <rFont val="Tahoma"/>
            <family val="2"/>
          </rPr>
          <t>Alexander Liao:</t>
        </r>
        <r>
          <rPr>
            <sz val="8"/>
            <color indexed="81"/>
            <rFont val="Tahoma"/>
            <family val="2"/>
          </rPr>
          <t xml:space="preserve">
Input partial frequency for element to the left</t>
        </r>
      </text>
    </comment>
    <comment ref="AF127" authorId="0" shapeId="0" xr:uid="{00000000-0006-0000-0200-0000F9040000}">
      <text>
        <r>
          <rPr>
            <b/>
            <sz val="8"/>
            <color indexed="81"/>
            <rFont val="Tahoma"/>
            <family val="2"/>
          </rPr>
          <t>Alexander Liao:</t>
        </r>
        <r>
          <rPr>
            <sz val="8"/>
            <color indexed="81"/>
            <rFont val="Tahoma"/>
            <family val="2"/>
          </rPr>
          <t xml:space="preserve">
Input partial frequency for element to the left</t>
        </r>
      </text>
    </comment>
    <comment ref="AI127" authorId="0" shapeId="0" xr:uid="{00000000-0006-0000-0200-0000FA040000}">
      <text>
        <r>
          <rPr>
            <b/>
            <sz val="8"/>
            <color indexed="81"/>
            <rFont val="Tahoma"/>
            <family val="2"/>
          </rPr>
          <t>Alexander Liao:</t>
        </r>
        <r>
          <rPr>
            <sz val="8"/>
            <color indexed="81"/>
            <rFont val="Tahoma"/>
            <family val="2"/>
          </rPr>
          <t xml:space="preserve">
Input partial frequency for element to the left</t>
        </r>
      </text>
    </comment>
    <comment ref="AL127" authorId="0" shapeId="0" xr:uid="{00000000-0006-0000-0200-0000FB040000}">
      <text>
        <r>
          <rPr>
            <b/>
            <sz val="8"/>
            <color indexed="81"/>
            <rFont val="Tahoma"/>
            <family val="2"/>
          </rPr>
          <t>Alexander Liao:</t>
        </r>
        <r>
          <rPr>
            <sz val="8"/>
            <color indexed="81"/>
            <rFont val="Tahoma"/>
            <family val="2"/>
          </rPr>
          <t xml:space="preserve">
Input partial frequency for element to the left</t>
        </r>
      </text>
    </comment>
    <comment ref="AO127" authorId="0" shapeId="0" xr:uid="{00000000-0006-0000-0200-0000FC040000}">
      <text>
        <r>
          <rPr>
            <b/>
            <sz val="8"/>
            <color indexed="81"/>
            <rFont val="Tahoma"/>
            <family val="2"/>
          </rPr>
          <t>Alexander Liao:</t>
        </r>
        <r>
          <rPr>
            <sz val="8"/>
            <color indexed="81"/>
            <rFont val="Tahoma"/>
            <family val="2"/>
          </rPr>
          <t xml:space="preserve">
Input partial frequency for element to the left</t>
        </r>
      </text>
    </comment>
    <comment ref="K128" authorId="0" shapeId="0" xr:uid="{00000000-0006-0000-0200-0000FD040000}">
      <text>
        <r>
          <rPr>
            <b/>
            <sz val="8"/>
            <color indexed="81"/>
            <rFont val="Tahoma"/>
            <family val="2"/>
          </rPr>
          <t>Alexander Liao:</t>
        </r>
        <r>
          <rPr>
            <sz val="8"/>
            <color indexed="81"/>
            <rFont val="Tahoma"/>
            <family val="2"/>
          </rPr>
          <t xml:space="preserve">
Input partial frequency for element to the left</t>
        </r>
      </text>
    </comment>
    <comment ref="N128" authorId="0" shapeId="0" xr:uid="{00000000-0006-0000-0200-0000FE040000}">
      <text>
        <r>
          <rPr>
            <b/>
            <sz val="8"/>
            <color indexed="81"/>
            <rFont val="Tahoma"/>
            <family val="2"/>
          </rPr>
          <t>Alexander Liao:</t>
        </r>
        <r>
          <rPr>
            <sz val="8"/>
            <color indexed="81"/>
            <rFont val="Tahoma"/>
            <family val="2"/>
          </rPr>
          <t xml:space="preserve">
Input partial frequency for element to the left</t>
        </r>
      </text>
    </comment>
    <comment ref="Q128" authorId="0" shapeId="0" xr:uid="{00000000-0006-0000-0200-0000FF040000}">
      <text>
        <r>
          <rPr>
            <b/>
            <sz val="8"/>
            <color indexed="81"/>
            <rFont val="Tahoma"/>
            <family val="2"/>
          </rPr>
          <t>Alexander Liao:</t>
        </r>
        <r>
          <rPr>
            <sz val="8"/>
            <color indexed="81"/>
            <rFont val="Tahoma"/>
            <family val="2"/>
          </rPr>
          <t xml:space="preserve">
Input partial frequency for element to the left</t>
        </r>
      </text>
    </comment>
    <comment ref="T128" authorId="0" shapeId="0" xr:uid="{00000000-0006-0000-0200-000000050000}">
      <text>
        <r>
          <rPr>
            <b/>
            <sz val="8"/>
            <color indexed="81"/>
            <rFont val="Tahoma"/>
            <family val="2"/>
          </rPr>
          <t>Alexander Liao:</t>
        </r>
        <r>
          <rPr>
            <sz val="8"/>
            <color indexed="81"/>
            <rFont val="Tahoma"/>
            <family val="2"/>
          </rPr>
          <t xml:space="preserve">
Input partial frequency for element to the left</t>
        </r>
      </text>
    </comment>
    <comment ref="W128" authorId="0" shapeId="0" xr:uid="{00000000-0006-0000-0200-000001050000}">
      <text>
        <r>
          <rPr>
            <b/>
            <sz val="8"/>
            <color indexed="81"/>
            <rFont val="Tahoma"/>
            <family val="2"/>
          </rPr>
          <t>Alexander Liao:</t>
        </r>
        <r>
          <rPr>
            <sz val="8"/>
            <color indexed="81"/>
            <rFont val="Tahoma"/>
            <family val="2"/>
          </rPr>
          <t xml:space="preserve">
Input partial frequency for element to the left</t>
        </r>
      </text>
    </comment>
    <comment ref="Z128" authorId="0" shapeId="0" xr:uid="{00000000-0006-0000-0200-000002050000}">
      <text>
        <r>
          <rPr>
            <b/>
            <sz val="8"/>
            <color indexed="81"/>
            <rFont val="Tahoma"/>
            <family val="2"/>
          </rPr>
          <t>Alexander Liao:</t>
        </r>
        <r>
          <rPr>
            <sz val="8"/>
            <color indexed="81"/>
            <rFont val="Tahoma"/>
            <family val="2"/>
          </rPr>
          <t xml:space="preserve">
Input partial frequency for element to the left</t>
        </r>
      </text>
    </comment>
    <comment ref="AC128" authorId="0" shapeId="0" xr:uid="{00000000-0006-0000-0200-000003050000}">
      <text>
        <r>
          <rPr>
            <b/>
            <sz val="8"/>
            <color indexed="81"/>
            <rFont val="Tahoma"/>
            <family val="2"/>
          </rPr>
          <t>Alexander Liao:</t>
        </r>
        <r>
          <rPr>
            <sz val="8"/>
            <color indexed="81"/>
            <rFont val="Tahoma"/>
            <family val="2"/>
          </rPr>
          <t xml:space="preserve">
Input partial frequency for element to the left</t>
        </r>
      </text>
    </comment>
    <comment ref="AF128" authorId="0" shapeId="0" xr:uid="{00000000-0006-0000-0200-000004050000}">
      <text>
        <r>
          <rPr>
            <b/>
            <sz val="8"/>
            <color indexed="81"/>
            <rFont val="Tahoma"/>
            <family val="2"/>
          </rPr>
          <t>Alexander Liao:</t>
        </r>
        <r>
          <rPr>
            <sz val="8"/>
            <color indexed="81"/>
            <rFont val="Tahoma"/>
            <family val="2"/>
          </rPr>
          <t xml:space="preserve">
Input partial frequency for element to the left</t>
        </r>
      </text>
    </comment>
    <comment ref="AI128" authorId="0" shapeId="0" xr:uid="{00000000-0006-0000-0200-000005050000}">
      <text>
        <r>
          <rPr>
            <b/>
            <sz val="8"/>
            <color indexed="81"/>
            <rFont val="Tahoma"/>
            <family val="2"/>
          </rPr>
          <t>Alexander Liao:</t>
        </r>
        <r>
          <rPr>
            <sz val="8"/>
            <color indexed="81"/>
            <rFont val="Tahoma"/>
            <family val="2"/>
          </rPr>
          <t xml:space="preserve">
Input partial frequency for element to the left</t>
        </r>
      </text>
    </comment>
    <comment ref="AL128" authorId="0" shapeId="0" xr:uid="{00000000-0006-0000-0200-000006050000}">
      <text>
        <r>
          <rPr>
            <b/>
            <sz val="8"/>
            <color indexed="81"/>
            <rFont val="Tahoma"/>
            <family val="2"/>
          </rPr>
          <t>Alexander Liao:</t>
        </r>
        <r>
          <rPr>
            <sz val="8"/>
            <color indexed="81"/>
            <rFont val="Tahoma"/>
            <family val="2"/>
          </rPr>
          <t xml:space="preserve">
Input partial frequency for element to the left</t>
        </r>
      </text>
    </comment>
    <comment ref="AO128" authorId="0" shapeId="0" xr:uid="{00000000-0006-0000-0200-000007050000}">
      <text>
        <r>
          <rPr>
            <b/>
            <sz val="8"/>
            <color indexed="81"/>
            <rFont val="Tahoma"/>
            <family val="2"/>
          </rPr>
          <t>Alexander Liao:</t>
        </r>
        <r>
          <rPr>
            <sz val="8"/>
            <color indexed="81"/>
            <rFont val="Tahoma"/>
            <family val="2"/>
          </rPr>
          <t xml:space="preserve">
Input partial frequency for element to the left</t>
        </r>
      </text>
    </comment>
    <comment ref="K129" authorId="0" shapeId="0" xr:uid="{00000000-0006-0000-0200-000008050000}">
      <text>
        <r>
          <rPr>
            <b/>
            <sz val="8"/>
            <color indexed="81"/>
            <rFont val="Tahoma"/>
            <family val="2"/>
          </rPr>
          <t>Alexander Liao:</t>
        </r>
        <r>
          <rPr>
            <sz val="8"/>
            <color indexed="81"/>
            <rFont val="Tahoma"/>
            <family val="2"/>
          </rPr>
          <t xml:space="preserve">
Input partial frequency for element to the left</t>
        </r>
      </text>
    </comment>
    <comment ref="N129" authorId="0" shapeId="0" xr:uid="{00000000-0006-0000-0200-000009050000}">
      <text>
        <r>
          <rPr>
            <b/>
            <sz val="8"/>
            <color indexed="81"/>
            <rFont val="Tahoma"/>
            <family val="2"/>
          </rPr>
          <t>Alexander Liao:</t>
        </r>
        <r>
          <rPr>
            <sz val="8"/>
            <color indexed="81"/>
            <rFont val="Tahoma"/>
            <family val="2"/>
          </rPr>
          <t xml:space="preserve">
Input partial frequency for element to the left</t>
        </r>
      </text>
    </comment>
    <comment ref="Q129" authorId="0" shapeId="0" xr:uid="{00000000-0006-0000-0200-00000A050000}">
      <text>
        <r>
          <rPr>
            <b/>
            <sz val="8"/>
            <color indexed="81"/>
            <rFont val="Tahoma"/>
            <family val="2"/>
          </rPr>
          <t>Alexander Liao:</t>
        </r>
        <r>
          <rPr>
            <sz val="8"/>
            <color indexed="81"/>
            <rFont val="Tahoma"/>
            <family val="2"/>
          </rPr>
          <t xml:space="preserve">
Input partial frequency for element to the left</t>
        </r>
      </text>
    </comment>
    <comment ref="T129" authorId="0" shapeId="0" xr:uid="{00000000-0006-0000-0200-00000B050000}">
      <text>
        <r>
          <rPr>
            <b/>
            <sz val="8"/>
            <color indexed="81"/>
            <rFont val="Tahoma"/>
            <family val="2"/>
          </rPr>
          <t>Alexander Liao:</t>
        </r>
        <r>
          <rPr>
            <sz val="8"/>
            <color indexed="81"/>
            <rFont val="Tahoma"/>
            <family val="2"/>
          </rPr>
          <t xml:space="preserve">
Input partial frequency for element to the left</t>
        </r>
      </text>
    </comment>
    <comment ref="W129" authorId="0" shapeId="0" xr:uid="{00000000-0006-0000-0200-00000C050000}">
      <text>
        <r>
          <rPr>
            <b/>
            <sz val="8"/>
            <color indexed="81"/>
            <rFont val="Tahoma"/>
            <family val="2"/>
          </rPr>
          <t>Alexander Liao:</t>
        </r>
        <r>
          <rPr>
            <sz val="8"/>
            <color indexed="81"/>
            <rFont val="Tahoma"/>
            <family val="2"/>
          </rPr>
          <t xml:space="preserve">
Input partial frequency for element to the left</t>
        </r>
      </text>
    </comment>
    <comment ref="Z129" authorId="0" shapeId="0" xr:uid="{00000000-0006-0000-0200-00000D050000}">
      <text>
        <r>
          <rPr>
            <b/>
            <sz val="8"/>
            <color indexed="81"/>
            <rFont val="Tahoma"/>
            <family val="2"/>
          </rPr>
          <t>Alexander Liao:</t>
        </r>
        <r>
          <rPr>
            <sz val="8"/>
            <color indexed="81"/>
            <rFont val="Tahoma"/>
            <family val="2"/>
          </rPr>
          <t xml:space="preserve">
Input partial frequency for element to the left</t>
        </r>
      </text>
    </comment>
    <comment ref="AC129" authorId="0" shapeId="0" xr:uid="{00000000-0006-0000-0200-00000E050000}">
      <text>
        <r>
          <rPr>
            <b/>
            <sz val="8"/>
            <color indexed="81"/>
            <rFont val="Tahoma"/>
            <family val="2"/>
          </rPr>
          <t>Alexander Liao:</t>
        </r>
        <r>
          <rPr>
            <sz val="8"/>
            <color indexed="81"/>
            <rFont val="Tahoma"/>
            <family val="2"/>
          </rPr>
          <t xml:space="preserve">
Input partial frequency for element to the left</t>
        </r>
      </text>
    </comment>
    <comment ref="AF129" authorId="0" shapeId="0" xr:uid="{00000000-0006-0000-0200-00000F050000}">
      <text>
        <r>
          <rPr>
            <b/>
            <sz val="8"/>
            <color indexed="81"/>
            <rFont val="Tahoma"/>
            <family val="2"/>
          </rPr>
          <t>Alexander Liao:</t>
        </r>
        <r>
          <rPr>
            <sz val="8"/>
            <color indexed="81"/>
            <rFont val="Tahoma"/>
            <family val="2"/>
          </rPr>
          <t xml:space="preserve">
Input partial frequency for element to the left</t>
        </r>
      </text>
    </comment>
    <comment ref="AI129" authorId="0" shapeId="0" xr:uid="{00000000-0006-0000-0200-000010050000}">
      <text>
        <r>
          <rPr>
            <b/>
            <sz val="8"/>
            <color indexed="81"/>
            <rFont val="Tahoma"/>
            <family val="2"/>
          </rPr>
          <t>Alexander Liao:</t>
        </r>
        <r>
          <rPr>
            <sz val="8"/>
            <color indexed="81"/>
            <rFont val="Tahoma"/>
            <family val="2"/>
          </rPr>
          <t xml:space="preserve">
Input partial frequency for element to the left</t>
        </r>
      </text>
    </comment>
    <comment ref="AL129" authorId="0" shapeId="0" xr:uid="{00000000-0006-0000-0200-000011050000}">
      <text>
        <r>
          <rPr>
            <b/>
            <sz val="8"/>
            <color indexed="81"/>
            <rFont val="Tahoma"/>
            <family val="2"/>
          </rPr>
          <t>Alexander Liao:</t>
        </r>
        <r>
          <rPr>
            <sz val="8"/>
            <color indexed="81"/>
            <rFont val="Tahoma"/>
            <family val="2"/>
          </rPr>
          <t xml:space="preserve">
Input partial frequency for element to the left</t>
        </r>
      </text>
    </comment>
    <comment ref="AO129" authorId="0" shapeId="0" xr:uid="{00000000-0006-0000-0200-000012050000}">
      <text>
        <r>
          <rPr>
            <b/>
            <sz val="8"/>
            <color indexed="81"/>
            <rFont val="Tahoma"/>
            <family val="2"/>
          </rPr>
          <t>Alexander Liao:</t>
        </r>
        <r>
          <rPr>
            <sz val="8"/>
            <color indexed="81"/>
            <rFont val="Tahoma"/>
            <family val="2"/>
          </rPr>
          <t xml:space="preserve">
Input partial frequency for element to the left</t>
        </r>
      </text>
    </comment>
    <comment ref="K130" authorId="0" shapeId="0" xr:uid="{00000000-0006-0000-0200-000013050000}">
      <text>
        <r>
          <rPr>
            <b/>
            <sz val="8"/>
            <color indexed="81"/>
            <rFont val="Tahoma"/>
            <family val="2"/>
          </rPr>
          <t>Alexander Liao:</t>
        </r>
        <r>
          <rPr>
            <sz val="8"/>
            <color indexed="81"/>
            <rFont val="Tahoma"/>
            <family val="2"/>
          </rPr>
          <t xml:space="preserve">
Input partial frequency for element to the left</t>
        </r>
      </text>
    </comment>
    <comment ref="N130" authorId="0" shapeId="0" xr:uid="{00000000-0006-0000-0200-000014050000}">
      <text>
        <r>
          <rPr>
            <b/>
            <sz val="8"/>
            <color indexed="81"/>
            <rFont val="Tahoma"/>
            <family val="2"/>
          </rPr>
          <t>Alexander Liao:</t>
        </r>
        <r>
          <rPr>
            <sz val="8"/>
            <color indexed="81"/>
            <rFont val="Tahoma"/>
            <family val="2"/>
          </rPr>
          <t xml:space="preserve">
Input partial frequency for element to the left</t>
        </r>
      </text>
    </comment>
    <comment ref="Q130" authorId="0" shapeId="0" xr:uid="{00000000-0006-0000-0200-000015050000}">
      <text>
        <r>
          <rPr>
            <b/>
            <sz val="8"/>
            <color indexed="81"/>
            <rFont val="Tahoma"/>
            <family val="2"/>
          </rPr>
          <t>Alexander Liao:</t>
        </r>
        <r>
          <rPr>
            <sz val="8"/>
            <color indexed="81"/>
            <rFont val="Tahoma"/>
            <family val="2"/>
          </rPr>
          <t xml:space="preserve">
Input partial frequency for element to the left</t>
        </r>
      </text>
    </comment>
    <comment ref="T130" authorId="0" shapeId="0" xr:uid="{00000000-0006-0000-0200-000016050000}">
      <text>
        <r>
          <rPr>
            <b/>
            <sz val="8"/>
            <color indexed="81"/>
            <rFont val="Tahoma"/>
            <family val="2"/>
          </rPr>
          <t>Alexander Liao:</t>
        </r>
        <r>
          <rPr>
            <sz val="8"/>
            <color indexed="81"/>
            <rFont val="Tahoma"/>
            <family val="2"/>
          </rPr>
          <t xml:space="preserve">
Input partial frequency for element to the left</t>
        </r>
      </text>
    </comment>
    <comment ref="W130" authorId="0" shapeId="0" xr:uid="{00000000-0006-0000-0200-000017050000}">
      <text>
        <r>
          <rPr>
            <b/>
            <sz val="8"/>
            <color indexed="81"/>
            <rFont val="Tahoma"/>
            <family val="2"/>
          </rPr>
          <t>Alexander Liao:</t>
        </r>
        <r>
          <rPr>
            <sz val="8"/>
            <color indexed="81"/>
            <rFont val="Tahoma"/>
            <family val="2"/>
          </rPr>
          <t xml:space="preserve">
Input partial frequency for element to the left</t>
        </r>
      </text>
    </comment>
    <comment ref="Z130" authorId="0" shapeId="0" xr:uid="{00000000-0006-0000-0200-000018050000}">
      <text>
        <r>
          <rPr>
            <b/>
            <sz val="8"/>
            <color indexed="81"/>
            <rFont val="Tahoma"/>
            <family val="2"/>
          </rPr>
          <t>Alexander Liao:</t>
        </r>
        <r>
          <rPr>
            <sz val="8"/>
            <color indexed="81"/>
            <rFont val="Tahoma"/>
            <family val="2"/>
          </rPr>
          <t xml:space="preserve">
Input partial frequency for element to the left</t>
        </r>
      </text>
    </comment>
    <comment ref="AC130" authorId="0" shapeId="0" xr:uid="{00000000-0006-0000-0200-000019050000}">
      <text>
        <r>
          <rPr>
            <b/>
            <sz val="8"/>
            <color indexed="81"/>
            <rFont val="Tahoma"/>
            <family val="2"/>
          </rPr>
          <t>Alexander Liao:</t>
        </r>
        <r>
          <rPr>
            <sz val="8"/>
            <color indexed="81"/>
            <rFont val="Tahoma"/>
            <family val="2"/>
          </rPr>
          <t xml:space="preserve">
Input partial frequency for element to the left</t>
        </r>
      </text>
    </comment>
    <comment ref="AF130" authorId="0" shapeId="0" xr:uid="{00000000-0006-0000-0200-00001A050000}">
      <text>
        <r>
          <rPr>
            <b/>
            <sz val="8"/>
            <color indexed="81"/>
            <rFont val="Tahoma"/>
            <family val="2"/>
          </rPr>
          <t>Alexander Liao:</t>
        </r>
        <r>
          <rPr>
            <sz val="8"/>
            <color indexed="81"/>
            <rFont val="Tahoma"/>
            <family val="2"/>
          </rPr>
          <t xml:space="preserve">
Input partial frequency for element to the left</t>
        </r>
      </text>
    </comment>
    <comment ref="AI130" authorId="0" shapeId="0" xr:uid="{00000000-0006-0000-0200-00001B050000}">
      <text>
        <r>
          <rPr>
            <b/>
            <sz val="8"/>
            <color indexed="81"/>
            <rFont val="Tahoma"/>
            <family val="2"/>
          </rPr>
          <t>Alexander Liao:</t>
        </r>
        <r>
          <rPr>
            <sz val="8"/>
            <color indexed="81"/>
            <rFont val="Tahoma"/>
            <family val="2"/>
          </rPr>
          <t xml:space="preserve">
Input partial frequency for element to the left</t>
        </r>
      </text>
    </comment>
    <comment ref="AL130" authorId="0" shapeId="0" xr:uid="{00000000-0006-0000-0200-00001C050000}">
      <text>
        <r>
          <rPr>
            <b/>
            <sz val="8"/>
            <color indexed="81"/>
            <rFont val="Tahoma"/>
            <family val="2"/>
          </rPr>
          <t>Alexander Liao:</t>
        </r>
        <r>
          <rPr>
            <sz val="8"/>
            <color indexed="81"/>
            <rFont val="Tahoma"/>
            <family val="2"/>
          </rPr>
          <t xml:space="preserve">
Input partial frequency for element to the left</t>
        </r>
      </text>
    </comment>
    <comment ref="AO130" authorId="0" shapeId="0" xr:uid="{00000000-0006-0000-0200-00001D050000}">
      <text>
        <r>
          <rPr>
            <b/>
            <sz val="8"/>
            <color indexed="81"/>
            <rFont val="Tahoma"/>
            <family val="2"/>
          </rPr>
          <t>Alexander Liao:</t>
        </r>
        <r>
          <rPr>
            <sz val="8"/>
            <color indexed="81"/>
            <rFont val="Tahoma"/>
            <family val="2"/>
          </rPr>
          <t xml:space="preserve">
Input partial frequency for element to the left</t>
        </r>
      </text>
    </comment>
    <comment ref="K131" authorId="0" shapeId="0" xr:uid="{00000000-0006-0000-0200-00001E050000}">
      <text>
        <r>
          <rPr>
            <b/>
            <sz val="8"/>
            <color indexed="81"/>
            <rFont val="Tahoma"/>
            <family val="2"/>
          </rPr>
          <t>Alexander Liao:</t>
        </r>
        <r>
          <rPr>
            <sz val="8"/>
            <color indexed="81"/>
            <rFont val="Tahoma"/>
            <family val="2"/>
          </rPr>
          <t xml:space="preserve">
Input partial frequency for element to the left</t>
        </r>
      </text>
    </comment>
    <comment ref="N131" authorId="0" shapeId="0" xr:uid="{00000000-0006-0000-0200-00001F050000}">
      <text>
        <r>
          <rPr>
            <b/>
            <sz val="8"/>
            <color indexed="81"/>
            <rFont val="Tahoma"/>
            <family val="2"/>
          </rPr>
          <t>Alexander Liao:</t>
        </r>
        <r>
          <rPr>
            <sz val="8"/>
            <color indexed="81"/>
            <rFont val="Tahoma"/>
            <family val="2"/>
          </rPr>
          <t xml:space="preserve">
Input partial frequency for element to the left</t>
        </r>
      </text>
    </comment>
    <comment ref="Q131" authorId="0" shapeId="0" xr:uid="{00000000-0006-0000-0200-000020050000}">
      <text>
        <r>
          <rPr>
            <b/>
            <sz val="8"/>
            <color indexed="81"/>
            <rFont val="Tahoma"/>
            <family val="2"/>
          </rPr>
          <t>Alexander Liao:</t>
        </r>
        <r>
          <rPr>
            <sz val="8"/>
            <color indexed="81"/>
            <rFont val="Tahoma"/>
            <family val="2"/>
          </rPr>
          <t xml:space="preserve">
Input partial frequency for element to the left</t>
        </r>
      </text>
    </comment>
    <comment ref="T131" authorId="0" shapeId="0" xr:uid="{00000000-0006-0000-0200-000021050000}">
      <text>
        <r>
          <rPr>
            <b/>
            <sz val="8"/>
            <color indexed="81"/>
            <rFont val="Tahoma"/>
            <family val="2"/>
          </rPr>
          <t>Alexander Liao:</t>
        </r>
        <r>
          <rPr>
            <sz val="8"/>
            <color indexed="81"/>
            <rFont val="Tahoma"/>
            <family val="2"/>
          </rPr>
          <t xml:space="preserve">
Input partial frequency for element to the left</t>
        </r>
      </text>
    </comment>
    <comment ref="W131" authorId="0" shapeId="0" xr:uid="{00000000-0006-0000-0200-000022050000}">
      <text>
        <r>
          <rPr>
            <b/>
            <sz val="8"/>
            <color indexed="81"/>
            <rFont val="Tahoma"/>
            <family val="2"/>
          </rPr>
          <t>Alexander Liao:</t>
        </r>
        <r>
          <rPr>
            <sz val="8"/>
            <color indexed="81"/>
            <rFont val="Tahoma"/>
            <family val="2"/>
          </rPr>
          <t xml:space="preserve">
Input partial frequency for element to the left</t>
        </r>
      </text>
    </comment>
    <comment ref="Z131" authorId="0" shapeId="0" xr:uid="{00000000-0006-0000-0200-000023050000}">
      <text>
        <r>
          <rPr>
            <b/>
            <sz val="8"/>
            <color indexed="81"/>
            <rFont val="Tahoma"/>
            <family val="2"/>
          </rPr>
          <t>Alexander Liao:</t>
        </r>
        <r>
          <rPr>
            <sz val="8"/>
            <color indexed="81"/>
            <rFont val="Tahoma"/>
            <family val="2"/>
          </rPr>
          <t xml:space="preserve">
Input partial frequency for element to the left</t>
        </r>
      </text>
    </comment>
    <comment ref="AC131" authorId="0" shapeId="0" xr:uid="{00000000-0006-0000-0200-000024050000}">
      <text>
        <r>
          <rPr>
            <b/>
            <sz val="8"/>
            <color indexed="81"/>
            <rFont val="Tahoma"/>
            <family val="2"/>
          </rPr>
          <t>Alexander Liao:</t>
        </r>
        <r>
          <rPr>
            <sz val="8"/>
            <color indexed="81"/>
            <rFont val="Tahoma"/>
            <family val="2"/>
          </rPr>
          <t xml:space="preserve">
Input partial frequency for element to the left</t>
        </r>
      </text>
    </comment>
    <comment ref="AF131" authorId="0" shapeId="0" xr:uid="{00000000-0006-0000-0200-000025050000}">
      <text>
        <r>
          <rPr>
            <b/>
            <sz val="8"/>
            <color indexed="81"/>
            <rFont val="Tahoma"/>
            <family val="2"/>
          </rPr>
          <t>Alexander Liao:</t>
        </r>
        <r>
          <rPr>
            <sz val="8"/>
            <color indexed="81"/>
            <rFont val="Tahoma"/>
            <family val="2"/>
          </rPr>
          <t xml:space="preserve">
Input partial frequency for element to the left</t>
        </r>
      </text>
    </comment>
    <comment ref="AI131" authorId="0" shapeId="0" xr:uid="{00000000-0006-0000-0200-000026050000}">
      <text>
        <r>
          <rPr>
            <b/>
            <sz val="8"/>
            <color indexed="81"/>
            <rFont val="Tahoma"/>
            <family val="2"/>
          </rPr>
          <t>Alexander Liao:</t>
        </r>
        <r>
          <rPr>
            <sz val="8"/>
            <color indexed="81"/>
            <rFont val="Tahoma"/>
            <family val="2"/>
          </rPr>
          <t xml:space="preserve">
Input partial frequency for element to the left</t>
        </r>
      </text>
    </comment>
    <comment ref="AL131" authorId="0" shapeId="0" xr:uid="{00000000-0006-0000-0200-000027050000}">
      <text>
        <r>
          <rPr>
            <b/>
            <sz val="8"/>
            <color indexed="81"/>
            <rFont val="Tahoma"/>
            <family val="2"/>
          </rPr>
          <t>Alexander Liao:</t>
        </r>
        <r>
          <rPr>
            <sz val="8"/>
            <color indexed="81"/>
            <rFont val="Tahoma"/>
            <family val="2"/>
          </rPr>
          <t xml:space="preserve">
Input partial frequency for element to the left</t>
        </r>
      </text>
    </comment>
    <comment ref="AO131" authorId="0" shapeId="0" xr:uid="{00000000-0006-0000-0200-000028050000}">
      <text>
        <r>
          <rPr>
            <b/>
            <sz val="8"/>
            <color indexed="81"/>
            <rFont val="Tahoma"/>
            <family val="2"/>
          </rPr>
          <t>Alexander Liao:</t>
        </r>
        <r>
          <rPr>
            <sz val="8"/>
            <color indexed="81"/>
            <rFont val="Tahoma"/>
            <family val="2"/>
          </rPr>
          <t xml:space="preserve">
Input partial frequency for element to the left</t>
        </r>
      </text>
    </comment>
    <comment ref="K132" authorId="0" shapeId="0" xr:uid="{00000000-0006-0000-0200-000029050000}">
      <text>
        <r>
          <rPr>
            <b/>
            <sz val="8"/>
            <color indexed="81"/>
            <rFont val="Tahoma"/>
            <family val="2"/>
          </rPr>
          <t>Alexander Liao:</t>
        </r>
        <r>
          <rPr>
            <sz val="8"/>
            <color indexed="81"/>
            <rFont val="Tahoma"/>
            <family val="2"/>
          </rPr>
          <t xml:space="preserve">
Input partial frequency for element to the left</t>
        </r>
      </text>
    </comment>
    <comment ref="N132" authorId="0" shapeId="0" xr:uid="{00000000-0006-0000-0200-00002A050000}">
      <text>
        <r>
          <rPr>
            <b/>
            <sz val="8"/>
            <color indexed="81"/>
            <rFont val="Tahoma"/>
            <family val="2"/>
          </rPr>
          <t>Alexander Liao:</t>
        </r>
        <r>
          <rPr>
            <sz val="8"/>
            <color indexed="81"/>
            <rFont val="Tahoma"/>
            <family val="2"/>
          </rPr>
          <t xml:space="preserve">
Input partial frequency for element to the left</t>
        </r>
      </text>
    </comment>
    <comment ref="Q132" authorId="0" shapeId="0" xr:uid="{00000000-0006-0000-0200-00002B050000}">
      <text>
        <r>
          <rPr>
            <b/>
            <sz val="8"/>
            <color indexed="81"/>
            <rFont val="Tahoma"/>
            <family val="2"/>
          </rPr>
          <t>Alexander Liao:</t>
        </r>
        <r>
          <rPr>
            <sz val="8"/>
            <color indexed="81"/>
            <rFont val="Tahoma"/>
            <family val="2"/>
          </rPr>
          <t xml:space="preserve">
Input partial frequency for element to the left</t>
        </r>
      </text>
    </comment>
    <comment ref="T132" authorId="0" shapeId="0" xr:uid="{00000000-0006-0000-0200-00002C050000}">
      <text>
        <r>
          <rPr>
            <b/>
            <sz val="8"/>
            <color indexed="81"/>
            <rFont val="Tahoma"/>
            <family val="2"/>
          </rPr>
          <t>Alexander Liao:</t>
        </r>
        <r>
          <rPr>
            <sz val="8"/>
            <color indexed="81"/>
            <rFont val="Tahoma"/>
            <family val="2"/>
          </rPr>
          <t xml:space="preserve">
Input partial frequency for element to the left</t>
        </r>
      </text>
    </comment>
    <comment ref="W132" authorId="0" shapeId="0" xr:uid="{00000000-0006-0000-0200-00002D050000}">
      <text>
        <r>
          <rPr>
            <b/>
            <sz val="8"/>
            <color indexed="81"/>
            <rFont val="Tahoma"/>
            <family val="2"/>
          </rPr>
          <t>Alexander Liao:</t>
        </r>
        <r>
          <rPr>
            <sz val="8"/>
            <color indexed="81"/>
            <rFont val="Tahoma"/>
            <family val="2"/>
          </rPr>
          <t xml:space="preserve">
Input partial frequency for element to the left</t>
        </r>
      </text>
    </comment>
    <comment ref="Z132" authorId="0" shapeId="0" xr:uid="{00000000-0006-0000-0200-00002E050000}">
      <text>
        <r>
          <rPr>
            <b/>
            <sz val="8"/>
            <color indexed="81"/>
            <rFont val="Tahoma"/>
            <family val="2"/>
          </rPr>
          <t>Alexander Liao:</t>
        </r>
        <r>
          <rPr>
            <sz val="8"/>
            <color indexed="81"/>
            <rFont val="Tahoma"/>
            <family val="2"/>
          </rPr>
          <t xml:space="preserve">
Input partial frequency for element to the left</t>
        </r>
      </text>
    </comment>
    <comment ref="AC132" authorId="0" shapeId="0" xr:uid="{00000000-0006-0000-0200-00002F050000}">
      <text>
        <r>
          <rPr>
            <b/>
            <sz val="8"/>
            <color indexed="81"/>
            <rFont val="Tahoma"/>
            <family val="2"/>
          </rPr>
          <t>Alexander Liao:</t>
        </r>
        <r>
          <rPr>
            <sz val="8"/>
            <color indexed="81"/>
            <rFont val="Tahoma"/>
            <family val="2"/>
          </rPr>
          <t xml:space="preserve">
Input partial frequency for element to the left</t>
        </r>
      </text>
    </comment>
    <comment ref="AF132" authorId="0" shapeId="0" xr:uid="{00000000-0006-0000-0200-000030050000}">
      <text>
        <r>
          <rPr>
            <b/>
            <sz val="8"/>
            <color indexed="81"/>
            <rFont val="Tahoma"/>
            <family val="2"/>
          </rPr>
          <t>Alexander Liao:</t>
        </r>
        <r>
          <rPr>
            <sz val="8"/>
            <color indexed="81"/>
            <rFont val="Tahoma"/>
            <family val="2"/>
          </rPr>
          <t xml:space="preserve">
Input partial frequency for element to the left</t>
        </r>
      </text>
    </comment>
    <comment ref="AI132" authorId="0" shapeId="0" xr:uid="{00000000-0006-0000-0200-000031050000}">
      <text>
        <r>
          <rPr>
            <b/>
            <sz val="8"/>
            <color indexed="81"/>
            <rFont val="Tahoma"/>
            <family val="2"/>
          </rPr>
          <t>Alexander Liao:</t>
        </r>
        <r>
          <rPr>
            <sz val="8"/>
            <color indexed="81"/>
            <rFont val="Tahoma"/>
            <family val="2"/>
          </rPr>
          <t xml:space="preserve">
Input partial frequency for element to the left</t>
        </r>
      </text>
    </comment>
    <comment ref="AL132" authorId="0" shapeId="0" xr:uid="{00000000-0006-0000-0200-000032050000}">
      <text>
        <r>
          <rPr>
            <b/>
            <sz val="8"/>
            <color indexed="81"/>
            <rFont val="Tahoma"/>
            <family val="2"/>
          </rPr>
          <t>Alexander Liao:</t>
        </r>
        <r>
          <rPr>
            <sz val="8"/>
            <color indexed="81"/>
            <rFont val="Tahoma"/>
            <family val="2"/>
          </rPr>
          <t xml:space="preserve">
Input partial frequency for element to the left</t>
        </r>
      </text>
    </comment>
    <comment ref="AO132" authorId="0" shapeId="0" xr:uid="{00000000-0006-0000-0200-000033050000}">
      <text>
        <r>
          <rPr>
            <b/>
            <sz val="8"/>
            <color indexed="81"/>
            <rFont val="Tahoma"/>
            <family val="2"/>
          </rPr>
          <t>Alexander Liao:</t>
        </r>
        <r>
          <rPr>
            <sz val="8"/>
            <color indexed="81"/>
            <rFont val="Tahoma"/>
            <family val="2"/>
          </rPr>
          <t xml:space="preserve">
Input partial frequency for element to the left</t>
        </r>
      </text>
    </comment>
    <comment ref="K133" authorId="0" shapeId="0" xr:uid="{00000000-0006-0000-0200-000034050000}">
      <text>
        <r>
          <rPr>
            <b/>
            <sz val="8"/>
            <color indexed="81"/>
            <rFont val="Tahoma"/>
            <family val="2"/>
          </rPr>
          <t>Alexander Liao:</t>
        </r>
        <r>
          <rPr>
            <sz val="8"/>
            <color indexed="81"/>
            <rFont val="Tahoma"/>
            <family val="2"/>
          </rPr>
          <t xml:space="preserve">
Input partial frequency for element to the left</t>
        </r>
      </text>
    </comment>
    <comment ref="N133" authorId="0" shapeId="0" xr:uid="{00000000-0006-0000-0200-000035050000}">
      <text>
        <r>
          <rPr>
            <b/>
            <sz val="8"/>
            <color indexed="81"/>
            <rFont val="Tahoma"/>
            <family val="2"/>
          </rPr>
          <t>Alexander Liao:</t>
        </r>
        <r>
          <rPr>
            <sz val="8"/>
            <color indexed="81"/>
            <rFont val="Tahoma"/>
            <family val="2"/>
          </rPr>
          <t xml:space="preserve">
Input partial frequency for element to the left</t>
        </r>
      </text>
    </comment>
    <comment ref="Q133" authorId="0" shapeId="0" xr:uid="{00000000-0006-0000-0200-000036050000}">
      <text>
        <r>
          <rPr>
            <b/>
            <sz val="8"/>
            <color indexed="81"/>
            <rFont val="Tahoma"/>
            <family val="2"/>
          </rPr>
          <t>Alexander Liao:</t>
        </r>
        <r>
          <rPr>
            <sz val="8"/>
            <color indexed="81"/>
            <rFont val="Tahoma"/>
            <family val="2"/>
          </rPr>
          <t xml:space="preserve">
Input partial frequency for element to the left</t>
        </r>
      </text>
    </comment>
    <comment ref="T133" authorId="0" shapeId="0" xr:uid="{00000000-0006-0000-0200-000037050000}">
      <text>
        <r>
          <rPr>
            <b/>
            <sz val="8"/>
            <color indexed="81"/>
            <rFont val="Tahoma"/>
            <family val="2"/>
          </rPr>
          <t>Alexander Liao:</t>
        </r>
        <r>
          <rPr>
            <sz val="8"/>
            <color indexed="81"/>
            <rFont val="Tahoma"/>
            <family val="2"/>
          </rPr>
          <t xml:space="preserve">
Input partial frequency for element to the left</t>
        </r>
      </text>
    </comment>
    <comment ref="W133" authorId="0" shapeId="0" xr:uid="{00000000-0006-0000-0200-000038050000}">
      <text>
        <r>
          <rPr>
            <b/>
            <sz val="8"/>
            <color indexed="81"/>
            <rFont val="Tahoma"/>
            <family val="2"/>
          </rPr>
          <t>Alexander Liao:</t>
        </r>
        <r>
          <rPr>
            <sz val="8"/>
            <color indexed="81"/>
            <rFont val="Tahoma"/>
            <family val="2"/>
          </rPr>
          <t xml:space="preserve">
Input partial frequency for element to the left</t>
        </r>
      </text>
    </comment>
    <comment ref="Z133" authorId="0" shapeId="0" xr:uid="{00000000-0006-0000-0200-000039050000}">
      <text>
        <r>
          <rPr>
            <b/>
            <sz val="8"/>
            <color indexed="81"/>
            <rFont val="Tahoma"/>
            <family val="2"/>
          </rPr>
          <t>Alexander Liao:</t>
        </r>
        <r>
          <rPr>
            <sz val="8"/>
            <color indexed="81"/>
            <rFont val="Tahoma"/>
            <family val="2"/>
          </rPr>
          <t xml:space="preserve">
Input partial frequency for element to the left</t>
        </r>
      </text>
    </comment>
    <comment ref="AC133" authorId="0" shapeId="0" xr:uid="{00000000-0006-0000-0200-00003A050000}">
      <text>
        <r>
          <rPr>
            <b/>
            <sz val="8"/>
            <color indexed="81"/>
            <rFont val="Tahoma"/>
            <family val="2"/>
          </rPr>
          <t>Alexander Liao:</t>
        </r>
        <r>
          <rPr>
            <sz val="8"/>
            <color indexed="81"/>
            <rFont val="Tahoma"/>
            <family val="2"/>
          </rPr>
          <t xml:space="preserve">
Input partial frequency for element to the left</t>
        </r>
      </text>
    </comment>
    <comment ref="AF133" authorId="0" shapeId="0" xr:uid="{00000000-0006-0000-0200-00003B050000}">
      <text>
        <r>
          <rPr>
            <b/>
            <sz val="8"/>
            <color indexed="81"/>
            <rFont val="Tahoma"/>
            <family val="2"/>
          </rPr>
          <t>Alexander Liao:</t>
        </r>
        <r>
          <rPr>
            <sz val="8"/>
            <color indexed="81"/>
            <rFont val="Tahoma"/>
            <family val="2"/>
          </rPr>
          <t xml:space="preserve">
Input partial frequency for element to the left</t>
        </r>
      </text>
    </comment>
    <comment ref="AI133" authorId="0" shapeId="0" xr:uid="{00000000-0006-0000-0200-00003C050000}">
      <text>
        <r>
          <rPr>
            <b/>
            <sz val="8"/>
            <color indexed="81"/>
            <rFont val="Tahoma"/>
            <family val="2"/>
          </rPr>
          <t>Alexander Liao:</t>
        </r>
        <r>
          <rPr>
            <sz val="8"/>
            <color indexed="81"/>
            <rFont val="Tahoma"/>
            <family val="2"/>
          </rPr>
          <t xml:space="preserve">
Input partial frequency for element to the left</t>
        </r>
      </text>
    </comment>
    <comment ref="AL133" authorId="0" shapeId="0" xr:uid="{00000000-0006-0000-0200-00003D050000}">
      <text>
        <r>
          <rPr>
            <b/>
            <sz val="8"/>
            <color indexed="81"/>
            <rFont val="Tahoma"/>
            <family val="2"/>
          </rPr>
          <t>Alexander Liao:</t>
        </r>
        <r>
          <rPr>
            <sz val="8"/>
            <color indexed="81"/>
            <rFont val="Tahoma"/>
            <family val="2"/>
          </rPr>
          <t xml:space="preserve">
Input partial frequency for element to the left</t>
        </r>
      </text>
    </comment>
    <comment ref="AO133" authorId="0" shapeId="0" xr:uid="{00000000-0006-0000-0200-00003E050000}">
      <text>
        <r>
          <rPr>
            <b/>
            <sz val="8"/>
            <color indexed="81"/>
            <rFont val="Tahoma"/>
            <family val="2"/>
          </rPr>
          <t>Alexander Liao:</t>
        </r>
        <r>
          <rPr>
            <sz val="8"/>
            <color indexed="81"/>
            <rFont val="Tahoma"/>
            <family val="2"/>
          </rPr>
          <t xml:space="preserve">
Input partial frequency for element to the left</t>
        </r>
      </text>
    </comment>
    <comment ref="K134" authorId="0" shapeId="0" xr:uid="{00000000-0006-0000-0200-00003F050000}">
      <text>
        <r>
          <rPr>
            <b/>
            <sz val="8"/>
            <color indexed="81"/>
            <rFont val="Tahoma"/>
            <family val="2"/>
          </rPr>
          <t>Alexander Liao:</t>
        </r>
        <r>
          <rPr>
            <sz val="8"/>
            <color indexed="81"/>
            <rFont val="Tahoma"/>
            <family val="2"/>
          </rPr>
          <t xml:space="preserve">
Input partial frequency for element to the left</t>
        </r>
      </text>
    </comment>
    <comment ref="N134" authorId="0" shapeId="0" xr:uid="{00000000-0006-0000-0200-000040050000}">
      <text>
        <r>
          <rPr>
            <b/>
            <sz val="8"/>
            <color indexed="81"/>
            <rFont val="Tahoma"/>
            <family val="2"/>
          </rPr>
          <t>Alexander Liao:</t>
        </r>
        <r>
          <rPr>
            <sz val="8"/>
            <color indexed="81"/>
            <rFont val="Tahoma"/>
            <family val="2"/>
          </rPr>
          <t xml:space="preserve">
Input partial frequency for element to the left</t>
        </r>
      </text>
    </comment>
    <comment ref="Q134" authorId="0" shapeId="0" xr:uid="{00000000-0006-0000-0200-000041050000}">
      <text>
        <r>
          <rPr>
            <b/>
            <sz val="8"/>
            <color indexed="81"/>
            <rFont val="Tahoma"/>
            <family val="2"/>
          </rPr>
          <t>Alexander Liao:</t>
        </r>
        <r>
          <rPr>
            <sz val="8"/>
            <color indexed="81"/>
            <rFont val="Tahoma"/>
            <family val="2"/>
          </rPr>
          <t xml:space="preserve">
Input partial frequency for element to the left</t>
        </r>
      </text>
    </comment>
    <comment ref="T134" authorId="0" shapeId="0" xr:uid="{00000000-0006-0000-0200-000042050000}">
      <text>
        <r>
          <rPr>
            <b/>
            <sz val="8"/>
            <color indexed="81"/>
            <rFont val="Tahoma"/>
            <family val="2"/>
          </rPr>
          <t>Alexander Liao:</t>
        </r>
        <r>
          <rPr>
            <sz val="8"/>
            <color indexed="81"/>
            <rFont val="Tahoma"/>
            <family val="2"/>
          </rPr>
          <t xml:space="preserve">
Input partial frequency for element to the left</t>
        </r>
      </text>
    </comment>
    <comment ref="W134" authorId="0" shapeId="0" xr:uid="{00000000-0006-0000-0200-000043050000}">
      <text>
        <r>
          <rPr>
            <b/>
            <sz val="8"/>
            <color indexed="81"/>
            <rFont val="Tahoma"/>
            <family val="2"/>
          </rPr>
          <t>Alexander Liao:</t>
        </r>
        <r>
          <rPr>
            <sz val="8"/>
            <color indexed="81"/>
            <rFont val="Tahoma"/>
            <family val="2"/>
          </rPr>
          <t xml:space="preserve">
Input partial frequency for element to the left</t>
        </r>
      </text>
    </comment>
    <comment ref="Z134" authorId="0" shapeId="0" xr:uid="{00000000-0006-0000-0200-000044050000}">
      <text>
        <r>
          <rPr>
            <b/>
            <sz val="8"/>
            <color indexed="81"/>
            <rFont val="Tahoma"/>
            <family val="2"/>
          </rPr>
          <t>Alexander Liao:</t>
        </r>
        <r>
          <rPr>
            <sz val="8"/>
            <color indexed="81"/>
            <rFont val="Tahoma"/>
            <family val="2"/>
          </rPr>
          <t xml:space="preserve">
Input partial frequency for element to the left</t>
        </r>
      </text>
    </comment>
    <comment ref="AC134" authorId="0" shapeId="0" xr:uid="{00000000-0006-0000-0200-000045050000}">
      <text>
        <r>
          <rPr>
            <b/>
            <sz val="8"/>
            <color indexed="81"/>
            <rFont val="Tahoma"/>
            <family val="2"/>
          </rPr>
          <t>Alexander Liao:</t>
        </r>
        <r>
          <rPr>
            <sz val="8"/>
            <color indexed="81"/>
            <rFont val="Tahoma"/>
            <family val="2"/>
          </rPr>
          <t xml:space="preserve">
Input partial frequency for element to the left</t>
        </r>
      </text>
    </comment>
    <comment ref="AF134" authorId="0" shapeId="0" xr:uid="{00000000-0006-0000-0200-000046050000}">
      <text>
        <r>
          <rPr>
            <b/>
            <sz val="8"/>
            <color indexed="81"/>
            <rFont val="Tahoma"/>
            <family val="2"/>
          </rPr>
          <t>Alexander Liao:</t>
        </r>
        <r>
          <rPr>
            <sz val="8"/>
            <color indexed="81"/>
            <rFont val="Tahoma"/>
            <family val="2"/>
          </rPr>
          <t xml:space="preserve">
Input partial frequency for element to the left</t>
        </r>
      </text>
    </comment>
    <comment ref="AI134" authorId="0" shapeId="0" xr:uid="{00000000-0006-0000-0200-000047050000}">
      <text>
        <r>
          <rPr>
            <b/>
            <sz val="8"/>
            <color indexed="81"/>
            <rFont val="Tahoma"/>
            <family val="2"/>
          </rPr>
          <t>Alexander Liao:</t>
        </r>
        <r>
          <rPr>
            <sz val="8"/>
            <color indexed="81"/>
            <rFont val="Tahoma"/>
            <family val="2"/>
          </rPr>
          <t xml:space="preserve">
Input partial frequency for element to the left</t>
        </r>
      </text>
    </comment>
    <comment ref="AL134" authorId="0" shapeId="0" xr:uid="{00000000-0006-0000-0200-000048050000}">
      <text>
        <r>
          <rPr>
            <b/>
            <sz val="8"/>
            <color indexed="81"/>
            <rFont val="Tahoma"/>
            <family val="2"/>
          </rPr>
          <t>Alexander Liao:</t>
        </r>
        <r>
          <rPr>
            <sz val="8"/>
            <color indexed="81"/>
            <rFont val="Tahoma"/>
            <family val="2"/>
          </rPr>
          <t xml:space="preserve">
Input partial frequency for element to the left</t>
        </r>
      </text>
    </comment>
    <comment ref="AO134" authorId="0" shapeId="0" xr:uid="{00000000-0006-0000-0200-000049050000}">
      <text>
        <r>
          <rPr>
            <b/>
            <sz val="8"/>
            <color indexed="81"/>
            <rFont val="Tahoma"/>
            <family val="2"/>
          </rPr>
          <t>Alexander Liao:</t>
        </r>
        <r>
          <rPr>
            <sz val="8"/>
            <color indexed="81"/>
            <rFont val="Tahoma"/>
            <family val="2"/>
          </rPr>
          <t xml:space="preserve">
Input partial frequency for element to the left</t>
        </r>
      </text>
    </comment>
    <comment ref="K135" authorId="0" shapeId="0" xr:uid="{00000000-0006-0000-0200-00004A050000}">
      <text>
        <r>
          <rPr>
            <b/>
            <sz val="8"/>
            <color indexed="81"/>
            <rFont val="Tahoma"/>
            <family val="2"/>
          </rPr>
          <t>Alexander Liao:</t>
        </r>
        <r>
          <rPr>
            <sz val="8"/>
            <color indexed="81"/>
            <rFont val="Tahoma"/>
            <family val="2"/>
          </rPr>
          <t xml:space="preserve">
Input partial frequency for element to the left</t>
        </r>
      </text>
    </comment>
    <comment ref="N135" authorId="0" shapeId="0" xr:uid="{00000000-0006-0000-0200-00004B050000}">
      <text>
        <r>
          <rPr>
            <b/>
            <sz val="8"/>
            <color indexed="81"/>
            <rFont val="Tahoma"/>
            <family val="2"/>
          </rPr>
          <t>Alexander Liao:</t>
        </r>
        <r>
          <rPr>
            <sz val="8"/>
            <color indexed="81"/>
            <rFont val="Tahoma"/>
            <family val="2"/>
          </rPr>
          <t xml:space="preserve">
Input partial frequency for element to the left</t>
        </r>
      </text>
    </comment>
    <comment ref="Q135" authorId="0" shapeId="0" xr:uid="{00000000-0006-0000-0200-00004C050000}">
      <text>
        <r>
          <rPr>
            <b/>
            <sz val="8"/>
            <color indexed="81"/>
            <rFont val="Tahoma"/>
            <family val="2"/>
          </rPr>
          <t>Alexander Liao:</t>
        </r>
        <r>
          <rPr>
            <sz val="8"/>
            <color indexed="81"/>
            <rFont val="Tahoma"/>
            <family val="2"/>
          </rPr>
          <t xml:space="preserve">
Input partial frequency for element to the left</t>
        </r>
      </text>
    </comment>
    <comment ref="T135" authorId="0" shapeId="0" xr:uid="{00000000-0006-0000-0200-00004D050000}">
      <text>
        <r>
          <rPr>
            <b/>
            <sz val="8"/>
            <color indexed="81"/>
            <rFont val="Tahoma"/>
            <family val="2"/>
          </rPr>
          <t>Alexander Liao:</t>
        </r>
        <r>
          <rPr>
            <sz val="8"/>
            <color indexed="81"/>
            <rFont val="Tahoma"/>
            <family val="2"/>
          </rPr>
          <t xml:space="preserve">
Input partial frequency for element to the left</t>
        </r>
      </text>
    </comment>
    <comment ref="W135" authorId="0" shapeId="0" xr:uid="{00000000-0006-0000-0200-00004E050000}">
      <text>
        <r>
          <rPr>
            <b/>
            <sz val="8"/>
            <color indexed="81"/>
            <rFont val="Tahoma"/>
            <family val="2"/>
          </rPr>
          <t>Alexander Liao:</t>
        </r>
        <r>
          <rPr>
            <sz val="8"/>
            <color indexed="81"/>
            <rFont val="Tahoma"/>
            <family val="2"/>
          </rPr>
          <t xml:space="preserve">
Input partial frequency for element to the left</t>
        </r>
      </text>
    </comment>
    <comment ref="Z135" authorId="0" shapeId="0" xr:uid="{00000000-0006-0000-0200-00004F050000}">
      <text>
        <r>
          <rPr>
            <b/>
            <sz val="8"/>
            <color indexed="81"/>
            <rFont val="Tahoma"/>
            <family val="2"/>
          </rPr>
          <t>Alexander Liao:</t>
        </r>
        <r>
          <rPr>
            <sz val="8"/>
            <color indexed="81"/>
            <rFont val="Tahoma"/>
            <family val="2"/>
          </rPr>
          <t xml:space="preserve">
Input partial frequency for element to the left</t>
        </r>
      </text>
    </comment>
    <comment ref="AC135" authorId="0" shapeId="0" xr:uid="{00000000-0006-0000-0200-000050050000}">
      <text>
        <r>
          <rPr>
            <b/>
            <sz val="8"/>
            <color indexed="81"/>
            <rFont val="Tahoma"/>
            <family val="2"/>
          </rPr>
          <t>Alexander Liao:</t>
        </r>
        <r>
          <rPr>
            <sz val="8"/>
            <color indexed="81"/>
            <rFont val="Tahoma"/>
            <family val="2"/>
          </rPr>
          <t xml:space="preserve">
Input partial frequency for element to the left</t>
        </r>
      </text>
    </comment>
    <comment ref="AF135" authorId="0" shapeId="0" xr:uid="{00000000-0006-0000-0200-000051050000}">
      <text>
        <r>
          <rPr>
            <b/>
            <sz val="8"/>
            <color indexed="81"/>
            <rFont val="Tahoma"/>
            <family val="2"/>
          </rPr>
          <t>Alexander Liao:</t>
        </r>
        <r>
          <rPr>
            <sz val="8"/>
            <color indexed="81"/>
            <rFont val="Tahoma"/>
            <family val="2"/>
          </rPr>
          <t xml:space="preserve">
Input partial frequency for element to the left</t>
        </r>
      </text>
    </comment>
    <comment ref="AI135" authorId="0" shapeId="0" xr:uid="{00000000-0006-0000-0200-000052050000}">
      <text>
        <r>
          <rPr>
            <b/>
            <sz val="8"/>
            <color indexed="81"/>
            <rFont val="Tahoma"/>
            <family val="2"/>
          </rPr>
          <t>Alexander Liao:</t>
        </r>
        <r>
          <rPr>
            <sz val="8"/>
            <color indexed="81"/>
            <rFont val="Tahoma"/>
            <family val="2"/>
          </rPr>
          <t xml:space="preserve">
Input partial frequency for element to the left</t>
        </r>
      </text>
    </comment>
    <comment ref="AL135" authorId="0" shapeId="0" xr:uid="{00000000-0006-0000-0200-000053050000}">
      <text>
        <r>
          <rPr>
            <b/>
            <sz val="8"/>
            <color indexed="81"/>
            <rFont val="Tahoma"/>
            <family val="2"/>
          </rPr>
          <t>Alexander Liao:</t>
        </r>
        <r>
          <rPr>
            <sz val="8"/>
            <color indexed="81"/>
            <rFont val="Tahoma"/>
            <family val="2"/>
          </rPr>
          <t xml:space="preserve">
Input partial frequency for element to the left</t>
        </r>
      </text>
    </comment>
    <comment ref="AO135" authorId="0" shapeId="0" xr:uid="{00000000-0006-0000-0200-000054050000}">
      <text>
        <r>
          <rPr>
            <b/>
            <sz val="8"/>
            <color indexed="81"/>
            <rFont val="Tahoma"/>
            <family val="2"/>
          </rPr>
          <t>Alexander Liao:</t>
        </r>
        <r>
          <rPr>
            <sz val="8"/>
            <color indexed="81"/>
            <rFont val="Tahoma"/>
            <family val="2"/>
          </rPr>
          <t xml:space="preserve">
Input partial frequency for element to the left</t>
        </r>
      </text>
    </comment>
    <comment ref="K136" authorId="0" shapeId="0" xr:uid="{00000000-0006-0000-0200-000055050000}">
      <text>
        <r>
          <rPr>
            <b/>
            <sz val="8"/>
            <color indexed="81"/>
            <rFont val="Tahoma"/>
            <family val="2"/>
          </rPr>
          <t>Alexander Liao:</t>
        </r>
        <r>
          <rPr>
            <sz val="8"/>
            <color indexed="81"/>
            <rFont val="Tahoma"/>
            <family val="2"/>
          </rPr>
          <t xml:space="preserve">
Input partial frequency for element to the left</t>
        </r>
      </text>
    </comment>
    <comment ref="N136" authorId="0" shapeId="0" xr:uid="{00000000-0006-0000-0200-000056050000}">
      <text>
        <r>
          <rPr>
            <b/>
            <sz val="8"/>
            <color indexed="81"/>
            <rFont val="Tahoma"/>
            <family val="2"/>
          </rPr>
          <t>Alexander Liao:</t>
        </r>
        <r>
          <rPr>
            <sz val="8"/>
            <color indexed="81"/>
            <rFont val="Tahoma"/>
            <family val="2"/>
          </rPr>
          <t xml:space="preserve">
Input partial frequency for element to the left</t>
        </r>
      </text>
    </comment>
    <comment ref="Q136" authorId="0" shapeId="0" xr:uid="{00000000-0006-0000-0200-000057050000}">
      <text>
        <r>
          <rPr>
            <b/>
            <sz val="8"/>
            <color indexed="81"/>
            <rFont val="Tahoma"/>
            <family val="2"/>
          </rPr>
          <t>Alexander Liao:</t>
        </r>
        <r>
          <rPr>
            <sz val="8"/>
            <color indexed="81"/>
            <rFont val="Tahoma"/>
            <family val="2"/>
          </rPr>
          <t xml:space="preserve">
Input partial frequency for element to the left</t>
        </r>
      </text>
    </comment>
    <comment ref="T136" authorId="0" shapeId="0" xr:uid="{00000000-0006-0000-0200-000058050000}">
      <text>
        <r>
          <rPr>
            <b/>
            <sz val="8"/>
            <color indexed="81"/>
            <rFont val="Tahoma"/>
            <family val="2"/>
          </rPr>
          <t>Alexander Liao:</t>
        </r>
        <r>
          <rPr>
            <sz val="8"/>
            <color indexed="81"/>
            <rFont val="Tahoma"/>
            <family val="2"/>
          </rPr>
          <t xml:space="preserve">
Input partial frequency for element to the left</t>
        </r>
      </text>
    </comment>
    <comment ref="W136" authorId="0" shapeId="0" xr:uid="{00000000-0006-0000-0200-000059050000}">
      <text>
        <r>
          <rPr>
            <b/>
            <sz val="8"/>
            <color indexed="81"/>
            <rFont val="Tahoma"/>
            <family val="2"/>
          </rPr>
          <t>Alexander Liao:</t>
        </r>
        <r>
          <rPr>
            <sz val="8"/>
            <color indexed="81"/>
            <rFont val="Tahoma"/>
            <family val="2"/>
          </rPr>
          <t xml:space="preserve">
Input partial frequency for element to the left</t>
        </r>
      </text>
    </comment>
    <comment ref="Z136" authorId="0" shapeId="0" xr:uid="{00000000-0006-0000-0200-00005A050000}">
      <text>
        <r>
          <rPr>
            <b/>
            <sz val="8"/>
            <color indexed="81"/>
            <rFont val="Tahoma"/>
            <family val="2"/>
          </rPr>
          <t>Alexander Liao:</t>
        </r>
        <r>
          <rPr>
            <sz val="8"/>
            <color indexed="81"/>
            <rFont val="Tahoma"/>
            <family val="2"/>
          </rPr>
          <t xml:space="preserve">
Input partial frequency for element to the left</t>
        </r>
      </text>
    </comment>
    <comment ref="AC136" authorId="0" shapeId="0" xr:uid="{00000000-0006-0000-0200-00005B050000}">
      <text>
        <r>
          <rPr>
            <b/>
            <sz val="8"/>
            <color indexed="81"/>
            <rFont val="Tahoma"/>
            <family val="2"/>
          </rPr>
          <t>Alexander Liao:</t>
        </r>
        <r>
          <rPr>
            <sz val="8"/>
            <color indexed="81"/>
            <rFont val="Tahoma"/>
            <family val="2"/>
          </rPr>
          <t xml:space="preserve">
Input partial frequency for element to the left</t>
        </r>
      </text>
    </comment>
    <comment ref="AF136" authorId="0" shapeId="0" xr:uid="{00000000-0006-0000-0200-00005C050000}">
      <text>
        <r>
          <rPr>
            <b/>
            <sz val="8"/>
            <color indexed="81"/>
            <rFont val="Tahoma"/>
            <family val="2"/>
          </rPr>
          <t>Alexander Liao:</t>
        </r>
        <r>
          <rPr>
            <sz val="8"/>
            <color indexed="81"/>
            <rFont val="Tahoma"/>
            <family val="2"/>
          </rPr>
          <t xml:space="preserve">
Input partial frequency for element to the left</t>
        </r>
      </text>
    </comment>
    <comment ref="AI136" authorId="0" shapeId="0" xr:uid="{00000000-0006-0000-0200-00005D050000}">
      <text>
        <r>
          <rPr>
            <b/>
            <sz val="8"/>
            <color indexed="81"/>
            <rFont val="Tahoma"/>
            <family val="2"/>
          </rPr>
          <t>Alexander Liao:</t>
        </r>
        <r>
          <rPr>
            <sz val="8"/>
            <color indexed="81"/>
            <rFont val="Tahoma"/>
            <family val="2"/>
          </rPr>
          <t xml:space="preserve">
Input partial frequency for element to the left</t>
        </r>
      </text>
    </comment>
    <comment ref="AL136" authorId="0" shapeId="0" xr:uid="{00000000-0006-0000-0200-00005E050000}">
      <text>
        <r>
          <rPr>
            <b/>
            <sz val="8"/>
            <color indexed="81"/>
            <rFont val="Tahoma"/>
            <family val="2"/>
          </rPr>
          <t>Alexander Liao:</t>
        </r>
        <r>
          <rPr>
            <sz val="8"/>
            <color indexed="81"/>
            <rFont val="Tahoma"/>
            <family val="2"/>
          </rPr>
          <t xml:space="preserve">
Input partial frequency for element to the left</t>
        </r>
      </text>
    </comment>
    <comment ref="AO136" authorId="0" shapeId="0" xr:uid="{00000000-0006-0000-0200-00005F050000}">
      <text>
        <r>
          <rPr>
            <b/>
            <sz val="8"/>
            <color indexed="81"/>
            <rFont val="Tahoma"/>
            <family val="2"/>
          </rPr>
          <t>Alexander Liao:</t>
        </r>
        <r>
          <rPr>
            <sz val="8"/>
            <color indexed="81"/>
            <rFont val="Tahoma"/>
            <family val="2"/>
          </rPr>
          <t xml:space="preserve">
Input partial frequency for element to the left</t>
        </r>
      </text>
    </comment>
    <comment ref="K137" authorId="0" shapeId="0" xr:uid="{00000000-0006-0000-0200-000060050000}">
      <text>
        <r>
          <rPr>
            <b/>
            <sz val="8"/>
            <color indexed="81"/>
            <rFont val="Tahoma"/>
            <family val="2"/>
          </rPr>
          <t>Alexander Liao:</t>
        </r>
        <r>
          <rPr>
            <sz val="8"/>
            <color indexed="81"/>
            <rFont val="Tahoma"/>
            <family val="2"/>
          </rPr>
          <t xml:space="preserve">
Input partial frequency for element to the left</t>
        </r>
      </text>
    </comment>
    <comment ref="N137" authorId="0" shapeId="0" xr:uid="{00000000-0006-0000-0200-000061050000}">
      <text>
        <r>
          <rPr>
            <b/>
            <sz val="8"/>
            <color indexed="81"/>
            <rFont val="Tahoma"/>
            <family val="2"/>
          </rPr>
          <t>Alexander Liao:</t>
        </r>
        <r>
          <rPr>
            <sz val="8"/>
            <color indexed="81"/>
            <rFont val="Tahoma"/>
            <family val="2"/>
          </rPr>
          <t xml:space="preserve">
Input partial frequency for element to the left</t>
        </r>
      </text>
    </comment>
    <comment ref="Q137" authorId="0" shapeId="0" xr:uid="{00000000-0006-0000-0200-000062050000}">
      <text>
        <r>
          <rPr>
            <b/>
            <sz val="8"/>
            <color indexed="81"/>
            <rFont val="Tahoma"/>
            <family val="2"/>
          </rPr>
          <t>Alexander Liao:</t>
        </r>
        <r>
          <rPr>
            <sz val="8"/>
            <color indexed="81"/>
            <rFont val="Tahoma"/>
            <family val="2"/>
          </rPr>
          <t xml:space="preserve">
Input partial frequency for element to the left</t>
        </r>
      </text>
    </comment>
    <comment ref="T137" authorId="0" shapeId="0" xr:uid="{00000000-0006-0000-0200-000063050000}">
      <text>
        <r>
          <rPr>
            <b/>
            <sz val="8"/>
            <color indexed="81"/>
            <rFont val="Tahoma"/>
            <family val="2"/>
          </rPr>
          <t>Alexander Liao:</t>
        </r>
        <r>
          <rPr>
            <sz val="8"/>
            <color indexed="81"/>
            <rFont val="Tahoma"/>
            <family val="2"/>
          </rPr>
          <t xml:space="preserve">
Input partial frequency for element to the left</t>
        </r>
      </text>
    </comment>
    <comment ref="W137" authorId="0" shapeId="0" xr:uid="{00000000-0006-0000-0200-000064050000}">
      <text>
        <r>
          <rPr>
            <b/>
            <sz val="8"/>
            <color indexed="81"/>
            <rFont val="Tahoma"/>
            <family val="2"/>
          </rPr>
          <t>Alexander Liao:</t>
        </r>
        <r>
          <rPr>
            <sz val="8"/>
            <color indexed="81"/>
            <rFont val="Tahoma"/>
            <family val="2"/>
          </rPr>
          <t xml:space="preserve">
Input partial frequency for element to the left</t>
        </r>
      </text>
    </comment>
    <comment ref="Z137" authorId="0" shapeId="0" xr:uid="{00000000-0006-0000-0200-000065050000}">
      <text>
        <r>
          <rPr>
            <b/>
            <sz val="8"/>
            <color indexed="81"/>
            <rFont val="Tahoma"/>
            <family val="2"/>
          </rPr>
          <t>Alexander Liao:</t>
        </r>
        <r>
          <rPr>
            <sz val="8"/>
            <color indexed="81"/>
            <rFont val="Tahoma"/>
            <family val="2"/>
          </rPr>
          <t xml:space="preserve">
Input partial frequency for element to the left</t>
        </r>
      </text>
    </comment>
    <comment ref="AC137" authorId="0" shapeId="0" xr:uid="{00000000-0006-0000-0200-000066050000}">
      <text>
        <r>
          <rPr>
            <b/>
            <sz val="8"/>
            <color indexed="81"/>
            <rFont val="Tahoma"/>
            <family val="2"/>
          </rPr>
          <t>Alexander Liao:</t>
        </r>
        <r>
          <rPr>
            <sz val="8"/>
            <color indexed="81"/>
            <rFont val="Tahoma"/>
            <family val="2"/>
          </rPr>
          <t xml:space="preserve">
Input partial frequency for element to the left</t>
        </r>
      </text>
    </comment>
    <comment ref="AF137" authorId="0" shapeId="0" xr:uid="{00000000-0006-0000-0200-000067050000}">
      <text>
        <r>
          <rPr>
            <b/>
            <sz val="8"/>
            <color indexed="81"/>
            <rFont val="Tahoma"/>
            <family val="2"/>
          </rPr>
          <t>Alexander Liao:</t>
        </r>
        <r>
          <rPr>
            <sz val="8"/>
            <color indexed="81"/>
            <rFont val="Tahoma"/>
            <family val="2"/>
          </rPr>
          <t xml:space="preserve">
Input partial frequency for element to the left</t>
        </r>
      </text>
    </comment>
    <comment ref="AI137" authorId="0" shapeId="0" xr:uid="{00000000-0006-0000-0200-000068050000}">
      <text>
        <r>
          <rPr>
            <b/>
            <sz val="8"/>
            <color indexed="81"/>
            <rFont val="Tahoma"/>
            <family val="2"/>
          </rPr>
          <t>Alexander Liao:</t>
        </r>
        <r>
          <rPr>
            <sz val="8"/>
            <color indexed="81"/>
            <rFont val="Tahoma"/>
            <family val="2"/>
          </rPr>
          <t xml:space="preserve">
Input partial frequency for element to the left</t>
        </r>
      </text>
    </comment>
    <comment ref="AL137" authorId="0" shapeId="0" xr:uid="{00000000-0006-0000-0200-000069050000}">
      <text>
        <r>
          <rPr>
            <b/>
            <sz val="8"/>
            <color indexed="81"/>
            <rFont val="Tahoma"/>
            <family val="2"/>
          </rPr>
          <t>Alexander Liao:</t>
        </r>
        <r>
          <rPr>
            <sz val="8"/>
            <color indexed="81"/>
            <rFont val="Tahoma"/>
            <family val="2"/>
          </rPr>
          <t xml:space="preserve">
Input partial frequency for element to the left</t>
        </r>
      </text>
    </comment>
    <comment ref="AO137" authorId="0" shapeId="0" xr:uid="{00000000-0006-0000-0200-00006A050000}">
      <text>
        <r>
          <rPr>
            <b/>
            <sz val="8"/>
            <color indexed="81"/>
            <rFont val="Tahoma"/>
            <family val="2"/>
          </rPr>
          <t>Alexander Liao:</t>
        </r>
        <r>
          <rPr>
            <sz val="8"/>
            <color indexed="81"/>
            <rFont val="Tahoma"/>
            <family val="2"/>
          </rPr>
          <t xml:space="preserve">
Input partial frequency for element to the left</t>
        </r>
      </text>
    </comment>
    <comment ref="K138" authorId="0" shapeId="0" xr:uid="{00000000-0006-0000-0200-00006B050000}">
      <text>
        <r>
          <rPr>
            <b/>
            <sz val="8"/>
            <color indexed="81"/>
            <rFont val="Tahoma"/>
            <family val="2"/>
          </rPr>
          <t>Alexander Liao:</t>
        </r>
        <r>
          <rPr>
            <sz val="8"/>
            <color indexed="81"/>
            <rFont val="Tahoma"/>
            <family val="2"/>
          </rPr>
          <t xml:space="preserve">
Input partial frequency for element to the left</t>
        </r>
      </text>
    </comment>
    <comment ref="N138" authorId="0" shapeId="0" xr:uid="{00000000-0006-0000-0200-00006C050000}">
      <text>
        <r>
          <rPr>
            <b/>
            <sz val="8"/>
            <color indexed="81"/>
            <rFont val="Tahoma"/>
            <family val="2"/>
          </rPr>
          <t>Alexander Liao:</t>
        </r>
        <r>
          <rPr>
            <sz val="8"/>
            <color indexed="81"/>
            <rFont val="Tahoma"/>
            <family val="2"/>
          </rPr>
          <t xml:space="preserve">
Input partial frequency for element to the left</t>
        </r>
      </text>
    </comment>
    <comment ref="Q138" authorId="0" shapeId="0" xr:uid="{00000000-0006-0000-0200-00006D050000}">
      <text>
        <r>
          <rPr>
            <b/>
            <sz val="8"/>
            <color indexed="81"/>
            <rFont val="Tahoma"/>
            <family val="2"/>
          </rPr>
          <t>Alexander Liao:</t>
        </r>
        <r>
          <rPr>
            <sz val="8"/>
            <color indexed="81"/>
            <rFont val="Tahoma"/>
            <family val="2"/>
          </rPr>
          <t xml:space="preserve">
Input partial frequency for element to the left</t>
        </r>
      </text>
    </comment>
    <comment ref="T138" authorId="0" shapeId="0" xr:uid="{00000000-0006-0000-0200-00006E050000}">
      <text>
        <r>
          <rPr>
            <b/>
            <sz val="8"/>
            <color indexed="81"/>
            <rFont val="Tahoma"/>
            <family val="2"/>
          </rPr>
          <t>Alexander Liao:</t>
        </r>
        <r>
          <rPr>
            <sz val="8"/>
            <color indexed="81"/>
            <rFont val="Tahoma"/>
            <family val="2"/>
          </rPr>
          <t xml:space="preserve">
Input partial frequency for element to the left</t>
        </r>
      </text>
    </comment>
    <comment ref="W138" authorId="0" shapeId="0" xr:uid="{00000000-0006-0000-0200-00006F050000}">
      <text>
        <r>
          <rPr>
            <b/>
            <sz val="8"/>
            <color indexed="81"/>
            <rFont val="Tahoma"/>
            <family val="2"/>
          </rPr>
          <t>Alexander Liao:</t>
        </r>
        <r>
          <rPr>
            <sz val="8"/>
            <color indexed="81"/>
            <rFont val="Tahoma"/>
            <family val="2"/>
          </rPr>
          <t xml:space="preserve">
Input partial frequency for element to the left</t>
        </r>
      </text>
    </comment>
    <comment ref="Z138" authorId="0" shapeId="0" xr:uid="{00000000-0006-0000-0200-000070050000}">
      <text>
        <r>
          <rPr>
            <b/>
            <sz val="8"/>
            <color indexed="81"/>
            <rFont val="Tahoma"/>
            <family val="2"/>
          </rPr>
          <t>Alexander Liao:</t>
        </r>
        <r>
          <rPr>
            <sz val="8"/>
            <color indexed="81"/>
            <rFont val="Tahoma"/>
            <family val="2"/>
          </rPr>
          <t xml:space="preserve">
Input partial frequency for element to the left</t>
        </r>
      </text>
    </comment>
    <comment ref="AC138" authorId="0" shapeId="0" xr:uid="{00000000-0006-0000-0200-000071050000}">
      <text>
        <r>
          <rPr>
            <b/>
            <sz val="8"/>
            <color indexed="81"/>
            <rFont val="Tahoma"/>
            <family val="2"/>
          </rPr>
          <t>Alexander Liao:</t>
        </r>
        <r>
          <rPr>
            <sz val="8"/>
            <color indexed="81"/>
            <rFont val="Tahoma"/>
            <family val="2"/>
          </rPr>
          <t xml:space="preserve">
Input partial frequency for element to the left</t>
        </r>
      </text>
    </comment>
    <comment ref="AF138" authorId="0" shapeId="0" xr:uid="{00000000-0006-0000-0200-000072050000}">
      <text>
        <r>
          <rPr>
            <b/>
            <sz val="8"/>
            <color indexed="81"/>
            <rFont val="Tahoma"/>
            <family val="2"/>
          </rPr>
          <t>Alexander Liao:</t>
        </r>
        <r>
          <rPr>
            <sz val="8"/>
            <color indexed="81"/>
            <rFont val="Tahoma"/>
            <family val="2"/>
          </rPr>
          <t xml:space="preserve">
Input partial frequency for element to the left</t>
        </r>
      </text>
    </comment>
    <comment ref="AI138" authorId="0" shapeId="0" xr:uid="{00000000-0006-0000-0200-000073050000}">
      <text>
        <r>
          <rPr>
            <b/>
            <sz val="8"/>
            <color indexed="81"/>
            <rFont val="Tahoma"/>
            <family val="2"/>
          </rPr>
          <t>Alexander Liao:</t>
        </r>
        <r>
          <rPr>
            <sz val="8"/>
            <color indexed="81"/>
            <rFont val="Tahoma"/>
            <family val="2"/>
          </rPr>
          <t xml:space="preserve">
Input partial frequency for element to the left</t>
        </r>
      </text>
    </comment>
    <comment ref="AL138" authorId="0" shapeId="0" xr:uid="{00000000-0006-0000-0200-000074050000}">
      <text>
        <r>
          <rPr>
            <b/>
            <sz val="8"/>
            <color indexed="81"/>
            <rFont val="Tahoma"/>
            <family val="2"/>
          </rPr>
          <t>Alexander Liao:</t>
        </r>
        <r>
          <rPr>
            <sz val="8"/>
            <color indexed="81"/>
            <rFont val="Tahoma"/>
            <family val="2"/>
          </rPr>
          <t xml:space="preserve">
Input partial frequency for element to the left</t>
        </r>
      </text>
    </comment>
    <comment ref="AO138" authorId="0" shapeId="0" xr:uid="{00000000-0006-0000-0200-000075050000}">
      <text>
        <r>
          <rPr>
            <b/>
            <sz val="8"/>
            <color indexed="81"/>
            <rFont val="Tahoma"/>
            <family val="2"/>
          </rPr>
          <t>Alexander Liao:</t>
        </r>
        <r>
          <rPr>
            <sz val="8"/>
            <color indexed="81"/>
            <rFont val="Tahoma"/>
            <family val="2"/>
          </rPr>
          <t xml:space="preserve">
Input partial frequency for element to the left</t>
        </r>
      </text>
    </comment>
    <comment ref="K139" authorId="0" shapeId="0" xr:uid="{00000000-0006-0000-0200-000076050000}">
      <text>
        <r>
          <rPr>
            <b/>
            <sz val="8"/>
            <color indexed="81"/>
            <rFont val="Tahoma"/>
            <family val="2"/>
          </rPr>
          <t>Alexander Liao:</t>
        </r>
        <r>
          <rPr>
            <sz val="8"/>
            <color indexed="81"/>
            <rFont val="Tahoma"/>
            <family val="2"/>
          </rPr>
          <t xml:space="preserve">
Input partial frequency for element to the left</t>
        </r>
      </text>
    </comment>
    <comment ref="N139" authorId="0" shapeId="0" xr:uid="{00000000-0006-0000-0200-000077050000}">
      <text>
        <r>
          <rPr>
            <b/>
            <sz val="8"/>
            <color indexed="81"/>
            <rFont val="Tahoma"/>
            <family val="2"/>
          </rPr>
          <t>Alexander Liao:</t>
        </r>
        <r>
          <rPr>
            <sz val="8"/>
            <color indexed="81"/>
            <rFont val="Tahoma"/>
            <family val="2"/>
          </rPr>
          <t xml:space="preserve">
Input partial frequency for element to the left</t>
        </r>
      </text>
    </comment>
    <comment ref="Q139" authorId="0" shapeId="0" xr:uid="{00000000-0006-0000-0200-000078050000}">
      <text>
        <r>
          <rPr>
            <b/>
            <sz val="8"/>
            <color indexed="81"/>
            <rFont val="Tahoma"/>
            <family val="2"/>
          </rPr>
          <t>Alexander Liao:</t>
        </r>
        <r>
          <rPr>
            <sz val="8"/>
            <color indexed="81"/>
            <rFont val="Tahoma"/>
            <family val="2"/>
          </rPr>
          <t xml:space="preserve">
Input partial frequency for element to the left</t>
        </r>
      </text>
    </comment>
    <comment ref="T139" authorId="0" shapeId="0" xr:uid="{00000000-0006-0000-0200-000079050000}">
      <text>
        <r>
          <rPr>
            <b/>
            <sz val="8"/>
            <color indexed="81"/>
            <rFont val="Tahoma"/>
            <family val="2"/>
          </rPr>
          <t>Alexander Liao:</t>
        </r>
        <r>
          <rPr>
            <sz val="8"/>
            <color indexed="81"/>
            <rFont val="Tahoma"/>
            <family val="2"/>
          </rPr>
          <t xml:space="preserve">
Input partial frequency for element to the left</t>
        </r>
      </text>
    </comment>
    <comment ref="W139" authorId="0" shapeId="0" xr:uid="{00000000-0006-0000-0200-00007A050000}">
      <text>
        <r>
          <rPr>
            <b/>
            <sz val="8"/>
            <color indexed="81"/>
            <rFont val="Tahoma"/>
            <family val="2"/>
          </rPr>
          <t>Alexander Liao:</t>
        </r>
        <r>
          <rPr>
            <sz val="8"/>
            <color indexed="81"/>
            <rFont val="Tahoma"/>
            <family val="2"/>
          </rPr>
          <t xml:space="preserve">
Input partial frequency for element to the left</t>
        </r>
      </text>
    </comment>
    <comment ref="Z139" authorId="0" shapeId="0" xr:uid="{00000000-0006-0000-0200-00007B050000}">
      <text>
        <r>
          <rPr>
            <b/>
            <sz val="8"/>
            <color indexed="81"/>
            <rFont val="Tahoma"/>
            <family val="2"/>
          </rPr>
          <t>Alexander Liao:</t>
        </r>
        <r>
          <rPr>
            <sz val="8"/>
            <color indexed="81"/>
            <rFont val="Tahoma"/>
            <family val="2"/>
          </rPr>
          <t xml:space="preserve">
Input partial frequency for element to the left</t>
        </r>
      </text>
    </comment>
    <comment ref="AC139" authorId="0" shapeId="0" xr:uid="{00000000-0006-0000-0200-00007C050000}">
      <text>
        <r>
          <rPr>
            <b/>
            <sz val="8"/>
            <color indexed="81"/>
            <rFont val="Tahoma"/>
            <family val="2"/>
          </rPr>
          <t>Alexander Liao:</t>
        </r>
        <r>
          <rPr>
            <sz val="8"/>
            <color indexed="81"/>
            <rFont val="Tahoma"/>
            <family val="2"/>
          </rPr>
          <t xml:space="preserve">
Input partial frequency for element to the left</t>
        </r>
      </text>
    </comment>
    <comment ref="AF139" authorId="0" shapeId="0" xr:uid="{00000000-0006-0000-0200-00007D050000}">
      <text>
        <r>
          <rPr>
            <b/>
            <sz val="8"/>
            <color indexed="81"/>
            <rFont val="Tahoma"/>
            <family val="2"/>
          </rPr>
          <t>Alexander Liao:</t>
        </r>
        <r>
          <rPr>
            <sz val="8"/>
            <color indexed="81"/>
            <rFont val="Tahoma"/>
            <family val="2"/>
          </rPr>
          <t xml:space="preserve">
Input partial frequency for element to the left</t>
        </r>
      </text>
    </comment>
    <comment ref="AI139" authorId="0" shapeId="0" xr:uid="{00000000-0006-0000-0200-00007E050000}">
      <text>
        <r>
          <rPr>
            <b/>
            <sz val="8"/>
            <color indexed="81"/>
            <rFont val="Tahoma"/>
            <family val="2"/>
          </rPr>
          <t>Alexander Liao:</t>
        </r>
        <r>
          <rPr>
            <sz val="8"/>
            <color indexed="81"/>
            <rFont val="Tahoma"/>
            <family val="2"/>
          </rPr>
          <t xml:space="preserve">
Input partial frequency for element to the left</t>
        </r>
      </text>
    </comment>
    <comment ref="AL139" authorId="0" shapeId="0" xr:uid="{00000000-0006-0000-0200-00007F050000}">
      <text>
        <r>
          <rPr>
            <b/>
            <sz val="8"/>
            <color indexed="81"/>
            <rFont val="Tahoma"/>
            <family val="2"/>
          </rPr>
          <t>Alexander Liao:</t>
        </r>
        <r>
          <rPr>
            <sz val="8"/>
            <color indexed="81"/>
            <rFont val="Tahoma"/>
            <family val="2"/>
          </rPr>
          <t xml:space="preserve">
Input partial frequency for element to the left</t>
        </r>
      </text>
    </comment>
    <comment ref="AO139" authorId="0" shapeId="0" xr:uid="{00000000-0006-0000-0200-000080050000}">
      <text>
        <r>
          <rPr>
            <b/>
            <sz val="8"/>
            <color indexed="81"/>
            <rFont val="Tahoma"/>
            <family val="2"/>
          </rPr>
          <t>Alexander Liao:</t>
        </r>
        <r>
          <rPr>
            <sz val="8"/>
            <color indexed="81"/>
            <rFont val="Tahoma"/>
            <family val="2"/>
          </rPr>
          <t xml:space="preserve">
Input partial frequency for element to the left</t>
        </r>
      </text>
    </comment>
    <comment ref="K141" authorId="0" shapeId="0" xr:uid="{00000000-0006-0000-0200-000081050000}">
      <text>
        <r>
          <rPr>
            <b/>
            <sz val="8"/>
            <color indexed="81"/>
            <rFont val="Tahoma"/>
            <family val="2"/>
          </rPr>
          <t>Alexander Liao:</t>
        </r>
        <r>
          <rPr>
            <sz val="8"/>
            <color indexed="81"/>
            <rFont val="Tahoma"/>
            <family val="2"/>
          </rPr>
          <t xml:space="preserve">
Input partial frequency for element to the left</t>
        </r>
      </text>
    </comment>
    <comment ref="N141" authorId="0" shapeId="0" xr:uid="{00000000-0006-0000-0200-000082050000}">
      <text>
        <r>
          <rPr>
            <b/>
            <sz val="8"/>
            <color indexed="81"/>
            <rFont val="Tahoma"/>
            <family val="2"/>
          </rPr>
          <t>Alexander Liao:</t>
        </r>
        <r>
          <rPr>
            <sz val="8"/>
            <color indexed="81"/>
            <rFont val="Tahoma"/>
            <family val="2"/>
          </rPr>
          <t xml:space="preserve">
Input partial frequency for element to the left</t>
        </r>
      </text>
    </comment>
    <comment ref="Q141" authorId="0" shapeId="0" xr:uid="{00000000-0006-0000-0200-000083050000}">
      <text>
        <r>
          <rPr>
            <b/>
            <sz val="8"/>
            <color indexed="81"/>
            <rFont val="Tahoma"/>
            <family val="2"/>
          </rPr>
          <t>Alexander Liao:</t>
        </r>
        <r>
          <rPr>
            <sz val="8"/>
            <color indexed="81"/>
            <rFont val="Tahoma"/>
            <family val="2"/>
          </rPr>
          <t xml:space="preserve">
Input partial frequency for element to the left</t>
        </r>
      </text>
    </comment>
    <comment ref="T141" authorId="0" shapeId="0" xr:uid="{00000000-0006-0000-0200-000084050000}">
      <text>
        <r>
          <rPr>
            <b/>
            <sz val="8"/>
            <color indexed="81"/>
            <rFont val="Tahoma"/>
            <family val="2"/>
          </rPr>
          <t>Alexander Liao:</t>
        </r>
        <r>
          <rPr>
            <sz val="8"/>
            <color indexed="81"/>
            <rFont val="Tahoma"/>
            <family val="2"/>
          </rPr>
          <t xml:space="preserve">
Input partial frequency for element to the left</t>
        </r>
      </text>
    </comment>
    <comment ref="W141" authorId="0" shapeId="0" xr:uid="{00000000-0006-0000-0200-000085050000}">
      <text>
        <r>
          <rPr>
            <b/>
            <sz val="8"/>
            <color indexed="81"/>
            <rFont val="Tahoma"/>
            <family val="2"/>
          </rPr>
          <t>Alexander Liao:</t>
        </r>
        <r>
          <rPr>
            <sz val="8"/>
            <color indexed="81"/>
            <rFont val="Tahoma"/>
            <family val="2"/>
          </rPr>
          <t xml:space="preserve">
Input partial frequency for element to the left</t>
        </r>
      </text>
    </comment>
    <comment ref="Z141" authorId="0" shapeId="0" xr:uid="{00000000-0006-0000-0200-000086050000}">
      <text>
        <r>
          <rPr>
            <b/>
            <sz val="8"/>
            <color indexed="81"/>
            <rFont val="Tahoma"/>
            <family val="2"/>
          </rPr>
          <t>Alexander Liao:</t>
        </r>
        <r>
          <rPr>
            <sz val="8"/>
            <color indexed="81"/>
            <rFont val="Tahoma"/>
            <family val="2"/>
          </rPr>
          <t xml:space="preserve">
Input partial frequency for element to the left</t>
        </r>
      </text>
    </comment>
    <comment ref="AC141" authorId="0" shapeId="0" xr:uid="{00000000-0006-0000-0200-000087050000}">
      <text>
        <r>
          <rPr>
            <b/>
            <sz val="8"/>
            <color indexed="81"/>
            <rFont val="Tahoma"/>
            <family val="2"/>
          </rPr>
          <t>Alexander Liao:</t>
        </r>
        <r>
          <rPr>
            <sz val="8"/>
            <color indexed="81"/>
            <rFont val="Tahoma"/>
            <family val="2"/>
          </rPr>
          <t xml:space="preserve">
Input partial frequency for element to the left</t>
        </r>
      </text>
    </comment>
    <comment ref="AF141" authorId="0" shapeId="0" xr:uid="{00000000-0006-0000-0200-000088050000}">
      <text>
        <r>
          <rPr>
            <b/>
            <sz val="8"/>
            <color indexed="81"/>
            <rFont val="Tahoma"/>
            <family val="2"/>
          </rPr>
          <t>Alexander Liao:</t>
        </r>
        <r>
          <rPr>
            <sz val="8"/>
            <color indexed="81"/>
            <rFont val="Tahoma"/>
            <family val="2"/>
          </rPr>
          <t xml:space="preserve">
Input partial frequency for element to the left</t>
        </r>
      </text>
    </comment>
    <comment ref="AI141" authorId="0" shapeId="0" xr:uid="{00000000-0006-0000-0200-000089050000}">
      <text>
        <r>
          <rPr>
            <b/>
            <sz val="8"/>
            <color indexed="81"/>
            <rFont val="Tahoma"/>
            <family val="2"/>
          </rPr>
          <t>Alexander Liao:</t>
        </r>
        <r>
          <rPr>
            <sz val="8"/>
            <color indexed="81"/>
            <rFont val="Tahoma"/>
            <family val="2"/>
          </rPr>
          <t xml:space="preserve">
Input partial frequency for element to the left</t>
        </r>
      </text>
    </comment>
    <comment ref="AL141" authorId="0" shapeId="0" xr:uid="{00000000-0006-0000-0200-00008A050000}">
      <text>
        <r>
          <rPr>
            <b/>
            <sz val="8"/>
            <color indexed="81"/>
            <rFont val="Tahoma"/>
            <family val="2"/>
          </rPr>
          <t>Alexander Liao:</t>
        </r>
        <r>
          <rPr>
            <sz val="8"/>
            <color indexed="81"/>
            <rFont val="Tahoma"/>
            <family val="2"/>
          </rPr>
          <t xml:space="preserve">
Input partial frequency for element to the left</t>
        </r>
      </text>
    </comment>
    <comment ref="AO141" authorId="0" shapeId="0" xr:uid="{00000000-0006-0000-0200-00008B050000}">
      <text>
        <r>
          <rPr>
            <b/>
            <sz val="8"/>
            <color indexed="81"/>
            <rFont val="Tahoma"/>
            <family val="2"/>
          </rPr>
          <t>Alexander Liao:</t>
        </r>
        <r>
          <rPr>
            <sz val="8"/>
            <color indexed="81"/>
            <rFont val="Tahoma"/>
            <family val="2"/>
          </rPr>
          <t xml:space="preserve">
Input partial frequency for element to the left</t>
        </r>
      </text>
    </comment>
    <comment ref="K142" authorId="0" shapeId="0" xr:uid="{00000000-0006-0000-0200-00008C050000}">
      <text>
        <r>
          <rPr>
            <b/>
            <sz val="8"/>
            <color indexed="81"/>
            <rFont val="Tahoma"/>
            <family val="2"/>
          </rPr>
          <t>Alexander Liao:</t>
        </r>
        <r>
          <rPr>
            <sz val="8"/>
            <color indexed="81"/>
            <rFont val="Tahoma"/>
            <family val="2"/>
          </rPr>
          <t xml:space="preserve">
Input partial frequency for element to the left</t>
        </r>
      </text>
    </comment>
    <comment ref="N142" authorId="0" shapeId="0" xr:uid="{00000000-0006-0000-0200-00008D050000}">
      <text>
        <r>
          <rPr>
            <b/>
            <sz val="8"/>
            <color indexed="81"/>
            <rFont val="Tahoma"/>
            <family val="2"/>
          </rPr>
          <t>Alexander Liao:</t>
        </r>
        <r>
          <rPr>
            <sz val="8"/>
            <color indexed="81"/>
            <rFont val="Tahoma"/>
            <family val="2"/>
          </rPr>
          <t xml:space="preserve">
Input partial frequency for element to the left</t>
        </r>
      </text>
    </comment>
    <comment ref="Q142" authorId="0" shapeId="0" xr:uid="{00000000-0006-0000-0200-00008E050000}">
      <text>
        <r>
          <rPr>
            <b/>
            <sz val="8"/>
            <color indexed="81"/>
            <rFont val="Tahoma"/>
            <family val="2"/>
          </rPr>
          <t>Alexander Liao:</t>
        </r>
        <r>
          <rPr>
            <sz val="8"/>
            <color indexed="81"/>
            <rFont val="Tahoma"/>
            <family val="2"/>
          </rPr>
          <t xml:space="preserve">
Input partial frequency for element to the left</t>
        </r>
      </text>
    </comment>
    <comment ref="T142" authorId="0" shapeId="0" xr:uid="{00000000-0006-0000-0200-00008F050000}">
      <text>
        <r>
          <rPr>
            <b/>
            <sz val="8"/>
            <color indexed="81"/>
            <rFont val="Tahoma"/>
            <family val="2"/>
          </rPr>
          <t>Alexander Liao:</t>
        </r>
        <r>
          <rPr>
            <sz val="8"/>
            <color indexed="81"/>
            <rFont val="Tahoma"/>
            <family val="2"/>
          </rPr>
          <t xml:space="preserve">
Input partial frequency for element to the left</t>
        </r>
      </text>
    </comment>
    <comment ref="W142" authorId="0" shapeId="0" xr:uid="{00000000-0006-0000-0200-000090050000}">
      <text>
        <r>
          <rPr>
            <b/>
            <sz val="8"/>
            <color indexed="81"/>
            <rFont val="Tahoma"/>
            <family val="2"/>
          </rPr>
          <t>Alexander Liao:</t>
        </r>
        <r>
          <rPr>
            <sz val="8"/>
            <color indexed="81"/>
            <rFont val="Tahoma"/>
            <family val="2"/>
          </rPr>
          <t xml:space="preserve">
Input partial frequency for element to the left</t>
        </r>
      </text>
    </comment>
    <comment ref="Z142" authorId="0" shapeId="0" xr:uid="{00000000-0006-0000-0200-000091050000}">
      <text>
        <r>
          <rPr>
            <b/>
            <sz val="8"/>
            <color indexed="81"/>
            <rFont val="Tahoma"/>
            <family val="2"/>
          </rPr>
          <t>Alexander Liao:</t>
        </r>
        <r>
          <rPr>
            <sz val="8"/>
            <color indexed="81"/>
            <rFont val="Tahoma"/>
            <family val="2"/>
          </rPr>
          <t xml:space="preserve">
Input partial frequency for element to the left</t>
        </r>
      </text>
    </comment>
    <comment ref="AC142" authorId="0" shapeId="0" xr:uid="{00000000-0006-0000-0200-000092050000}">
      <text>
        <r>
          <rPr>
            <b/>
            <sz val="8"/>
            <color indexed="81"/>
            <rFont val="Tahoma"/>
            <family val="2"/>
          </rPr>
          <t>Alexander Liao:</t>
        </r>
        <r>
          <rPr>
            <sz val="8"/>
            <color indexed="81"/>
            <rFont val="Tahoma"/>
            <family val="2"/>
          </rPr>
          <t xml:space="preserve">
Input partial frequency for element to the left</t>
        </r>
      </text>
    </comment>
    <comment ref="AF142" authorId="0" shapeId="0" xr:uid="{00000000-0006-0000-0200-000093050000}">
      <text>
        <r>
          <rPr>
            <b/>
            <sz val="8"/>
            <color indexed="81"/>
            <rFont val="Tahoma"/>
            <family val="2"/>
          </rPr>
          <t>Alexander Liao:</t>
        </r>
        <r>
          <rPr>
            <sz val="8"/>
            <color indexed="81"/>
            <rFont val="Tahoma"/>
            <family val="2"/>
          </rPr>
          <t xml:space="preserve">
Input partial frequency for element to the left</t>
        </r>
      </text>
    </comment>
    <comment ref="AI142" authorId="0" shapeId="0" xr:uid="{00000000-0006-0000-0200-000094050000}">
      <text>
        <r>
          <rPr>
            <b/>
            <sz val="8"/>
            <color indexed="81"/>
            <rFont val="Tahoma"/>
            <family val="2"/>
          </rPr>
          <t>Alexander Liao:</t>
        </r>
        <r>
          <rPr>
            <sz val="8"/>
            <color indexed="81"/>
            <rFont val="Tahoma"/>
            <family val="2"/>
          </rPr>
          <t xml:space="preserve">
Input partial frequency for element to the left</t>
        </r>
      </text>
    </comment>
    <comment ref="AL142" authorId="0" shapeId="0" xr:uid="{00000000-0006-0000-0200-000095050000}">
      <text>
        <r>
          <rPr>
            <b/>
            <sz val="8"/>
            <color indexed="81"/>
            <rFont val="Tahoma"/>
            <family val="2"/>
          </rPr>
          <t>Alexander Liao:</t>
        </r>
        <r>
          <rPr>
            <sz val="8"/>
            <color indexed="81"/>
            <rFont val="Tahoma"/>
            <family val="2"/>
          </rPr>
          <t xml:space="preserve">
Input partial frequency for element to the left</t>
        </r>
      </text>
    </comment>
    <comment ref="AO142" authorId="0" shapeId="0" xr:uid="{00000000-0006-0000-0200-000096050000}">
      <text>
        <r>
          <rPr>
            <b/>
            <sz val="8"/>
            <color indexed="81"/>
            <rFont val="Tahoma"/>
            <family val="2"/>
          </rPr>
          <t>Alexander Liao:</t>
        </r>
        <r>
          <rPr>
            <sz val="8"/>
            <color indexed="81"/>
            <rFont val="Tahoma"/>
            <family val="2"/>
          </rPr>
          <t xml:space="preserve">
Input partial frequency for element to the left</t>
        </r>
      </text>
    </comment>
    <comment ref="K143" authorId="0" shapeId="0" xr:uid="{00000000-0006-0000-0200-000097050000}">
      <text>
        <r>
          <rPr>
            <b/>
            <sz val="8"/>
            <color indexed="81"/>
            <rFont val="Tahoma"/>
            <family val="2"/>
          </rPr>
          <t>Alexander Liao:</t>
        </r>
        <r>
          <rPr>
            <sz val="8"/>
            <color indexed="81"/>
            <rFont val="Tahoma"/>
            <family val="2"/>
          </rPr>
          <t xml:space="preserve">
Input partial frequency for element to the left</t>
        </r>
      </text>
    </comment>
    <comment ref="N143" authorId="0" shapeId="0" xr:uid="{00000000-0006-0000-0200-000098050000}">
      <text>
        <r>
          <rPr>
            <b/>
            <sz val="8"/>
            <color indexed="81"/>
            <rFont val="Tahoma"/>
            <family val="2"/>
          </rPr>
          <t>Alexander Liao:</t>
        </r>
        <r>
          <rPr>
            <sz val="8"/>
            <color indexed="81"/>
            <rFont val="Tahoma"/>
            <family val="2"/>
          </rPr>
          <t xml:space="preserve">
Input partial frequency for element to the left</t>
        </r>
      </text>
    </comment>
    <comment ref="Q143" authorId="0" shapeId="0" xr:uid="{00000000-0006-0000-0200-000099050000}">
      <text>
        <r>
          <rPr>
            <b/>
            <sz val="8"/>
            <color indexed="81"/>
            <rFont val="Tahoma"/>
            <family val="2"/>
          </rPr>
          <t>Alexander Liao:</t>
        </r>
        <r>
          <rPr>
            <sz val="8"/>
            <color indexed="81"/>
            <rFont val="Tahoma"/>
            <family val="2"/>
          </rPr>
          <t xml:space="preserve">
Input partial frequency for element to the left</t>
        </r>
      </text>
    </comment>
    <comment ref="T143" authorId="0" shapeId="0" xr:uid="{00000000-0006-0000-0200-00009A050000}">
      <text>
        <r>
          <rPr>
            <b/>
            <sz val="8"/>
            <color indexed="81"/>
            <rFont val="Tahoma"/>
            <family val="2"/>
          </rPr>
          <t>Alexander Liao:</t>
        </r>
        <r>
          <rPr>
            <sz val="8"/>
            <color indexed="81"/>
            <rFont val="Tahoma"/>
            <family val="2"/>
          </rPr>
          <t xml:space="preserve">
Input partial frequency for element to the left</t>
        </r>
      </text>
    </comment>
    <comment ref="W143" authorId="0" shapeId="0" xr:uid="{00000000-0006-0000-0200-00009B050000}">
      <text>
        <r>
          <rPr>
            <b/>
            <sz val="8"/>
            <color indexed="81"/>
            <rFont val="Tahoma"/>
            <family val="2"/>
          </rPr>
          <t>Alexander Liao:</t>
        </r>
        <r>
          <rPr>
            <sz val="8"/>
            <color indexed="81"/>
            <rFont val="Tahoma"/>
            <family val="2"/>
          </rPr>
          <t xml:space="preserve">
Input partial frequency for element to the left</t>
        </r>
      </text>
    </comment>
    <comment ref="Z143" authorId="0" shapeId="0" xr:uid="{00000000-0006-0000-0200-00009C050000}">
      <text>
        <r>
          <rPr>
            <b/>
            <sz val="8"/>
            <color indexed="81"/>
            <rFont val="Tahoma"/>
            <family val="2"/>
          </rPr>
          <t>Alexander Liao:</t>
        </r>
        <r>
          <rPr>
            <sz val="8"/>
            <color indexed="81"/>
            <rFont val="Tahoma"/>
            <family val="2"/>
          </rPr>
          <t xml:space="preserve">
Input partial frequency for element to the left</t>
        </r>
      </text>
    </comment>
    <comment ref="AC143" authorId="0" shapeId="0" xr:uid="{00000000-0006-0000-0200-00009D050000}">
      <text>
        <r>
          <rPr>
            <b/>
            <sz val="8"/>
            <color indexed="81"/>
            <rFont val="Tahoma"/>
            <family val="2"/>
          </rPr>
          <t>Alexander Liao:</t>
        </r>
        <r>
          <rPr>
            <sz val="8"/>
            <color indexed="81"/>
            <rFont val="Tahoma"/>
            <family val="2"/>
          </rPr>
          <t xml:space="preserve">
Input partial frequency for element to the left</t>
        </r>
      </text>
    </comment>
    <comment ref="AF143" authorId="0" shapeId="0" xr:uid="{00000000-0006-0000-0200-00009E050000}">
      <text>
        <r>
          <rPr>
            <b/>
            <sz val="8"/>
            <color indexed="81"/>
            <rFont val="Tahoma"/>
            <family val="2"/>
          </rPr>
          <t>Alexander Liao:</t>
        </r>
        <r>
          <rPr>
            <sz val="8"/>
            <color indexed="81"/>
            <rFont val="Tahoma"/>
            <family val="2"/>
          </rPr>
          <t xml:space="preserve">
Input partial frequency for element to the left</t>
        </r>
      </text>
    </comment>
    <comment ref="AI143" authorId="0" shapeId="0" xr:uid="{00000000-0006-0000-0200-00009F050000}">
      <text>
        <r>
          <rPr>
            <b/>
            <sz val="8"/>
            <color indexed="81"/>
            <rFont val="Tahoma"/>
            <family val="2"/>
          </rPr>
          <t>Alexander Liao:</t>
        </r>
        <r>
          <rPr>
            <sz val="8"/>
            <color indexed="81"/>
            <rFont val="Tahoma"/>
            <family val="2"/>
          </rPr>
          <t xml:space="preserve">
Input partial frequency for element to the left</t>
        </r>
      </text>
    </comment>
    <comment ref="AL143" authorId="0" shapeId="0" xr:uid="{00000000-0006-0000-0200-0000A0050000}">
      <text>
        <r>
          <rPr>
            <b/>
            <sz val="8"/>
            <color indexed="81"/>
            <rFont val="Tahoma"/>
            <family val="2"/>
          </rPr>
          <t>Alexander Liao:</t>
        </r>
        <r>
          <rPr>
            <sz val="8"/>
            <color indexed="81"/>
            <rFont val="Tahoma"/>
            <family val="2"/>
          </rPr>
          <t xml:space="preserve">
Input partial frequency for element to the left</t>
        </r>
      </text>
    </comment>
    <comment ref="AO143" authorId="0" shapeId="0" xr:uid="{00000000-0006-0000-0200-0000A1050000}">
      <text>
        <r>
          <rPr>
            <b/>
            <sz val="8"/>
            <color indexed="81"/>
            <rFont val="Tahoma"/>
            <family val="2"/>
          </rPr>
          <t>Alexander Liao:</t>
        </r>
        <r>
          <rPr>
            <sz val="8"/>
            <color indexed="81"/>
            <rFont val="Tahoma"/>
            <family val="2"/>
          </rPr>
          <t xml:space="preserve">
Input partial frequency for element to the left</t>
        </r>
      </text>
    </comment>
    <comment ref="K144" authorId="0" shapeId="0" xr:uid="{00000000-0006-0000-0200-0000A2050000}">
      <text>
        <r>
          <rPr>
            <b/>
            <sz val="8"/>
            <color indexed="81"/>
            <rFont val="Tahoma"/>
            <family val="2"/>
          </rPr>
          <t>Alexander Liao:</t>
        </r>
        <r>
          <rPr>
            <sz val="8"/>
            <color indexed="81"/>
            <rFont val="Tahoma"/>
            <family val="2"/>
          </rPr>
          <t xml:space="preserve">
Input partial frequency for element to the left</t>
        </r>
      </text>
    </comment>
    <comment ref="N144" authorId="0" shapeId="0" xr:uid="{00000000-0006-0000-0200-0000A3050000}">
      <text>
        <r>
          <rPr>
            <b/>
            <sz val="8"/>
            <color indexed="81"/>
            <rFont val="Tahoma"/>
            <family val="2"/>
          </rPr>
          <t>Alexander Liao:</t>
        </r>
        <r>
          <rPr>
            <sz val="8"/>
            <color indexed="81"/>
            <rFont val="Tahoma"/>
            <family val="2"/>
          </rPr>
          <t xml:space="preserve">
Input partial frequency for element to the left</t>
        </r>
      </text>
    </comment>
    <comment ref="Q144" authorId="0" shapeId="0" xr:uid="{00000000-0006-0000-0200-0000A4050000}">
      <text>
        <r>
          <rPr>
            <b/>
            <sz val="8"/>
            <color indexed="81"/>
            <rFont val="Tahoma"/>
            <family val="2"/>
          </rPr>
          <t>Alexander Liao:</t>
        </r>
        <r>
          <rPr>
            <sz val="8"/>
            <color indexed="81"/>
            <rFont val="Tahoma"/>
            <family val="2"/>
          </rPr>
          <t xml:space="preserve">
Input partial frequency for element to the left</t>
        </r>
      </text>
    </comment>
    <comment ref="T144" authorId="0" shapeId="0" xr:uid="{00000000-0006-0000-0200-0000A5050000}">
      <text>
        <r>
          <rPr>
            <b/>
            <sz val="8"/>
            <color indexed="81"/>
            <rFont val="Tahoma"/>
            <family val="2"/>
          </rPr>
          <t>Alexander Liao:</t>
        </r>
        <r>
          <rPr>
            <sz val="8"/>
            <color indexed="81"/>
            <rFont val="Tahoma"/>
            <family val="2"/>
          </rPr>
          <t xml:space="preserve">
Input partial frequency for element to the left</t>
        </r>
      </text>
    </comment>
    <comment ref="W144" authorId="0" shapeId="0" xr:uid="{00000000-0006-0000-0200-0000A6050000}">
      <text>
        <r>
          <rPr>
            <b/>
            <sz val="8"/>
            <color indexed="81"/>
            <rFont val="Tahoma"/>
            <family val="2"/>
          </rPr>
          <t>Alexander Liao:</t>
        </r>
        <r>
          <rPr>
            <sz val="8"/>
            <color indexed="81"/>
            <rFont val="Tahoma"/>
            <family val="2"/>
          </rPr>
          <t xml:space="preserve">
Input partial frequency for element to the left</t>
        </r>
      </text>
    </comment>
    <comment ref="Z144" authorId="0" shapeId="0" xr:uid="{00000000-0006-0000-0200-0000A7050000}">
      <text>
        <r>
          <rPr>
            <b/>
            <sz val="8"/>
            <color indexed="81"/>
            <rFont val="Tahoma"/>
            <family val="2"/>
          </rPr>
          <t>Alexander Liao:</t>
        </r>
        <r>
          <rPr>
            <sz val="8"/>
            <color indexed="81"/>
            <rFont val="Tahoma"/>
            <family val="2"/>
          </rPr>
          <t xml:space="preserve">
Input partial frequency for element to the left</t>
        </r>
      </text>
    </comment>
    <comment ref="AC144" authorId="0" shapeId="0" xr:uid="{00000000-0006-0000-0200-0000A8050000}">
      <text>
        <r>
          <rPr>
            <b/>
            <sz val="8"/>
            <color indexed="81"/>
            <rFont val="Tahoma"/>
            <family val="2"/>
          </rPr>
          <t>Alexander Liao:</t>
        </r>
        <r>
          <rPr>
            <sz val="8"/>
            <color indexed="81"/>
            <rFont val="Tahoma"/>
            <family val="2"/>
          </rPr>
          <t xml:space="preserve">
Input partial frequency for element to the left</t>
        </r>
      </text>
    </comment>
    <comment ref="AF144" authorId="0" shapeId="0" xr:uid="{00000000-0006-0000-0200-0000A9050000}">
      <text>
        <r>
          <rPr>
            <b/>
            <sz val="8"/>
            <color indexed="81"/>
            <rFont val="Tahoma"/>
            <family val="2"/>
          </rPr>
          <t>Alexander Liao:</t>
        </r>
        <r>
          <rPr>
            <sz val="8"/>
            <color indexed="81"/>
            <rFont val="Tahoma"/>
            <family val="2"/>
          </rPr>
          <t xml:space="preserve">
Input partial frequency for element to the left</t>
        </r>
      </text>
    </comment>
    <comment ref="AI144" authorId="0" shapeId="0" xr:uid="{00000000-0006-0000-0200-0000AA050000}">
      <text>
        <r>
          <rPr>
            <b/>
            <sz val="8"/>
            <color indexed="81"/>
            <rFont val="Tahoma"/>
            <family val="2"/>
          </rPr>
          <t>Alexander Liao:</t>
        </r>
        <r>
          <rPr>
            <sz val="8"/>
            <color indexed="81"/>
            <rFont val="Tahoma"/>
            <family val="2"/>
          </rPr>
          <t xml:space="preserve">
Input partial frequency for element to the left</t>
        </r>
      </text>
    </comment>
    <comment ref="AL144" authorId="0" shapeId="0" xr:uid="{00000000-0006-0000-0200-0000AB050000}">
      <text>
        <r>
          <rPr>
            <b/>
            <sz val="8"/>
            <color indexed="81"/>
            <rFont val="Tahoma"/>
            <family val="2"/>
          </rPr>
          <t>Alexander Liao:</t>
        </r>
        <r>
          <rPr>
            <sz val="8"/>
            <color indexed="81"/>
            <rFont val="Tahoma"/>
            <family val="2"/>
          </rPr>
          <t xml:space="preserve">
Input partial frequency for element to the left</t>
        </r>
      </text>
    </comment>
    <comment ref="AO144" authorId="0" shapeId="0" xr:uid="{00000000-0006-0000-0200-0000AC050000}">
      <text>
        <r>
          <rPr>
            <b/>
            <sz val="8"/>
            <color indexed="81"/>
            <rFont val="Tahoma"/>
            <family val="2"/>
          </rPr>
          <t>Alexander Liao:</t>
        </r>
        <r>
          <rPr>
            <sz val="8"/>
            <color indexed="81"/>
            <rFont val="Tahoma"/>
            <family val="2"/>
          </rPr>
          <t xml:space="preserve">
Input partial frequency for element to the left</t>
        </r>
      </text>
    </comment>
    <comment ref="K145" authorId="0" shapeId="0" xr:uid="{00000000-0006-0000-0200-0000AD050000}">
      <text>
        <r>
          <rPr>
            <b/>
            <sz val="8"/>
            <color indexed="81"/>
            <rFont val="Tahoma"/>
            <family val="2"/>
          </rPr>
          <t>Alexander Liao:</t>
        </r>
        <r>
          <rPr>
            <sz val="8"/>
            <color indexed="81"/>
            <rFont val="Tahoma"/>
            <family val="2"/>
          </rPr>
          <t xml:space="preserve">
Input partial frequency for element to the left</t>
        </r>
      </text>
    </comment>
    <comment ref="N145" authorId="0" shapeId="0" xr:uid="{00000000-0006-0000-0200-0000AE050000}">
      <text>
        <r>
          <rPr>
            <b/>
            <sz val="8"/>
            <color indexed="81"/>
            <rFont val="Tahoma"/>
            <family val="2"/>
          </rPr>
          <t>Alexander Liao:</t>
        </r>
        <r>
          <rPr>
            <sz val="8"/>
            <color indexed="81"/>
            <rFont val="Tahoma"/>
            <family val="2"/>
          </rPr>
          <t xml:space="preserve">
Input partial frequency for element to the left</t>
        </r>
      </text>
    </comment>
    <comment ref="Q145" authorId="0" shapeId="0" xr:uid="{00000000-0006-0000-0200-0000AF050000}">
      <text>
        <r>
          <rPr>
            <b/>
            <sz val="8"/>
            <color indexed="81"/>
            <rFont val="Tahoma"/>
            <family val="2"/>
          </rPr>
          <t>Alexander Liao:</t>
        </r>
        <r>
          <rPr>
            <sz val="8"/>
            <color indexed="81"/>
            <rFont val="Tahoma"/>
            <family val="2"/>
          </rPr>
          <t xml:space="preserve">
Input partial frequency for element to the left</t>
        </r>
      </text>
    </comment>
    <comment ref="T145" authorId="0" shapeId="0" xr:uid="{00000000-0006-0000-0200-0000B0050000}">
      <text>
        <r>
          <rPr>
            <b/>
            <sz val="8"/>
            <color indexed="81"/>
            <rFont val="Tahoma"/>
            <family val="2"/>
          </rPr>
          <t>Alexander Liao:</t>
        </r>
        <r>
          <rPr>
            <sz val="8"/>
            <color indexed="81"/>
            <rFont val="Tahoma"/>
            <family val="2"/>
          </rPr>
          <t xml:space="preserve">
Input partial frequency for element to the left</t>
        </r>
      </text>
    </comment>
    <comment ref="W145" authorId="0" shapeId="0" xr:uid="{00000000-0006-0000-0200-0000B1050000}">
      <text>
        <r>
          <rPr>
            <b/>
            <sz val="8"/>
            <color indexed="81"/>
            <rFont val="Tahoma"/>
            <family val="2"/>
          </rPr>
          <t>Alexander Liao:</t>
        </r>
        <r>
          <rPr>
            <sz val="8"/>
            <color indexed="81"/>
            <rFont val="Tahoma"/>
            <family val="2"/>
          </rPr>
          <t xml:space="preserve">
Input partial frequency for element to the left</t>
        </r>
      </text>
    </comment>
    <comment ref="Z145" authorId="0" shapeId="0" xr:uid="{00000000-0006-0000-0200-0000B2050000}">
      <text>
        <r>
          <rPr>
            <b/>
            <sz val="8"/>
            <color indexed="81"/>
            <rFont val="Tahoma"/>
            <family val="2"/>
          </rPr>
          <t>Alexander Liao:</t>
        </r>
        <r>
          <rPr>
            <sz val="8"/>
            <color indexed="81"/>
            <rFont val="Tahoma"/>
            <family val="2"/>
          </rPr>
          <t xml:space="preserve">
Input partial frequency for element to the left</t>
        </r>
      </text>
    </comment>
    <comment ref="AC145" authorId="0" shapeId="0" xr:uid="{00000000-0006-0000-0200-0000B3050000}">
      <text>
        <r>
          <rPr>
            <b/>
            <sz val="8"/>
            <color indexed="81"/>
            <rFont val="Tahoma"/>
            <family val="2"/>
          </rPr>
          <t>Alexander Liao:</t>
        </r>
        <r>
          <rPr>
            <sz val="8"/>
            <color indexed="81"/>
            <rFont val="Tahoma"/>
            <family val="2"/>
          </rPr>
          <t xml:space="preserve">
Input partial frequency for element to the left</t>
        </r>
      </text>
    </comment>
    <comment ref="AF145" authorId="0" shapeId="0" xr:uid="{00000000-0006-0000-0200-0000B4050000}">
      <text>
        <r>
          <rPr>
            <b/>
            <sz val="8"/>
            <color indexed="81"/>
            <rFont val="Tahoma"/>
            <family val="2"/>
          </rPr>
          <t>Alexander Liao:</t>
        </r>
        <r>
          <rPr>
            <sz val="8"/>
            <color indexed="81"/>
            <rFont val="Tahoma"/>
            <family val="2"/>
          </rPr>
          <t xml:space="preserve">
Input partial frequency for element to the left</t>
        </r>
      </text>
    </comment>
    <comment ref="AI145" authorId="0" shapeId="0" xr:uid="{00000000-0006-0000-0200-0000B5050000}">
      <text>
        <r>
          <rPr>
            <b/>
            <sz val="8"/>
            <color indexed="81"/>
            <rFont val="Tahoma"/>
            <family val="2"/>
          </rPr>
          <t>Alexander Liao:</t>
        </r>
        <r>
          <rPr>
            <sz val="8"/>
            <color indexed="81"/>
            <rFont val="Tahoma"/>
            <family val="2"/>
          </rPr>
          <t xml:space="preserve">
Input partial frequency for element to the left</t>
        </r>
      </text>
    </comment>
    <comment ref="AL145" authorId="0" shapeId="0" xr:uid="{00000000-0006-0000-0200-0000B6050000}">
      <text>
        <r>
          <rPr>
            <b/>
            <sz val="8"/>
            <color indexed="81"/>
            <rFont val="Tahoma"/>
            <family val="2"/>
          </rPr>
          <t>Alexander Liao:</t>
        </r>
        <r>
          <rPr>
            <sz val="8"/>
            <color indexed="81"/>
            <rFont val="Tahoma"/>
            <family val="2"/>
          </rPr>
          <t xml:space="preserve">
Input partial frequency for element to the left</t>
        </r>
      </text>
    </comment>
    <comment ref="AO145" authorId="0" shapeId="0" xr:uid="{00000000-0006-0000-0200-0000B7050000}">
      <text>
        <r>
          <rPr>
            <b/>
            <sz val="8"/>
            <color indexed="81"/>
            <rFont val="Tahoma"/>
            <family val="2"/>
          </rPr>
          <t>Alexander Liao:</t>
        </r>
        <r>
          <rPr>
            <sz val="8"/>
            <color indexed="81"/>
            <rFont val="Tahoma"/>
            <family val="2"/>
          </rPr>
          <t xml:space="preserve">
Input partial frequency for element to the left</t>
        </r>
      </text>
    </comment>
    <comment ref="K147" authorId="0" shapeId="0" xr:uid="{00000000-0006-0000-0200-0000B8050000}">
      <text>
        <r>
          <rPr>
            <b/>
            <sz val="8"/>
            <color indexed="81"/>
            <rFont val="Tahoma"/>
            <family val="2"/>
          </rPr>
          <t>Alexander Liao:</t>
        </r>
        <r>
          <rPr>
            <sz val="8"/>
            <color indexed="81"/>
            <rFont val="Tahoma"/>
            <family val="2"/>
          </rPr>
          <t xml:space="preserve">
Input partial frequency for element to the left</t>
        </r>
      </text>
    </comment>
    <comment ref="N147" authorId="0" shapeId="0" xr:uid="{00000000-0006-0000-0200-0000B9050000}">
      <text>
        <r>
          <rPr>
            <b/>
            <sz val="8"/>
            <color indexed="81"/>
            <rFont val="Tahoma"/>
            <family val="2"/>
          </rPr>
          <t>Alexander Liao:</t>
        </r>
        <r>
          <rPr>
            <sz val="8"/>
            <color indexed="81"/>
            <rFont val="Tahoma"/>
            <family val="2"/>
          </rPr>
          <t xml:space="preserve">
Input partial frequency for element to the left</t>
        </r>
      </text>
    </comment>
    <comment ref="Q147" authorId="0" shapeId="0" xr:uid="{00000000-0006-0000-0200-0000BA050000}">
      <text>
        <r>
          <rPr>
            <b/>
            <sz val="8"/>
            <color indexed="81"/>
            <rFont val="Tahoma"/>
            <family val="2"/>
          </rPr>
          <t>Alexander Liao:</t>
        </r>
        <r>
          <rPr>
            <sz val="8"/>
            <color indexed="81"/>
            <rFont val="Tahoma"/>
            <family val="2"/>
          </rPr>
          <t xml:space="preserve">
Input partial frequency for element to the left</t>
        </r>
      </text>
    </comment>
    <comment ref="T147" authorId="0" shapeId="0" xr:uid="{00000000-0006-0000-0200-0000BB050000}">
      <text>
        <r>
          <rPr>
            <b/>
            <sz val="8"/>
            <color indexed="81"/>
            <rFont val="Tahoma"/>
            <family val="2"/>
          </rPr>
          <t>Alexander Liao:</t>
        </r>
        <r>
          <rPr>
            <sz val="8"/>
            <color indexed="81"/>
            <rFont val="Tahoma"/>
            <family val="2"/>
          </rPr>
          <t xml:space="preserve">
Input partial frequency for element to the left</t>
        </r>
      </text>
    </comment>
    <comment ref="W147" authorId="0" shapeId="0" xr:uid="{00000000-0006-0000-0200-0000BC050000}">
      <text>
        <r>
          <rPr>
            <b/>
            <sz val="8"/>
            <color indexed="81"/>
            <rFont val="Tahoma"/>
            <family val="2"/>
          </rPr>
          <t>Alexander Liao:</t>
        </r>
        <r>
          <rPr>
            <sz val="8"/>
            <color indexed="81"/>
            <rFont val="Tahoma"/>
            <family val="2"/>
          </rPr>
          <t xml:space="preserve">
Input partial frequency for element to the left</t>
        </r>
      </text>
    </comment>
    <comment ref="Z147" authorId="0" shapeId="0" xr:uid="{00000000-0006-0000-0200-0000BD050000}">
      <text>
        <r>
          <rPr>
            <b/>
            <sz val="8"/>
            <color indexed="81"/>
            <rFont val="Tahoma"/>
            <family val="2"/>
          </rPr>
          <t>Alexander Liao:</t>
        </r>
        <r>
          <rPr>
            <sz val="8"/>
            <color indexed="81"/>
            <rFont val="Tahoma"/>
            <family val="2"/>
          </rPr>
          <t xml:space="preserve">
Input partial frequency for element to the left</t>
        </r>
      </text>
    </comment>
    <comment ref="AC147" authorId="0" shapeId="0" xr:uid="{00000000-0006-0000-0200-0000BE050000}">
      <text>
        <r>
          <rPr>
            <b/>
            <sz val="8"/>
            <color indexed="81"/>
            <rFont val="Tahoma"/>
            <family val="2"/>
          </rPr>
          <t>Alexander Liao:</t>
        </r>
        <r>
          <rPr>
            <sz val="8"/>
            <color indexed="81"/>
            <rFont val="Tahoma"/>
            <family val="2"/>
          </rPr>
          <t xml:space="preserve">
Input partial frequency for element to the left</t>
        </r>
      </text>
    </comment>
    <comment ref="AF147" authorId="0" shapeId="0" xr:uid="{00000000-0006-0000-0200-0000BF050000}">
      <text>
        <r>
          <rPr>
            <b/>
            <sz val="8"/>
            <color indexed="81"/>
            <rFont val="Tahoma"/>
            <family val="2"/>
          </rPr>
          <t>Alexander Liao:</t>
        </r>
        <r>
          <rPr>
            <sz val="8"/>
            <color indexed="81"/>
            <rFont val="Tahoma"/>
            <family val="2"/>
          </rPr>
          <t xml:space="preserve">
Input partial frequency for element to the left</t>
        </r>
      </text>
    </comment>
    <comment ref="AI147" authorId="0" shapeId="0" xr:uid="{00000000-0006-0000-0200-0000C0050000}">
      <text>
        <r>
          <rPr>
            <b/>
            <sz val="8"/>
            <color indexed="81"/>
            <rFont val="Tahoma"/>
            <family val="2"/>
          </rPr>
          <t>Alexander Liao:</t>
        </r>
        <r>
          <rPr>
            <sz val="8"/>
            <color indexed="81"/>
            <rFont val="Tahoma"/>
            <family val="2"/>
          </rPr>
          <t xml:space="preserve">
Input partial frequency for element to the left</t>
        </r>
      </text>
    </comment>
    <comment ref="AL147" authorId="0" shapeId="0" xr:uid="{00000000-0006-0000-0200-0000C1050000}">
      <text>
        <r>
          <rPr>
            <b/>
            <sz val="8"/>
            <color indexed="81"/>
            <rFont val="Tahoma"/>
            <family val="2"/>
          </rPr>
          <t>Alexander Liao:</t>
        </r>
        <r>
          <rPr>
            <sz val="8"/>
            <color indexed="81"/>
            <rFont val="Tahoma"/>
            <family val="2"/>
          </rPr>
          <t xml:space="preserve">
Input partial frequency for element to the left</t>
        </r>
      </text>
    </comment>
    <comment ref="AO147" authorId="0" shapeId="0" xr:uid="{00000000-0006-0000-0200-0000C2050000}">
      <text>
        <r>
          <rPr>
            <b/>
            <sz val="8"/>
            <color indexed="81"/>
            <rFont val="Tahoma"/>
            <family val="2"/>
          </rPr>
          <t>Alexander Liao:</t>
        </r>
        <r>
          <rPr>
            <sz val="8"/>
            <color indexed="81"/>
            <rFont val="Tahoma"/>
            <family val="2"/>
          </rPr>
          <t xml:space="preserve">
Input partial frequency for element to the left</t>
        </r>
      </text>
    </comment>
    <comment ref="K148" authorId="0" shapeId="0" xr:uid="{00000000-0006-0000-0200-0000C3050000}">
      <text>
        <r>
          <rPr>
            <b/>
            <sz val="8"/>
            <color indexed="81"/>
            <rFont val="Tahoma"/>
            <family val="2"/>
          </rPr>
          <t>Alexander Liao:</t>
        </r>
        <r>
          <rPr>
            <sz val="8"/>
            <color indexed="81"/>
            <rFont val="Tahoma"/>
            <family val="2"/>
          </rPr>
          <t xml:space="preserve">
Input partial frequency for element to the left</t>
        </r>
      </text>
    </comment>
    <comment ref="N148" authorId="0" shapeId="0" xr:uid="{00000000-0006-0000-0200-0000C4050000}">
      <text>
        <r>
          <rPr>
            <b/>
            <sz val="8"/>
            <color indexed="81"/>
            <rFont val="Tahoma"/>
            <family val="2"/>
          </rPr>
          <t>Alexander Liao:</t>
        </r>
        <r>
          <rPr>
            <sz val="8"/>
            <color indexed="81"/>
            <rFont val="Tahoma"/>
            <family val="2"/>
          </rPr>
          <t xml:space="preserve">
Input partial frequency for element to the left</t>
        </r>
      </text>
    </comment>
    <comment ref="Q148" authorId="0" shapeId="0" xr:uid="{00000000-0006-0000-0200-0000C5050000}">
      <text>
        <r>
          <rPr>
            <b/>
            <sz val="8"/>
            <color indexed="81"/>
            <rFont val="Tahoma"/>
            <family val="2"/>
          </rPr>
          <t>Alexander Liao:</t>
        </r>
        <r>
          <rPr>
            <sz val="8"/>
            <color indexed="81"/>
            <rFont val="Tahoma"/>
            <family val="2"/>
          </rPr>
          <t xml:space="preserve">
Input partial frequency for element to the left</t>
        </r>
      </text>
    </comment>
    <comment ref="T148" authorId="0" shapeId="0" xr:uid="{00000000-0006-0000-0200-0000C6050000}">
      <text>
        <r>
          <rPr>
            <b/>
            <sz val="8"/>
            <color indexed="81"/>
            <rFont val="Tahoma"/>
            <family val="2"/>
          </rPr>
          <t>Alexander Liao:</t>
        </r>
        <r>
          <rPr>
            <sz val="8"/>
            <color indexed="81"/>
            <rFont val="Tahoma"/>
            <family val="2"/>
          </rPr>
          <t xml:space="preserve">
Input partial frequency for element to the left</t>
        </r>
      </text>
    </comment>
    <comment ref="W148" authorId="0" shapeId="0" xr:uid="{00000000-0006-0000-0200-0000C7050000}">
      <text>
        <r>
          <rPr>
            <b/>
            <sz val="8"/>
            <color indexed="81"/>
            <rFont val="Tahoma"/>
            <family val="2"/>
          </rPr>
          <t>Alexander Liao:</t>
        </r>
        <r>
          <rPr>
            <sz val="8"/>
            <color indexed="81"/>
            <rFont val="Tahoma"/>
            <family val="2"/>
          </rPr>
          <t xml:space="preserve">
Input partial frequency for element to the left</t>
        </r>
      </text>
    </comment>
    <comment ref="Z148" authorId="0" shapeId="0" xr:uid="{00000000-0006-0000-0200-0000C8050000}">
      <text>
        <r>
          <rPr>
            <b/>
            <sz val="8"/>
            <color indexed="81"/>
            <rFont val="Tahoma"/>
            <family val="2"/>
          </rPr>
          <t>Alexander Liao:</t>
        </r>
        <r>
          <rPr>
            <sz val="8"/>
            <color indexed="81"/>
            <rFont val="Tahoma"/>
            <family val="2"/>
          </rPr>
          <t xml:space="preserve">
Input partial frequency for element to the left</t>
        </r>
      </text>
    </comment>
    <comment ref="AC148" authorId="0" shapeId="0" xr:uid="{00000000-0006-0000-0200-0000C9050000}">
      <text>
        <r>
          <rPr>
            <b/>
            <sz val="8"/>
            <color indexed="81"/>
            <rFont val="Tahoma"/>
            <family val="2"/>
          </rPr>
          <t>Alexander Liao:</t>
        </r>
        <r>
          <rPr>
            <sz val="8"/>
            <color indexed="81"/>
            <rFont val="Tahoma"/>
            <family val="2"/>
          </rPr>
          <t xml:space="preserve">
Input partial frequency for element to the left</t>
        </r>
      </text>
    </comment>
    <comment ref="AF148" authorId="0" shapeId="0" xr:uid="{00000000-0006-0000-0200-0000CA050000}">
      <text>
        <r>
          <rPr>
            <b/>
            <sz val="8"/>
            <color indexed="81"/>
            <rFont val="Tahoma"/>
            <family val="2"/>
          </rPr>
          <t>Alexander Liao:</t>
        </r>
        <r>
          <rPr>
            <sz val="8"/>
            <color indexed="81"/>
            <rFont val="Tahoma"/>
            <family val="2"/>
          </rPr>
          <t xml:space="preserve">
Input partial frequency for element to the left</t>
        </r>
      </text>
    </comment>
    <comment ref="AI148" authorId="0" shapeId="0" xr:uid="{00000000-0006-0000-0200-0000CB050000}">
      <text>
        <r>
          <rPr>
            <b/>
            <sz val="8"/>
            <color indexed="81"/>
            <rFont val="Tahoma"/>
            <family val="2"/>
          </rPr>
          <t>Alexander Liao:</t>
        </r>
        <r>
          <rPr>
            <sz val="8"/>
            <color indexed="81"/>
            <rFont val="Tahoma"/>
            <family val="2"/>
          </rPr>
          <t xml:space="preserve">
Input partial frequency for element to the left</t>
        </r>
      </text>
    </comment>
    <comment ref="AL148" authorId="0" shapeId="0" xr:uid="{00000000-0006-0000-0200-0000CC050000}">
      <text>
        <r>
          <rPr>
            <b/>
            <sz val="8"/>
            <color indexed="81"/>
            <rFont val="Tahoma"/>
            <family val="2"/>
          </rPr>
          <t>Alexander Liao:</t>
        </r>
        <r>
          <rPr>
            <sz val="8"/>
            <color indexed="81"/>
            <rFont val="Tahoma"/>
            <family val="2"/>
          </rPr>
          <t xml:space="preserve">
Input partial frequency for element to the left</t>
        </r>
      </text>
    </comment>
    <comment ref="AO148" authorId="0" shapeId="0" xr:uid="{00000000-0006-0000-0200-0000CD050000}">
      <text>
        <r>
          <rPr>
            <b/>
            <sz val="8"/>
            <color indexed="81"/>
            <rFont val="Tahoma"/>
            <family val="2"/>
          </rPr>
          <t>Alexander Liao:</t>
        </r>
        <r>
          <rPr>
            <sz val="8"/>
            <color indexed="81"/>
            <rFont val="Tahoma"/>
            <family val="2"/>
          </rPr>
          <t xml:space="preserve">
Input partial frequency for element to the left</t>
        </r>
      </text>
    </comment>
    <comment ref="K149" authorId="0" shapeId="0" xr:uid="{00000000-0006-0000-0200-0000CE050000}">
      <text>
        <r>
          <rPr>
            <b/>
            <sz val="8"/>
            <color indexed="81"/>
            <rFont val="Tahoma"/>
            <family val="2"/>
          </rPr>
          <t>Alexander Liao:</t>
        </r>
        <r>
          <rPr>
            <sz val="8"/>
            <color indexed="81"/>
            <rFont val="Tahoma"/>
            <family val="2"/>
          </rPr>
          <t xml:space="preserve">
Input partial frequency for element to the left</t>
        </r>
      </text>
    </comment>
    <comment ref="N149" authorId="0" shapeId="0" xr:uid="{00000000-0006-0000-0200-0000CF050000}">
      <text>
        <r>
          <rPr>
            <b/>
            <sz val="8"/>
            <color indexed="81"/>
            <rFont val="Tahoma"/>
            <family val="2"/>
          </rPr>
          <t>Alexander Liao:</t>
        </r>
        <r>
          <rPr>
            <sz val="8"/>
            <color indexed="81"/>
            <rFont val="Tahoma"/>
            <family val="2"/>
          </rPr>
          <t xml:space="preserve">
Input partial frequency for element to the left</t>
        </r>
      </text>
    </comment>
    <comment ref="Q149" authorId="0" shapeId="0" xr:uid="{00000000-0006-0000-0200-0000D0050000}">
      <text>
        <r>
          <rPr>
            <b/>
            <sz val="8"/>
            <color indexed="81"/>
            <rFont val="Tahoma"/>
            <family val="2"/>
          </rPr>
          <t>Alexander Liao:</t>
        </r>
        <r>
          <rPr>
            <sz val="8"/>
            <color indexed="81"/>
            <rFont val="Tahoma"/>
            <family val="2"/>
          </rPr>
          <t xml:space="preserve">
Input partial frequency for element to the left</t>
        </r>
      </text>
    </comment>
    <comment ref="T149" authorId="0" shapeId="0" xr:uid="{00000000-0006-0000-0200-0000D1050000}">
      <text>
        <r>
          <rPr>
            <b/>
            <sz val="8"/>
            <color indexed="81"/>
            <rFont val="Tahoma"/>
            <family val="2"/>
          </rPr>
          <t>Alexander Liao:</t>
        </r>
        <r>
          <rPr>
            <sz val="8"/>
            <color indexed="81"/>
            <rFont val="Tahoma"/>
            <family val="2"/>
          </rPr>
          <t xml:space="preserve">
Input partial frequency for element to the left</t>
        </r>
      </text>
    </comment>
    <comment ref="W149" authorId="0" shapeId="0" xr:uid="{00000000-0006-0000-0200-0000D2050000}">
      <text>
        <r>
          <rPr>
            <b/>
            <sz val="8"/>
            <color indexed="81"/>
            <rFont val="Tahoma"/>
            <family val="2"/>
          </rPr>
          <t>Alexander Liao:</t>
        </r>
        <r>
          <rPr>
            <sz val="8"/>
            <color indexed="81"/>
            <rFont val="Tahoma"/>
            <family val="2"/>
          </rPr>
          <t xml:space="preserve">
Input partial frequency for element to the left</t>
        </r>
      </text>
    </comment>
    <comment ref="Z149" authorId="0" shapeId="0" xr:uid="{00000000-0006-0000-0200-0000D3050000}">
      <text>
        <r>
          <rPr>
            <b/>
            <sz val="8"/>
            <color indexed="81"/>
            <rFont val="Tahoma"/>
            <family val="2"/>
          </rPr>
          <t>Alexander Liao:</t>
        </r>
        <r>
          <rPr>
            <sz val="8"/>
            <color indexed="81"/>
            <rFont val="Tahoma"/>
            <family val="2"/>
          </rPr>
          <t xml:space="preserve">
Input partial frequency for element to the left</t>
        </r>
      </text>
    </comment>
    <comment ref="AC149" authorId="0" shapeId="0" xr:uid="{00000000-0006-0000-0200-0000D4050000}">
      <text>
        <r>
          <rPr>
            <b/>
            <sz val="8"/>
            <color indexed="81"/>
            <rFont val="Tahoma"/>
            <family val="2"/>
          </rPr>
          <t>Alexander Liao:</t>
        </r>
        <r>
          <rPr>
            <sz val="8"/>
            <color indexed="81"/>
            <rFont val="Tahoma"/>
            <family val="2"/>
          </rPr>
          <t xml:space="preserve">
Input partial frequency for element to the left</t>
        </r>
      </text>
    </comment>
    <comment ref="AF149" authorId="0" shapeId="0" xr:uid="{00000000-0006-0000-0200-0000D5050000}">
      <text>
        <r>
          <rPr>
            <b/>
            <sz val="8"/>
            <color indexed="81"/>
            <rFont val="Tahoma"/>
            <family val="2"/>
          </rPr>
          <t>Alexander Liao:</t>
        </r>
        <r>
          <rPr>
            <sz val="8"/>
            <color indexed="81"/>
            <rFont val="Tahoma"/>
            <family val="2"/>
          </rPr>
          <t xml:space="preserve">
Input partial frequency for element to the left</t>
        </r>
      </text>
    </comment>
    <comment ref="AI149" authorId="0" shapeId="0" xr:uid="{00000000-0006-0000-0200-0000D6050000}">
      <text>
        <r>
          <rPr>
            <b/>
            <sz val="8"/>
            <color indexed="81"/>
            <rFont val="Tahoma"/>
            <family val="2"/>
          </rPr>
          <t>Alexander Liao:</t>
        </r>
        <r>
          <rPr>
            <sz val="8"/>
            <color indexed="81"/>
            <rFont val="Tahoma"/>
            <family val="2"/>
          </rPr>
          <t xml:space="preserve">
Input partial frequency for element to the left</t>
        </r>
      </text>
    </comment>
    <comment ref="AL149" authorId="0" shapeId="0" xr:uid="{00000000-0006-0000-0200-0000D7050000}">
      <text>
        <r>
          <rPr>
            <b/>
            <sz val="8"/>
            <color indexed="81"/>
            <rFont val="Tahoma"/>
            <family val="2"/>
          </rPr>
          <t>Alexander Liao:</t>
        </r>
        <r>
          <rPr>
            <sz val="8"/>
            <color indexed="81"/>
            <rFont val="Tahoma"/>
            <family val="2"/>
          </rPr>
          <t xml:space="preserve">
Input partial frequency for element to the left</t>
        </r>
      </text>
    </comment>
    <comment ref="AO149" authorId="0" shapeId="0" xr:uid="{00000000-0006-0000-0200-0000D8050000}">
      <text>
        <r>
          <rPr>
            <b/>
            <sz val="8"/>
            <color indexed="81"/>
            <rFont val="Tahoma"/>
            <family val="2"/>
          </rPr>
          <t>Alexander Liao:</t>
        </r>
        <r>
          <rPr>
            <sz val="8"/>
            <color indexed="81"/>
            <rFont val="Tahoma"/>
            <family val="2"/>
          </rPr>
          <t xml:space="preserve">
Input partial frequency for element to the left</t>
        </r>
      </text>
    </comment>
    <comment ref="K150" authorId="0" shapeId="0" xr:uid="{00000000-0006-0000-0200-0000D9050000}">
      <text>
        <r>
          <rPr>
            <b/>
            <sz val="8"/>
            <color indexed="81"/>
            <rFont val="Tahoma"/>
            <family val="2"/>
          </rPr>
          <t>Alexander Liao:</t>
        </r>
        <r>
          <rPr>
            <sz val="8"/>
            <color indexed="81"/>
            <rFont val="Tahoma"/>
            <family val="2"/>
          </rPr>
          <t xml:space="preserve">
Input partial frequency for element to the left</t>
        </r>
      </text>
    </comment>
    <comment ref="N150" authorId="0" shapeId="0" xr:uid="{00000000-0006-0000-0200-0000DA050000}">
      <text>
        <r>
          <rPr>
            <b/>
            <sz val="8"/>
            <color indexed="81"/>
            <rFont val="Tahoma"/>
            <family val="2"/>
          </rPr>
          <t>Alexander Liao:</t>
        </r>
        <r>
          <rPr>
            <sz val="8"/>
            <color indexed="81"/>
            <rFont val="Tahoma"/>
            <family val="2"/>
          </rPr>
          <t xml:space="preserve">
Input partial frequency for element to the left</t>
        </r>
      </text>
    </comment>
    <comment ref="Q150" authorId="0" shapeId="0" xr:uid="{00000000-0006-0000-0200-0000DB050000}">
      <text>
        <r>
          <rPr>
            <b/>
            <sz val="8"/>
            <color indexed="81"/>
            <rFont val="Tahoma"/>
            <family val="2"/>
          </rPr>
          <t>Alexander Liao:</t>
        </r>
        <r>
          <rPr>
            <sz val="8"/>
            <color indexed="81"/>
            <rFont val="Tahoma"/>
            <family val="2"/>
          </rPr>
          <t xml:space="preserve">
Input partial frequency for element to the left</t>
        </r>
      </text>
    </comment>
    <comment ref="T150" authorId="0" shapeId="0" xr:uid="{00000000-0006-0000-0200-0000DC050000}">
      <text>
        <r>
          <rPr>
            <b/>
            <sz val="8"/>
            <color indexed="81"/>
            <rFont val="Tahoma"/>
            <family val="2"/>
          </rPr>
          <t>Alexander Liao:</t>
        </r>
        <r>
          <rPr>
            <sz val="8"/>
            <color indexed="81"/>
            <rFont val="Tahoma"/>
            <family val="2"/>
          </rPr>
          <t xml:space="preserve">
Input partial frequency for element to the left</t>
        </r>
      </text>
    </comment>
    <comment ref="W150" authorId="0" shapeId="0" xr:uid="{00000000-0006-0000-0200-0000DD050000}">
      <text>
        <r>
          <rPr>
            <b/>
            <sz val="8"/>
            <color indexed="81"/>
            <rFont val="Tahoma"/>
            <family val="2"/>
          </rPr>
          <t>Alexander Liao:</t>
        </r>
        <r>
          <rPr>
            <sz val="8"/>
            <color indexed="81"/>
            <rFont val="Tahoma"/>
            <family val="2"/>
          </rPr>
          <t xml:space="preserve">
Input partial frequency for element to the left</t>
        </r>
      </text>
    </comment>
    <comment ref="Z150" authorId="0" shapeId="0" xr:uid="{00000000-0006-0000-0200-0000DE050000}">
      <text>
        <r>
          <rPr>
            <b/>
            <sz val="8"/>
            <color indexed="81"/>
            <rFont val="Tahoma"/>
            <family val="2"/>
          </rPr>
          <t>Alexander Liao:</t>
        </r>
        <r>
          <rPr>
            <sz val="8"/>
            <color indexed="81"/>
            <rFont val="Tahoma"/>
            <family val="2"/>
          </rPr>
          <t xml:space="preserve">
Input partial frequency for element to the left</t>
        </r>
      </text>
    </comment>
    <comment ref="AC150" authorId="0" shapeId="0" xr:uid="{00000000-0006-0000-0200-0000DF050000}">
      <text>
        <r>
          <rPr>
            <b/>
            <sz val="8"/>
            <color indexed="81"/>
            <rFont val="Tahoma"/>
            <family val="2"/>
          </rPr>
          <t>Alexander Liao:</t>
        </r>
        <r>
          <rPr>
            <sz val="8"/>
            <color indexed="81"/>
            <rFont val="Tahoma"/>
            <family val="2"/>
          </rPr>
          <t xml:space="preserve">
Input partial frequency for element to the left</t>
        </r>
      </text>
    </comment>
    <comment ref="AF150" authorId="0" shapeId="0" xr:uid="{00000000-0006-0000-0200-0000E0050000}">
      <text>
        <r>
          <rPr>
            <b/>
            <sz val="8"/>
            <color indexed="81"/>
            <rFont val="Tahoma"/>
            <family val="2"/>
          </rPr>
          <t>Alexander Liao:</t>
        </r>
        <r>
          <rPr>
            <sz val="8"/>
            <color indexed="81"/>
            <rFont val="Tahoma"/>
            <family val="2"/>
          </rPr>
          <t xml:space="preserve">
Input partial frequency for element to the left</t>
        </r>
      </text>
    </comment>
    <comment ref="AI150" authorId="0" shapeId="0" xr:uid="{00000000-0006-0000-0200-0000E1050000}">
      <text>
        <r>
          <rPr>
            <b/>
            <sz val="8"/>
            <color indexed="81"/>
            <rFont val="Tahoma"/>
            <family val="2"/>
          </rPr>
          <t>Alexander Liao:</t>
        </r>
        <r>
          <rPr>
            <sz val="8"/>
            <color indexed="81"/>
            <rFont val="Tahoma"/>
            <family val="2"/>
          </rPr>
          <t xml:space="preserve">
Input partial frequency for element to the left</t>
        </r>
      </text>
    </comment>
    <comment ref="AL150" authorId="0" shapeId="0" xr:uid="{00000000-0006-0000-0200-0000E2050000}">
      <text>
        <r>
          <rPr>
            <b/>
            <sz val="8"/>
            <color indexed="81"/>
            <rFont val="Tahoma"/>
            <family val="2"/>
          </rPr>
          <t>Alexander Liao:</t>
        </r>
        <r>
          <rPr>
            <sz val="8"/>
            <color indexed="81"/>
            <rFont val="Tahoma"/>
            <family val="2"/>
          </rPr>
          <t xml:space="preserve">
Input partial frequency for element to the left</t>
        </r>
      </text>
    </comment>
    <comment ref="AO150" authorId="0" shapeId="0" xr:uid="{00000000-0006-0000-0200-0000E3050000}">
      <text>
        <r>
          <rPr>
            <b/>
            <sz val="8"/>
            <color indexed="81"/>
            <rFont val="Tahoma"/>
            <family val="2"/>
          </rPr>
          <t>Alexander Liao:</t>
        </r>
        <r>
          <rPr>
            <sz val="8"/>
            <color indexed="81"/>
            <rFont val="Tahoma"/>
            <family val="2"/>
          </rPr>
          <t xml:space="preserve">
Input partial frequency for element to the left</t>
        </r>
      </text>
    </comment>
    <comment ref="K151" authorId="0" shapeId="0" xr:uid="{00000000-0006-0000-0200-0000E4050000}">
      <text>
        <r>
          <rPr>
            <b/>
            <sz val="8"/>
            <color indexed="81"/>
            <rFont val="Tahoma"/>
            <family val="2"/>
          </rPr>
          <t>Alexander Liao:</t>
        </r>
        <r>
          <rPr>
            <sz val="8"/>
            <color indexed="81"/>
            <rFont val="Tahoma"/>
            <family val="2"/>
          </rPr>
          <t xml:space="preserve">
Input partial frequency for element to the left</t>
        </r>
      </text>
    </comment>
    <comment ref="N151" authorId="0" shapeId="0" xr:uid="{00000000-0006-0000-0200-0000E5050000}">
      <text>
        <r>
          <rPr>
            <b/>
            <sz val="8"/>
            <color indexed="81"/>
            <rFont val="Tahoma"/>
            <family val="2"/>
          </rPr>
          <t>Alexander Liao:</t>
        </r>
        <r>
          <rPr>
            <sz val="8"/>
            <color indexed="81"/>
            <rFont val="Tahoma"/>
            <family val="2"/>
          </rPr>
          <t xml:space="preserve">
Input partial frequency for element to the left</t>
        </r>
      </text>
    </comment>
    <comment ref="Q151" authorId="0" shapeId="0" xr:uid="{00000000-0006-0000-0200-0000E6050000}">
      <text>
        <r>
          <rPr>
            <b/>
            <sz val="8"/>
            <color indexed="81"/>
            <rFont val="Tahoma"/>
            <family val="2"/>
          </rPr>
          <t>Alexander Liao:</t>
        </r>
        <r>
          <rPr>
            <sz val="8"/>
            <color indexed="81"/>
            <rFont val="Tahoma"/>
            <family val="2"/>
          </rPr>
          <t xml:space="preserve">
Input partial frequency for element to the left</t>
        </r>
      </text>
    </comment>
    <comment ref="T151" authorId="0" shapeId="0" xr:uid="{00000000-0006-0000-0200-0000E7050000}">
      <text>
        <r>
          <rPr>
            <b/>
            <sz val="8"/>
            <color indexed="81"/>
            <rFont val="Tahoma"/>
            <family val="2"/>
          </rPr>
          <t>Alexander Liao:</t>
        </r>
        <r>
          <rPr>
            <sz val="8"/>
            <color indexed="81"/>
            <rFont val="Tahoma"/>
            <family val="2"/>
          </rPr>
          <t xml:space="preserve">
Input partial frequency for element to the left</t>
        </r>
      </text>
    </comment>
    <comment ref="W151" authorId="0" shapeId="0" xr:uid="{00000000-0006-0000-0200-0000E8050000}">
      <text>
        <r>
          <rPr>
            <b/>
            <sz val="8"/>
            <color indexed="81"/>
            <rFont val="Tahoma"/>
            <family val="2"/>
          </rPr>
          <t>Alexander Liao:</t>
        </r>
        <r>
          <rPr>
            <sz val="8"/>
            <color indexed="81"/>
            <rFont val="Tahoma"/>
            <family val="2"/>
          </rPr>
          <t xml:space="preserve">
Input partial frequency for element to the left</t>
        </r>
      </text>
    </comment>
    <comment ref="Z151" authorId="0" shapeId="0" xr:uid="{00000000-0006-0000-0200-0000E9050000}">
      <text>
        <r>
          <rPr>
            <b/>
            <sz val="8"/>
            <color indexed="81"/>
            <rFont val="Tahoma"/>
            <family val="2"/>
          </rPr>
          <t>Alexander Liao:</t>
        </r>
        <r>
          <rPr>
            <sz val="8"/>
            <color indexed="81"/>
            <rFont val="Tahoma"/>
            <family val="2"/>
          </rPr>
          <t xml:space="preserve">
Input partial frequency for element to the left</t>
        </r>
      </text>
    </comment>
    <comment ref="AC151" authorId="0" shapeId="0" xr:uid="{00000000-0006-0000-0200-0000EA050000}">
      <text>
        <r>
          <rPr>
            <b/>
            <sz val="8"/>
            <color indexed="81"/>
            <rFont val="Tahoma"/>
            <family val="2"/>
          </rPr>
          <t>Alexander Liao:</t>
        </r>
        <r>
          <rPr>
            <sz val="8"/>
            <color indexed="81"/>
            <rFont val="Tahoma"/>
            <family val="2"/>
          </rPr>
          <t xml:space="preserve">
Input partial frequency for element to the left</t>
        </r>
      </text>
    </comment>
    <comment ref="AF151" authorId="0" shapeId="0" xr:uid="{00000000-0006-0000-0200-0000EB050000}">
      <text>
        <r>
          <rPr>
            <b/>
            <sz val="8"/>
            <color indexed="81"/>
            <rFont val="Tahoma"/>
            <family val="2"/>
          </rPr>
          <t>Alexander Liao:</t>
        </r>
        <r>
          <rPr>
            <sz val="8"/>
            <color indexed="81"/>
            <rFont val="Tahoma"/>
            <family val="2"/>
          </rPr>
          <t xml:space="preserve">
Input partial frequency for element to the left</t>
        </r>
      </text>
    </comment>
    <comment ref="AI151" authorId="0" shapeId="0" xr:uid="{00000000-0006-0000-0200-0000EC050000}">
      <text>
        <r>
          <rPr>
            <b/>
            <sz val="8"/>
            <color indexed="81"/>
            <rFont val="Tahoma"/>
            <family val="2"/>
          </rPr>
          <t>Alexander Liao:</t>
        </r>
        <r>
          <rPr>
            <sz val="8"/>
            <color indexed="81"/>
            <rFont val="Tahoma"/>
            <family val="2"/>
          </rPr>
          <t xml:space="preserve">
Input partial frequency for element to the left</t>
        </r>
      </text>
    </comment>
    <comment ref="AL151" authorId="0" shapeId="0" xr:uid="{00000000-0006-0000-0200-0000ED050000}">
      <text>
        <r>
          <rPr>
            <b/>
            <sz val="8"/>
            <color indexed="81"/>
            <rFont val="Tahoma"/>
            <family val="2"/>
          </rPr>
          <t>Alexander Liao:</t>
        </r>
        <r>
          <rPr>
            <sz val="8"/>
            <color indexed="81"/>
            <rFont val="Tahoma"/>
            <family val="2"/>
          </rPr>
          <t xml:space="preserve">
Input partial frequency for element to the left</t>
        </r>
      </text>
    </comment>
    <comment ref="AO151" authorId="0" shapeId="0" xr:uid="{00000000-0006-0000-0200-0000EE050000}">
      <text>
        <r>
          <rPr>
            <b/>
            <sz val="8"/>
            <color indexed="81"/>
            <rFont val="Tahoma"/>
            <family val="2"/>
          </rPr>
          <t>Alexander Liao:</t>
        </r>
        <r>
          <rPr>
            <sz val="8"/>
            <color indexed="81"/>
            <rFont val="Tahoma"/>
            <family val="2"/>
          </rPr>
          <t xml:space="preserve">
Input partial frequency for element to the left</t>
        </r>
      </text>
    </comment>
    <comment ref="K152" authorId="0" shapeId="0" xr:uid="{00000000-0006-0000-0200-0000EF050000}">
      <text>
        <r>
          <rPr>
            <b/>
            <sz val="8"/>
            <color indexed="81"/>
            <rFont val="Tahoma"/>
            <family val="2"/>
          </rPr>
          <t>Alexander Liao:</t>
        </r>
        <r>
          <rPr>
            <sz val="8"/>
            <color indexed="81"/>
            <rFont val="Tahoma"/>
            <family val="2"/>
          </rPr>
          <t xml:space="preserve">
Input partial frequency for element to the left</t>
        </r>
      </text>
    </comment>
    <comment ref="N152" authorId="0" shapeId="0" xr:uid="{00000000-0006-0000-0200-0000F0050000}">
      <text>
        <r>
          <rPr>
            <b/>
            <sz val="8"/>
            <color indexed="81"/>
            <rFont val="Tahoma"/>
            <family val="2"/>
          </rPr>
          <t>Alexander Liao:</t>
        </r>
        <r>
          <rPr>
            <sz val="8"/>
            <color indexed="81"/>
            <rFont val="Tahoma"/>
            <family val="2"/>
          </rPr>
          <t xml:space="preserve">
Input partial frequency for element to the left</t>
        </r>
      </text>
    </comment>
    <comment ref="Q152" authorId="0" shapeId="0" xr:uid="{00000000-0006-0000-0200-0000F1050000}">
      <text>
        <r>
          <rPr>
            <b/>
            <sz val="8"/>
            <color indexed="81"/>
            <rFont val="Tahoma"/>
            <family val="2"/>
          </rPr>
          <t>Alexander Liao:</t>
        </r>
        <r>
          <rPr>
            <sz val="8"/>
            <color indexed="81"/>
            <rFont val="Tahoma"/>
            <family val="2"/>
          </rPr>
          <t xml:space="preserve">
Input partial frequency for element to the left</t>
        </r>
      </text>
    </comment>
    <comment ref="T152" authorId="0" shapeId="0" xr:uid="{00000000-0006-0000-0200-0000F2050000}">
      <text>
        <r>
          <rPr>
            <b/>
            <sz val="8"/>
            <color indexed="81"/>
            <rFont val="Tahoma"/>
            <family val="2"/>
          </rPr>
          <t>Alexander Liao:</t>
        </r>
        <r>
          <rPr>
            <sz val="8"/>
            <color indexed="81"/>
            <rFont val="Tahoma"/>
            <family val="2"/>
          </rPr>
          <t xml:space="preserve">
Input partial frequency for element to the left</t>
        </r>
      </text>
    </comment>
    <comment ref="W152" authorId="0" shapeId="0" xr:uid="{00000000-0006-0000-0200-0000F3050000}">
      <text>
        <r>
          <rPr>
            <b/>
            <sz val="8"/>
            <color indexed="81"/>
            <rFont val="Tahoma"/>
            <family val="2"/>
          </rPr>
          <t>Alexander Liao:</t>
        </r>
        <r>
          <rPr>
            <sz val="8"/>
            <color indexed="81"/>
            <rFont val="Tahoma"/>
            <family val="2"/>
          </rPr>
          <t xml:space="preserve">
Input partial frequency for element to the left</t>
        </r>
      </text>
    </comment>
    <comment ref="Z152" authorId="0" shapeId="0" xr:uid="{00000000-0006-0000-0200-0000F4050000}">
      <text>
        <r>
          <rPr>
            <b/>
            <sz val="8"/>
            <color indexed="81"/>
            <rFont val="Tahoma"/>
            <family val="2"/>
          </rPr>
          <t>Alexander Liao:</t>
        </r>
        <r>
          <rPr>
            <sz val="8"/>
            <color indexed="81"/>
            <rFont val="Tahoma"/>
            <family val="2"/>
          </rPr>
          <t xml:space="preserve">
Input partial frequency for element to the left</t>
        </r>
      </text>
    </comment>
    <comment ref="AC152" authorId="0" shapeId="0" xr:uid="{00000000-0006-0000-0200-0000F5050000}">
      <text>
        <r>
          <rPr>
            <b/>
            <sz val="8"/>
            <color indexed="81"/>
            <rFont val="Tahoma"/>
            <family val="2"/>
          </rPr>
          <t>Alexander Liao:</t>
        </r>
        <r>
          <rPr>
            <sz val="8"/>
            <color indexed="81"/>
            <rFont val="Tahoma"/>
            <family val="2"/>
          </rPr>
          <t xml:space="preserve">
Input partial frequency for element to the left</t>
        </r>
      </text>
    </comment>
    <comment ref="AF152" authorId="0" shapeId="0" xr:uid="{00000000-0006-0000-0200-0000F6050000}">
      <text>
        <r>
          <rPr>
            <b/>
            <sz val="8"/>
            <color indexed="81"/>
            <rFont val="Tahoma"/>
            <family val="2"/>
          </rPr>
          <t>Alexander Liao:</t>
        </r>
        <r>
          <rPr>
            <sz val="8"/>
            <color indexed="81"/>
            <rFont val="Tahoma"/>
            <family val="2"/>
          </rPr>
          <t xml:space="preserve">
Input partial frequency for element to the left</t>
        </r>
      </text>
    </comment>
    <comment ref="AI152" authorId="0" shapeId="0" xr:uid="{00000000-0006-0000-0200-0000F7050000}">
      <text>
        <r>
          <rPr>
            <b/>
            <sz val="8"/>
            <color indexed="81"/>
            <rFont val="Tahoma"/>
            <family val="2"/>
          </rPr>
          <t>Alexander Liao:</t>
        </r>
        <r>
          <rPr>
            <sz val="8"/>
            <color indexed="81"/>
            <rFont val="Tahoma"/>
            <family val="2"/>
          </rPr>
          <t xml:space="preserve">
Input partial frequency for element to the left</t>
        </r>
      </text>
    </comment>
    <comment ref="AL152" authorId="0" shapeId="0" xr:uid="{00000000-0006-0000-0200-0000F8050000}">
      <text>
        <r>
          <rPr>
            <b/>
            <sz val="8"/>
            <color indexed="81"/>
            <rFont val="Tahoma"/>
            <family val="2"/>
          </rPr>
          <t>Alexander Liao:</t>
        </r>
        <r>
          <rPr>
            <sz val="8"/>
            <color indexed="81"/>
            <rFont val="Tahoma"/>
            <family val="2"/>
          </rPr>
          <t xml:space="preserve">
Input partial frequency for element to the left</t>
        </r>
      </text>
    </comment>
    <comment ref="AO152" authorId="0" shapeId="0" xr:uid="{00000000-0006-0000-0200-0000F9050000}">
      <text>
        <r>
          <rPr>
            <b/>
            <sz val="8"/>
            <color indexed="81"/>
            <rFont val="Tahoma"/>
            <family val="2"/>
          </rPr>
          <t>Alexander Liao:</t>
        </r>
        <r>
          <rPr>
            <sz val="8"/>
            <color indexed="81"/>
            <rFont val="Tahoma"/>
            <family val="2"/>
          </rPr>
          <t xml:space="preserve">
Input partial frequency for element to the left</t>
        </r>
      </text>
    </comment>
    <comment ref="K153" authorId="0" shapeId="0" xr:uid="{00000000-0006-0000-0200-0000FA050000}">
      <text>
        <r>
          <rPr>
            <b/>
            <sz val="8"/>
            <color indexed="81"/>
            <rFont val="Tahoma"/>
            <family val="2"/>
          </rPr>
          <t>Alexander Liao:</t>
        </r>
        <r>
          <rPr>
            <sz val="8"/>
            <color indexed="81"/>
            <rFont val="Tahoma"/>
            <family val="2"/>
          </rPr>
          <t xml:space="preserve">
Input partial frequency for element to the left</t>
        </r>
      </text>
    </comment>
    <comment ref="N153" authorId="0" shapeId="0" xr:uid="{00000000-0006-0000-0200-0000FB050000}">
      <text>
        <r>
          <rPr>
            <b/>
            <sz val="8"/>
            <color indexed="81"/>
            <rFont val="Tahoma"/>
            <family val="2"/>
          </rPr>
          <t>Alexander Liao:</t>
        </r>
        <r>
          <rPr>
            <sz val="8"/>
            <color indexed="81"/>
            <rFont val="Tahoma"/>
            <family val="2"/>
          </rPr>
          <t xml:space="preserve">
Input partial frequency for element to the left</t>
        </r>
      </text>
    </comment>
    <comment ref="Q153" authorId="0" shapeId="0" xr:uid="{00000000-0006-0000-0200-0000FC050000}">
      <text>
        <r>
          <rPr>
            <b/>
            <sz val="8"/>
            <color indexed="81"/>
            <rFont val="Tahoma"/>
            <family val="2"/>
          </rPr>
          <t>Alexander Liao:</t>
        </r>
        <r>
          <rPr>
            <sz val="8"/>
            <color indexed="81"/>
            <rFont val="Tahoma"/>
            <family val="2"/>
          </rPr>
          <t xml:space="preserve">
Input partial frequency for element to the left</t>
        </r>
      </text>
    </comment>
    <comment ref="T153" authorId="0" shapeId="0" xr:uid="{00000000-0006-0000-0200-0000FD050000}">
      <text>
        <r>
          <rPr>
            <b/>
            <sz val="8"/>
            <color indexed="81"/>
            <rFont val="Tahoma"/>
            <family val="2"/>
          </rPr>
          <t>Alexander Liao:</t>
        </r>
        <r>
          <rPr>
            <sz val="8"/>
            <color indexed="81"/>
            <rFont val="Tahoma"/>
            <family val="2"/>
          </rPr>
          <t xml:space="preserve">
Input partial frequency for element to the left</t>
        </r>
      </text>
    </comment>
    <comment ref="W153" authorId="0" shapeId="0" xr:uid="{00000000-0006-0000-0200-0000FE050000}">
      <text>
        <r>
          <rPr>
            <b/>
            <sz val="8"/>
            <color indexed="81"/>
            <rFont val="Tahoma"/>
            <family val="2"/>
          </rPr>
          <t>Alexander Liao:</t>
        </r>
        <r>
          <rPr>
            <sz val="8"/>
            <color indexed="81"/>
            <rFont val="Tahoma"/>
            <family val="2"/>
          </rPr>
          <t xml:space="preserve">
Input partial frequency for element to the left</t>
        </r>
      </text>
    </comment>
    <comment ref="Z153" authorId="0" shapeId="0" xr:uid="{00000000-0006-0000-0200-0000FF050000}">
      <text>
        <r>
          <rPr>
            <b/>
            <sz val="8"/>
            <color indexed="81"/>
            <rFont val="Tahoma"/>
            <family val="2"/>
          </rPr>
          <t>Alexander Liao:</t>
        </r>
        <r>
          <rPr>
            <sz val="8"/>
            <color indexed="81"/>
            <rFont val="Tahoma"/>
            <family val="2"/>
          </rPr>
          <t xml:space="preserve">
Input partial frequency for element to the left</t>
        </r>
      </text>
    </comment>
    <comment ref="AC153" authorId="0" shapeId="0" xr:uid="{00000000-0006-0000-0200-000000060000}">
      <text>
        <r>
          <rPr>
            <b/>
            <sz val="8"/>
            <color indexed="81"/>
            <rFont val="Tahoma"/>
            <family val="2"/>
          </rPr>
          <t>Alexander Liao:</t>
        </r>
        <r>
          <rPr>
            <sz val="8"/>
            <color indexed="81"/>
            <rFont val="Tahoma"/>
            <family val="2"/>
          </rPr>
          <t xml:space="preserve">
Input partial frequency for element to the left</t>
        </r>
      </text>
    </comment>
    <comment ref="AF153" authorId="0" shapeId="0" xr:uid="{00000000-0006-0000-0200-000001060000}">
      <text>
        <r>
          <rPr>
            <b/>
            <sz val="8"/>
            <color indexed="81"/>
            <rFont val="Tahoma"/>
            <family val="2"/>
          </rPr>
          <t>Alexander Liao:</t>
        </r>
        <r>
          <rPr>
            <sz val="8"/>
            <color indexed="81"/>
            <rFont val="Tahoma"/>
            <family val="2"/>
          </rPr>
          <t xml:space="preserve">
Input partial frequency for element to the left</t>
        </r>
      </text>
    </comment>
    <comment ref="AI153" authorId="0" shapeId="0" xr:uid="{00000000-0006-0000-0200-000002060000}">
      <text>
        <r>
          <rPr>
            <b/>
            <sz val="8"/>
            <color indexed="81"/>
            <rFont val="Tahoma"/>
            <family val="2"/>
          </rPr>
          <t>Alexander Liao:</t>
        </r>
        <r>
          <rPr>
            <sz val="8"/>
            <color indexed="81"/>
            <rFont val="Tahoma"/>
            <family val="2"/>
          </rPr>
          <t xml:space="preserve">
Input partial frequency for element to the left</t>
        </r>
      </text>
    </comment>
    <comment ref="AL153" authorId="0" shapeId="0" xr:uid="{00000000-0006-0000-0200-000003060000}">
      <text>
        <r>
          <rPr>
            <b/>
            <sz val="8"/>
            <color indexed="81"/>
            <rFont val="Tahoma"/>
            <family val="2"/>
          </rPr>
          <t>Alexander Liao:</t>
        </r>
        <r>
          <rPr>
            <sz val="8"/>
            <color indexed="81"/>
            <rFont val="Tahoma"/>
            <family val="2"/>
          </rPr>
          <t xml:space="preserve">
Input partial frequency for element to the left</t>
        </r>
      </text>
    </comment>
    <comment ref="AO153" authorId="0" shapeId="0" xr:uid="{00000000-0006-0000-0200-000004060000}">
      <text>
        <r>
          <rPr>
            <b/>
            <sz val="8"/>
            <color indexed="81"/>
            <rFont val="Tahoma"/>
            <family val="2"/>
          </rPr>
          <t>Alexander Liao:</t>
        </r>
        <r>
          <rPr>
            <sz val="8"/>
            <color indexed="81"/>
            <rFont val="Tahoma"/>
            <family val="2"/>
          </rPr>
          <t xml:space="preserve">
Input partial frequency for element to the left</t>
        </r>
      </text>
    </comment>
    <comment ref="K154" authorId="0" shapeId="0" xr:uid="{00000000-0006-0000-0200-000005060000}">
      <text>
        <r>
          <rPr>
            <b/>
            <sz val="8"/>
            <color indexed="81"/>
            <rFont val="Tahoma"/>
            <family val="2"/>
          </rPr>
          <t>Alexander Liao:</t>
        </r>
        <r>
          <rPr>
            <sz val="8"/>
            <color indexed="81"/>
            <rFont val="Tahoma"/>
            <family val="2"/>
          </rPr>
          <t xml:space="preserve">
Input partial frequency for element to the left</t>
        </r>
      </text>
    </comment>
    <comment ref="N154" authorId="0" shapeId="0" xr:uid="{00000000-0006-0000-0200-000006060000}">
      <text>
        <r>
          <rPr>
            <b/>
            <sz val="8"/>
            <color indexed="81"/>
            <rFont val="Tahoma"/>
            <family val="2"/>
          </rPr>
          <t>Alexander Liao:</t>
        </r>
        <r>
          <rPr>
            <sz val="8"/>
            <color indexed="81"/>
            <rFont val="Tahoma"/>
            <family val="2"/>
          </rPr>
          <t xml:space="preserve">
Input partial frequency for element to the left</t>
        </r>
      </text>
    </comment>
    <comment ref="Q154" authorId="0" shapeId="0" xr:uid="{00000000-0006-0000-0200-000007060000}">
      <text>
        <r>
          <rPr>
            <b/>
            <sz val="8"/>
            <color indexed="81"/>
            <rFont val="Tahoma"/>
            <family val="2"/>
          </rPr>
          <t>Alexander Liao:</t>
        </r>
        <r>
          <rPr>
            <sz val="8"/>
            <color indexed="81"/>
            <rFont val="Tahoma"/>
            <family val="2"/>
          </rPr>
          <t xml:space="preserve">
Input partial frequency for element to the left</t>
        </r>
      </text>
    </comment>
    <comment ref="T154" authorId="0" shapeId="0" xr:uid="{00000000-0006-0000-0200-000008060000}">
      <text>
        <r>
          <rPr>
            <b/>
            <sz val="8"/>
            <color indexed="81"/>
            <rFont val="Tahoma"/>
            <family val="2"/>
          </rPr>
          <t>Alexander Liao:</t>
        </r>
        <r>
          <rPr>
            <sz val="8"/>
            <color indexed="81"/>
            <rFont val="Tahoma"/>
            <family val="2"/>
          </rPr>
          <t xml:space="preserve">
Input partial frequency for element to the left</t>
        </r>
      </text>
    </comment>
    <comment ref="W154" authorId="0" shapeId="0" xr:uid="{00000000-0006-0000-0200-000009060000}">
      <text>
        <r>
          <rPr>
            <b/>
            <sz val="8"/>
            <color indexed="81"/>
            <rFont val="Tahoma"/>
            <family val="2"/>
          </rPr>
          <t>Alexander Liao:</t>
        </r>
        <r>
          <rPr>
            <sz val="8"/>
            <color indexed="81"/>
            <rFont val="Tahoma"/>
            <family val="2"/>
          </rPr>
          <t xml:space="preserve">
Input partial frequency for element to the left</t>
        </r>
      </text>
    </comment>
    <comment ref="Z154" authorId="0" shapeId="0" xr:uid="{00000000-0006-0000-0200-00000A060000}">
      <text>
        <r>
          <rPr>
            <b/>
            <sz val="8"/>
            <color indexed="81"/>
            <rFont val="Tahoma"/>
            <family val="2"/>
          </rPr>
          <t>Alexander Liao:</t>
        </r>
        <r>
          <rPr>
            <sz val="8"/>
            <color indexed="81"/>
            <rFont val="Tahoma"/>
            <family val="2"/>
          </rPr>
          <t xml:space="preserve">
Input partial frequency for element to the left</t>
        </r>
      </text>
    </comment>
    <comment ref="AC154" authorId="0" shapeId="0" xr:uid="{00000000-0006-0000-0200-00000B060000}">
      <text>
        <r>
          <rPr>
            <b/>
            <sz val="8"/>
            <color indexed="81"/>
            <rFont val="Tahoma"/>
            <family val="2"/>
          </rPr>
          <t>Alexander Liao:</t>
        </r>
        <r>
          <rPr>
            <sz val="8"/>
            <color indexed="81"/>
            <rFont val="Tahoma"/>
            <family val="2"/>
          </rPr>
          <t xml:space="preserve">
Input partial frequency for element to the left</t>
        </r>
      </text>
    </comment>
    <comment ref="AF154" authorId="0" shapeId="0" xr:uid="{00000000-0006-0000-0200-00000C060000}">
      <text>
        <r>
          <rPr>
            <b/>
            <sz val="8"/>
            <color indexed="81"/>
            <rFont val="Tahoma"/>
            <family val="2"/>
          </rPr>
          <t>Alexander Liao:</t>
        </r>
        <r>
          <rPr>
            <sz val="8"/>
            <color indexed="81"/>
            <rFont val="Tahoma"/>
            <family val="2"/>
          </rPr>
          <t xml:space="preserve">
Input partial frequency for element to the left</t>
        </r>
      </text>
    </comment>
    <comment ref="AI154" authorId="0" shapeId="0" xr:uid="{00000000-0006-0000-0200-00000D060000}">
      <text>
        <r>
          <rPr>
            <b/>
            <sz val="8"/>
            <color indexed="81"/>
            <rFont val="Tahoma"/>
            <family val="2"/>
          </rPr>
          <t>Alexander Liao:</t>
        </r>
        <r>
          <rPr>
            <sz val="8"/>
            <color indexed="81"/>
            <rFont val="Tahoma"/>
            <family val="2"/>
          </rPr>
          <t xml:space="preserve">
Input partial frequency for element to the left</t>
        </r>
      </text>
    </comment>
    <comment ref="AL154" authorId="0" shapeId="0" xr:uid="{00000000-0006-0000-0200-00000E060000}">
      <text>
        <r>
          <rPr>
            <b/>
            <sz val="8"/>
            <color indexed="81"/>
            <rFont val="Tahoma"/>
            <family val="2"/>
          </rPr>
          <t>Alexander Liao:</t>
        </r>
        <r>
          <rPr>
            <sz val="8"/>
            <color indexed="81"/>
            <rFont val="Tahoma"/>
            <family val="2"/>
          </rPr>
          <t xml:space="preserve">
Input partial frequency for element to the left</t>
        </r>
      </text>
    </comment>
    <comment ref="AO154" authorId="0" shapeId="0" xr:uid="{00000000-0006-0000-0200-00000F060000}">
      <text>
        <r>
          <rPr>
            <b/>
            <sz val="8"/>
            <color indexed="81"/>
            <rFont val="Tahoma"/>
            <family val="2"/>
          </rPr>
          <t>Alexander Liao:</t>
        </r>
        <r>
          <rPr>
            <sz val="8"/>
            <color indexed="81"/>
            <rFont val="Tahoma"/>
            <family val="2"/>
          </rPr>
          <t xml:space="preserve">
Input partial frequency for element to the left</t>
        </r>
      </text>
    </comment>
    <comment ref="K155" authorId="0" shapeId="0" xr:uid="{00000000-0006-0000-0200-000010060000}">
      <text>
        <r>
          <rPr>
            <b/>
            <sz val="8"/>
            <color indexed="81"/>
            <rFont val="Tahoma"/>
            <family val="2"/>
          </rPr>
          <t>Alexander Liao:</t>
        </r>
        <r>
          <rPr>
            <sz val="8"/>
            <color indexed="81"/>
            <rFont val="Tahoma"/>
            <family val="2"/>
          </rPr>
          <t xml:space="preserve">
Input partial frequency for element to the left</t>
        </r>
      </text>
    </comment>
    <comment ref="N155" authorId="0" shapeId="0" xr:uid="{00000000-0006-0000-0200-000011060000}">
      <text>
        <r>
          <rPr>
            <b/>
            <sz val="8"/>
            <color indexed="81"/>
            <rFont val="Tahoma"/>
            <family val="2"/>
          </rPr>
          <t>Alexander Liao:</t>
        </r>
        <r>
          <rPr>
            <sz val="8"/>
            <color indexed="81"/>
            <rFont val="Tahoma"/>
            <family val="2"/>
          </rPr>
          <t xml:space="preserve">
Input partial frequency for element to the left</t>
        </r>
      </text>
    </comment>
    <comment ref="Q155" authorId="0" shapeId="0" xr:uid="{00000000-0006-0000-0200-000012060000}">
      <text>
        <r>
          <rPr>
            <b/>
            <sz val="8"/>
            <color indexed="81"/>
            <rFont val="Tahoma"/>
            <family val="2"/>
          </rPr>
          <t>Alexander Liao:</t>
        </r>
        <r>
          <rPr>
            <sz val="8"/>
            <color indexed="81"/>
            <rFont val="Tahoma"/>
            <family val="2"/>
          </rPr>
          <t xml:space="preserve">
Input partial frequency for element to the left</t>
        </r>
      </text>
    </comment>
    <comment ref="T155" authorId="0" shapeId="0" xr:uid="{00000000-0006-0000-0200-000013060000}">
      <text>
        <r>
          <rPr>
            <b/>
            <sz val="8"/>
            <color indexed="81"/>
            <rFont val="Tahoma"/>
            <family val="2"/>
          </rPr>
          <t>Alexander Liao:</t>
        </r>
        <r>
          <rPr>
            <sz val="8"/>
            <color indexed="81"/>
            <rFont val="Tahoma"/>
            <family val="2"/>
          </rPr>
          <t xml:space="preserve">
Input partial frequency for element to the left</t>
        </r>
      </text>
    </comment>
    <comment ref="W155" authorId="0" shapeId="0" xr:uid="{00000000-0006-0000-0200-000014060000}">
      <text>
        <r>
          <rPr>
            <b/>
            <sz val="8"/>
            <color indexed="81"/>
            <rFont val="Tahoma"/>
            <family val="2"/>
          </rPr>
          <t>Alexander Liao:</t>
        </r>
        <r>
          <rPr>
            <sz val="8"/>
            <color indexed="81"/>
            <rFont val="Tahoma"/>
            <family val="2"/>
          </rPr>
          <t xml:space="preserve">
Input partial frequency for element to the left</t>
        </r>
      </text>
    </comment>
    <comment ref="Z155" authorId="0" shapeId="0" xr:uid="{00000000-0006-0000-0200-000015060000}">
      <text>
        <r>
          <rPr>
            <b/>
            <sz val="8"/>
            <color indexed="81"/>
            <rFont val="Tahoma"/>
            <family val="2"/>
          </rPr>
          <t>Alexander Liao:</t>
        </r>
        <r>
          <rPr>
            <sz val="8"/>
            <color indexed="81"/>
            <rFont val="Tahoma"/>
            <family val="2"/>
          </rPr>
          <t xml:space="preserve">
Input partial frequency for element to the left</t>
        </r>
      </text>
    </comment>
    <comment ref="AC155" authorId="0" shapeId="0" xr:uid="{00000000-0006-0000-0200-000016060000}">
      <text>
        <r>
          <rPr>
            <b/>
            <sz val="8"/>
            <color indexed="81"/>
            <rFont val="Tahoma"/>
            <family val="2"/>
          </rPr>
          <t>Alexander Liao:</t>
        </r>
        <r>
          <rPr>
            <sz val="8"/>
            <color indexed="81"/>
            <rFont val="Tahoma"/>
            <family val="2"/>
          </rPr>
          <t xml:space="preserve">
Input partial frequency for element to the left</t>
        </r>
      </text>
    </comment>
    <comment ref="AF155" authorId="0" shapeId="0" xr:uid="{00000000-0006-0000-0200-000017060000}">
      <text>
        <r>
          <rPr>
            <b/>
            <sz val="8"/>
            <color indexed="81"/>
            <rFont val="Tahoma"/>
            <family val="2"/>
          </rPr>
          <t>Alexander Liao:</t>
        </r>
        <r>
          <rPr>
            <sz val="8"/>
            <color indexed="81"/>
            <rFont val="Tahoma"/>
            <family val="2"/>
          </rPr>
          <t xml:space="preserve">
Input partial frequency for element to the left</t>
        </r>
      </text>
    </comment>
    <comment ref="AI155" authorId="0" shapeId="0" xr:uid="{00000000-0006-0000-0200-000018060000}">
      <text>
        <r>
          <rPr>
            <b/>
            <sz val="8"/>
            <color indexed="81"/>
            <rFont val="Tahoma"/>
            <family val="2"/>
          </rPr>
          <t>Alexander Liao:</t>
        </r>
        <r>
          <rPr>
            <sz val="8"/>
            <color indexed="81"/>
            <rFont val="Tahoma"/>
            <family val="2"/>
          </rPr>
          <t xml:space="preserve">
Input partial frequency for element to the left</t>
        </r>
      </text>
    </comment>
    <comment ref="AL155" authorId="0" shapeId="0" xr:uid="{00000000-0006-0000-0200-000019060000}">
      <text>
        <r>
          <rPr>
            <b/>
            <sz val="8"/>
            <color indexed="81"/>
            <rFont val="Tahoma"/>
            <family val="2"/>
          </rPr>
          <t>Alexander Liao:</t>
        </r>
        <r>
          <rPr>
            <sz val="8"/>
            <color indexed="81"/>
            <rFont val="Tahoma"/>
            <family val="2"/>
          </rPr>
          <t xml:space="preserve">
Input partial frequency for element to the left</t>
        </r>
      </text>
    </comment>
    <comment ref="AO155" authorId="0" shapeId="0" xr:uid="{00000000-0006-0000-0200-00001A060000}">
      <text>
        <r>
          <rPr>
            <b/>
            <sz val="8"/>
            <color indexed="81"/>
            <rFont val="Tahoma"/>
            <family val="2"/>
          </rPr>
          <t>Alexander Liao:</t>
        </r>
        <r>
          <rPr>
            <sz val="8"/>
            <color indexed="81"/>
            <rFont val="Tahoma"/>
            <family val="2"/>
          </rPr>
          <t xml:space="preserve">
Input partial frequency for element to the left</t>
        </r>
      </text>
    </comment>
    <comment ref="K156" authorId="0" shapeId="0" xr:uid="{00000000-0006-0000-0200-00001B060000}">
      <text>
        <r>
          <rPr>
            <b/>
            <sz val="8"/>
            <color indexed="81"/>
            <rFont val="Tahoma"/>
            <family val="2"/>
          </rPr>
          <t>Alexander Liao:</t>
        </r>
        <r>
          <rPr>
            <sz val="8"/>
            <color indexed="81"/>
            <rFont val="Tahoma"/>
            <family val="2"/>
          </rPr>
          <t xml:space="preserve">
Input partial frequency for element to the left</t>
        </r>
      </text>
    </comment>
    <comment ref="N156" authorId="0" shapeId="0" xr:uid="{00000000-0006-0000-0200-00001C060000}">
      <text>
        <r>
          <rPr>
            <b/>
            <sz val="8"/>
            <color indexed="81"/>
            <rFont val="Tahoma"/>
            <family val="2"/>
          </rPr>
          <t>Alexander Liao:</t>
        </r>
        <r>
          <rPr>
            <sz val="8"/>
            <color indexed="81"/>
            <rFont val="Tahoma"/>
            <family val="2"/>
          </rPr>
          <t xml:space="preserve">
Input partial frequency for element to the left</t>
        </r>
      </text>
    </comment>
    <comment ref="Q156" authorId="0" shapeId="0" xr:uid="{00000000-0006-0000-0200-00001D060000}">
      <text>
        <r>
          <rPr>
            <b/>
            <sz val="8"/>
            <color indexed="81"/>
            <rFont val="Tahoma"/>
            <family val="2"/>
          </rPr>
          <t>Alexander Liao:</t>
        </r>
        <r>
          <rPr>
            <sz val="8"/>
            <color indexed="81"/>
            <rFont val="Tahoma"/>
            <family val="2"/>
          </rPr>
          <t xml:space="preserve">
Input partial frequency for element to the left</t>
        </r>
      </text>
    </comment>
    <comment ref="T156" authorId="0" shapeId="0" xr:uid="{00000000-0006-0000-0200-00001E060000}">
      <text>
        <r>
          <rPr>
            <b/>
            <sz val="8"/>
            <color indexed="81"/>
            <rFont val="Tahoma"/>
            <family val="2"/>
          </rPr>
          <t>Alexander Liao:</t>
        </r>
        <r>
          <rPr>
            <sz val="8"/>
            <color indexed="81"/>
            <rFont val="Tahoma"/>
            <family val="2"/>
          </rPr>
          <t xml:space="preserve">
Input partial frequency for element to the left</t>
        </r>
      </text>
    </comment>
    <comment ref="W156" authorId="0" shapeId="0" xr:uid="{00000000-0006-0000-0200-00001F060000}">
      <text>
        <r>
          <rPr>
            <b/>
            <sz val="8"/>
            <color indexed="81"/>
            <rFont val="Tahoma"/>
            <family val="2"/>
          </rPr>
          <t>Alexander Liao:</t>
        </r>
        <r>
          <rPr>
            <sz val="8"/>
            <color indexed="81"/>
            <rFont val="Tahoma"/>
            <family val="2"/>
          </rPr>
          <t xml:space="preserve">
Input partial frequency for element to the left</t>
        </r>
      </text>
    </comment>
    <comment ref="Z156" authorId="0" shapeId="0" xr:uid="{00000000-0006-0000-0200-000020060000}">
      <text>
        <r>
          <rPr>
            <b/>
            <sz val="8"/>
            <color indexed="81"/>
            <rFont val="Tahoma"/>
            <family val="2"/>
          </rPr>
          <t>Alexander Liao:</t>
        </r>
        <r>
          <rPr>
            <sz val="8"/>
            <color indexed="81"/>
            <rFont val="Tahoma"/>
            <family val="2"/>
          </rPr>
          <t xml:space="preserve">
Input partial frequency for element to the left</t>
        </r>
      </text>
    </comment>
    <comment ref="AC156" authorId="0" shapeId="0" xr:uid="{00000000-0006-0000-0200-000021060000}">
      <text>
        <r>
          <rPr>
            <b/>
            <sz val="8"/>
            <color indexed="81"/>
            <rFont val="Tahoma"/>
            <family val="2"/>
          </rPr>
          <t>Alexander Liao:</t>
        </r>
        <r>
          <rPr>
            <sz val="8"/>
            <color indexed="81"/>
            <rFont val="Tahoma"/>
            <family val="2"/>
          </rPr>
          <t xml:space="preserve">
Input partial frequency for element to the left</t>
        </r>
      </text>
    </comment>
    <comment ref="AF156" authorId="0" shapeId="0" xr:uid="{00000000-0006-0000-0200-000022060000}">
      <text>
        <r>
          <rPr>
            <b/>
            <sz val="8"/>
            <color indexed="81"/>
            <rFont val="Tahoma"/>
            <family val="2"/>
          </rPr>
          <t>Alexander Liao:</t>
        </r>
        <r>
          <rPr>
            <sz val="8"/>
            <color indexed="81"/>
            <rFont val="Tahoma"/>
            <family val="2"/>
          </rPr>
          <t xml:space="preserve">
Input partial frequency for element to the left</t>
        </r>
      </text>
    </comment>
    <comment ref="AI156" authorId="0" shapeId="0" xr:uid="{00000000-0006-0000-0200-000023060000}">
      <text>
        <r>
          <rPr>
            <b/>
            <sz val="8"/>
            <color indexed="81"/>
            <rFont val="Tahoma"/>
            <family val="2"/>
          </rPr>
          <t>Alexander Liao:</t>
        </r>
        <r>
          <rPr>
            <sz val="8"/>
            <color indexed="81"/>
            <rFont val="Tahoma"/>
            <family val="2"/>
          </rPr>
          <t xml:space="preserve">
Input partial frequency for element to the left</t>
        </r>
      </text>
    </comment>
    <comment ref="AL156" authorId="0" shapeId="0" xr:uid="{00000000-0006-0000-0200-000024060000}">
      <text>
        <r>
          <rPr>
            <b/>
            <sz val="8"/>
            <color indexed="81"/>
            <rFont val="Tahoma"/>
            <family val="2"/>
          </rPr>
          <t>Alexander Liao:</t>
        </r>
        <r>
          <rPr>
            <sz val="8"/>
            <color indexed="81"/>
            <rFont val="Tahoma"/>
            <family val="2"/>
          </rPr>
          <t xml:space="preserve">
Input partial frequency for element to the left</t>
        </r>
      </text>
    </comment>
    <comment ref="AO156" authorId="0" shapeId="0" xr:uid="{00000000-0006-0000-0200-000025060000}">
      <text>
        <r>
          <rPr>
            <b/>
            <sz val="8"/>
            <color indexed="81"/>
            <rFont val="Tahoma"/>
            <family val="2"/>
          </rPr>
          <t>Alexander Liao:</t>
        </r>
        <r>
          <rPr>
            <sz val="8"/>
            <color indexed="81"/>
            <rFont val="Tahoma"/>
            <family val="2"/>
          </rPr>
          <t xml:space="preserve">
Input partial frequency for element to the left</t>
        </r>
      </text>
    </comment>
    <comment ref="K157" authorId="0" shapeId="0" xr:uid="{00000000-0006-0000-0200-000026060000}">
      <text>
        <r>
          <rPr>
            <b/>
            <sz val="8"/>
            <color indexed="81"/>
            <rFont val="Tahoma"/>
            <family val="2"/>
          </rPr>
          <t>Alexander Liao:</t>
        </r>
        <r>
          <rPr>
            <sz val="8"/>
            <color indexed="81"/>
            <rFont val="Tahoma"/>
            <family val="2"/>
          </rPr>
          <t xml:space="preserve">
Input partial frequency for element to the left</t>
        </r>
      </text>
    </comment>
    <comment ref="N157" authorId="0" shapeId="0" xr:uid="{00000000-0006-0000-0200-000027060000}">
      <text>
        <r>
          <rPr>
            <b/>
            <sz val="8"/>
            <color indexed="81"/>
            <rFont val="Tahoma"/>
            <family val="2"/>
          </rPr>
          <t>Alexander Liao:</t>
        </r>
        <r>
          <rPr>
            <sz val="8"/>
            <color indexed="81"/>
            <rFont val="Tahoma"/>
            <family val="2"/>
          </rPr>
          <t xml:space="preserve">
Input partial frequency for element to the left</t>
        </r>
      </text>
    </comment>
    <comment ref="Q157" authorId="0" shapeId="0" xr:uid="{00000000-0006-0000-0200-000028060000}">
      <text>
        <r>
          <rPr>
            <b/>
            <sz val="8"/>
            <color indexed="81"/>
            <rFont val="Tahoma"/>
            <family val="2"/>
          </rPr>
          <t>Alexander Liao:</t>
        </r>
        <r>
          <rPr>
            <sz val="8"/>
            <color indexed="81"/>
            <rFont val="Tahoma"/>
            <family val="2"/>
          </rPr>
          <t xml:space="preserve">
Input partial frequency for element to the left</t>
        </r>
      </text>
    </comment>
    <comment ref="T157" authorId="0" shapeId="0" xr:uid="{00000000-0006-0000-0200-000029060000}">
      <text>
        <r>
          <rPr>
            <b/>
            <sz val="8"/>
            <color indexed="81"/>
            <rFont val="Tahoma"/>
            <family val="2"/>
          </rPr>
          <t>Alexander Liao:</t>
        </r>
        <r>
          <rPr>
            <sz val="8"/>
            <color indexed="81"/>
            <rFont val="Tahoma"/>
            <family val="2"/>
          </rPr>
          <t xml:space="preserve">
Input partial frequency for element to the left</t>
        </r>
      </text>
    </comment>
    <comment ref="W157" authorId="0" shapeId="0" xr:uid="{00000000-0006-0000-0200-00002A060000}">
      <text>
        <r>
          <rPr>
            <b/>
            <sz val="8"/>
            <color indexed="81"/>
            <rFont val="Tahoma"/>
            <family val="2"/>
          </rPr>
          <t>Alexander Liao:</t>
        </r>
        <r>
          <rPr>
            <sz val="8"/>
            <color indexed="81"/>
            <rFont val="Tahoma"/>
            <family val="2"/>
          </rPr>
          <t xml:space="preserve">
Input partial frequency for element to the left</t>
        </r>
      </text>
    </comment>
    <comment ref="Z157" authorId="0" shapeId="0" xr:uid="{00000000-0006-0000-0200-00002B060000}">
      <text>
        <r>
          <rPr>
            <b/>
            <sz val="8"/>
            <color indexed="81"/>
            <rFont val="Tahoma"/>
            <family val="2"/>
          </rPr>
          <t>Alexander Liao:</t>
        </r>
        <r>
          <rPr>
            <sz val="8"/>
            <color indexed="81"/>
            <rFont val="Tahoma"/>
            <family val="2"/>
          </rPr>
          <t xml:space="preserve">
Input partial frequency for element to the left</t>
        </r>
      </text>
    </comment>
    <comment ref="AC157" authorId="0" shapeId="0" xr:uid="{00000000-0006-0000-0200-00002C060000}">
      <text>
        <r>
          <rPr>
            <b/>
            <sz val="8"/>
            <color indexed="81"/>
            <rFont val="Tahoma"/>
            <family val="2"/>
          </rPr>
          <t>Alexander Liao:</t>
        </r>
        <r>
          <rPr>
            <sz val="8"/>
            <color indexed="81"/>
            <rFont val="Tahoma"/>
            <family val="2"/>
          </rPr>
          <t xml:space="preserve">
Input partial frequency for element to the left</t>
        </r>
      </text>
    </comment>
    <comment ref="AF157" authorId="0" shapeId="0" xr:uid="{00000000-0006-0000-0200-00002D060000}">
      <text>
        <r>
          <rPr>
            <b/>
            <sz val="8"/>
            <color indexed="81"/>
            <rFont val="Tahoma"/>
            <family val="2"/>
          </rPr>
          <t>Alexander Liao:</t>
        </r>
        <r>
          <rPr>
            <sz val="8"/>
            <color indexed="81"/>
            <rFont val="Tahoma"/>
            <family val="2"/>
          </rPr>
          <t xml:space="preserve">
Input partial frequency for element to the left</t>
        </r>
      </text>
    </comment>
    <comment ref="AI157" authorId="0" shapeId="0" xr:uid="{00000000-0006-0000-0200-00002E060000}">
      <text>
        <r>
          <rPr>
            <b/>
            <sz val="8"/>
            <color indexed="81"/>
            <rFont val="Tahoma"/>
            <family val="2"/>
          </rPr>
          <t>Alexander Liao:</t>
        </r>
        <r>
          <rPr>
            <sz val="8"/>
            <color indexed="81"/>
            <rFont val="Tahoma"/>
            <family val="2"/>
          </rPr>
          <t xml:space="preserve">
Input partial frequency for element to the left</t>
        </r>
      </text>
    </comment>
    <comment ref="AL157" authorId="0" shapeId="0" xr:uid="{00000000-0006-0000-0200-00002F060000}">
      <text>
        <r>
          <rPr>
            <b/>
            <sz val="8"/>
            <color indexed="81"/>
            <rFont val="Tahoma"/>
            <family val="2"/>
          </rPr>
          <t>Alexander Liao:</t>
        </r>
        <r>
          <rPr>
            <sz val="8"/>
            <color indexed="81"/>
            <rFont val="Tahoma"/>
            <family val="2"/>
          </rPr>
          <t xml:space="preserve">
Input partial frequency for element to the left</t>
        </r>
      </text>
    </comment>
    <comment ref="AO157" authorId="0" shapeId="0" xr:uid="{00000000-0006-0000-0200-000030060000}">
      <text>
        <r>
          <rPr>
            <b/>
            <sz val="8"/>
            <color indexed="81"/>
            <rFont val="Tahoma"/>
            <family val="2"/>
          </rPr>
          <t>Alexander Liao:</t>
        </r>
        <r>
          <rPr>
            <sz val="8"/>
            <color indexed="81"/>
            <rFont val="Tahoma"/>
            <family val="2"/>
          </rPr>
          <t xml:space="preserve">
Input partial frequency for element to the left</t>
        </r>
      </text>
    </comment>
    <comment ref="K158" authorId="0" shapeId="0" xr:uid="{00000000-0006-0000-0200-000031060000}">
      <text>
        <r>
          <rPr>
            <b/>
            <sz val="8"/>
            <color indexed="81"/>
            <rFont val="Tahoma"/>
            <family val="2"/>
          </rPr>
          <t>Alexander Liao:</t>
        </r>
        <r>
          <rPr>
            <sz val="8"/>
            <color indexed="81"/>
            <rFont val="Tahoma"/>
            <family val="2"/>
          </rPr>
          <t xml:space="preserve">
Input partial frequency for element to the left</t>
        </r>
      </text>
    </comment>
    <comment ref="N158" authorId="0" shapeId="0" xr:uid="{00000000-0006-0000-0200-000032060000}">
      <text>
        <r>
          <rPr>
            <b/>
            <sz val="8"/>
            <color indexed="81"/>
            <rFont val="Tahoma"/>
            <family val="2"/>
          </rPr>
          <t>Alexander Liao:</t>
        </r>
        <r>
          <rPr>
            <sz val="8"/>
            <color indexed="81"/>
            <rFont val="Tahoma"/>
            <family val="2"/>
          </rPr>
          <t xml:space="preserve">
Input partial frequency for element to the left</t>
        </r>
      </text>
    </comment>
    <comment ref="Q158" authorId="0" shapeId="0" xr:uid="{00000000-0006-0000-0200-000033060000}">
      <text>
        <r>
          <rPr>
            <b/>
            <sz val="8"/>
            <color indexed="81"/>
            <rFont val="Tahoma"/>
            <family val="2"/>
          </rPr>
          <t>Alexander Liao:</t>
        </r>
        <r>
          <rPr>
            <sz val="8"/>
            <color indexed="81"/>
            <rFont val="Tahoma"/>
            <family val="2"/>
          </rPr>
          <t xml:space="preserve">
Input partial frequency for element to the left</t>
        </r>
      </text>
    </comment>
    <comment ref="T158" authorId="0" shapeId="0" xr:uid="{00000000-0006-0000-0200-000034060000}">
      <text>
        <r>
          <rPr>
            <b/>
            <sz val="8"/>
            <color indexed="81"/>
            <rFont val="Tahoma"/>
            <family val="2"/>
          </rPr>
          <t>Alexander Liao:</t>
        </r>
        <r>
          <rPr>
            <sz val="8"/>
            <color indexed="81"/>
            <rFont val="Tahoma"/>
            <family val="2"/>
          </rPr>
          <t xml:space="preserve">
Input partial frequency for element to the left</t>
        </r>
      </text>
    </comment>
    <comment ref="W158" authorId="0" shapeId="0" xr:uid="{00000000-0006-0000-0200-000035060000}">
      <text>
        <r>
          <rPr>
            <b/>
            <sz val="8"/>
            <color indexed="81"/>
            <rFont val="Tahoma"/>
            <family val="2"/>
          </rPr>
          <t>Alexander Liao:</t>
        </r>
        <r>
          <rPr>
            <sz val="8"/>
            <color indexed="81"/>
            <rFont val="Tahoma"/>
            <family val="2"/>
          </rPr>
          <t xml:space="preserve">
Input partial frequency for element to the left</t>
        </r>
      </text>
    </comment>
    <comment ref="Z158" authorId="0" shapeId="0" xr:uid="{00000000-0006-0000-0200-000036060000}">
      <text>
        <r>
          <rPr>
            <b/>
            <sz val="8"/>
            <color indexed="81"/>
            <rFont val="Tahoma"/>
            <family val="2"/>
          </rPr>
          <t>Alexander Liao:</t>
        </r>
        <r>
          <rPr>
            <sz val="8"/>
            <color indexed="81"/>
            <rFont val="Tahoma"/>
            <family val="2"/>
          </rPr>
          <t xml:space="preserve">
Input partial frequency for element to the left</t>
        </r>
      </text>
    </comment>
    <comment ref="AC158" authorId="0" shapeId="0" xr:uid="{00000000-0006-0000-0200-000037060000}">
      <text>
        <r>
          <rPr>
            <b/>
            <sz val="8"/>
            <color indexed="81"/>
            <rFont val="Tahoma"/>
            <family val="2"/>
          </rPr>
          <t>Alexander Liao:</t>
        </r>
        <r>
          <rPr>
            <sz val="8"/>
            <color indexed="81"/>
            <rFont val="Tahoma"/>
            <family val="2"/>
          </rPr>
          <t xml:space="preserve">
Input partial frequency for element to the left</t>
        </r>
      </text>
    </comment>
    <comment ref="AF158" authorId="0" shapeId="0" xr:uid="{00000000-0006-0000-0200-000038060000}">
      <text>
        <r>
          <rPr>
            <b/>
            <sz val="8"/>
            <color indexed="81"/>
            <rFont val="Tahoma"/>
            <family val="2"/>
          </rPr>
          <t>Alexander Liao:</t>
        </r>
        <r>
          <rPr>
            <sz val="8"/>
            <color indexed="81"/>
            <rFont val="Tahoma"/>
            <family val="2"/>
          </rPr>
          <t xml:space="preserve">
Input partial frequency for element to the left</t>
        </r>
      </text>
    </comment>
    <comment ref="AI158" authorId="0" shapeId="0" xr:uid="{00000000-0006-0000-0200-000039060000}">
      <text>
        <r>
          <rPr>
            <b/>
            <sz val="8"/>
            <color indexed="81"/>
            <rFont val="Tahoma"/>
            <family val="2"/>
          </rPr>
          <t>Alexander Liao:</t>
        </r>
        <r>
          <rPr>
            <sz val="8"/>
            <color indexed="81"/>
            <rFont val="Tahoma"/>
            <family val="2"/>
          </rPr>
          <t xml:space="preserve">
Input partial frequency for element to the left</t>
        </r>
      </text>
    </comment>
    <comment ref="AL158" authorId="0" shapeId="0" xr:uid="{00000000-0006-0000-0200-00003A060000}">
      <text>
        <r>
          <rPr>
            <b/>
            <sz val="8"/>
            <color indexed="81"/>
            <rFont val="Tahoma"/>
            <family val="2"/>
          </rPr>
          <t>Alexander Liao:</t>
        </r>
        <r>
          <rPr>
            <sz val="8"/>
            <color indexed="81"/>
            <rFont val="Tahoma"/>
            <family val="2"/>
          </rPr>
          <t xml:space="preserve">
Input partial frequency for element to the left</t>
        </r>
      </text>
    </comment>
    <comment ref="AO158" authorId="0" shapeId="0" xr:uid="{00000000-0006-0000-0200-00003B060000}">
      <text>
        <r>
          <rPr>
            <b/>
            <sz val="8"/>
            <color indexed="81"/>
            <rFont val="Tahoma"/>
            <family val="2"/>
          </rPr>
          <t>Alexander Liao:</t>
        </r>
        <r>
          <rPr>
            <sz val="8"/>
            <color indexed="81"/>
            <rFont val="Tahoma"/>
            <family val="2"/>
          </rPr>
          <t xml:space="preserve">
Input partial frequency for element to the left</t>
        </r>
      </text>
    </comment>
    <comment ref="K159" authorId="0" shapeId="0" xr:uid="{00000000-0006-0000-0200-00003C060000}">
      <text>
        <r>
          <rPr>
            <b/>
            <sz val="8"/>
            <color indexed="81"/>
            <rFont val="Tahoma"/>
            <family val="2"/>
          </rPr>
          <t>Alexander Liao:</t>
        </r>
        <r>
          <rPr>
            <sz val="8"/>
            <color indexed="81"/>
            <rFont val="Tahoma"/>
            <family val="2"/>
          </rPr>
          <t xml:space="preserve">
Input partial frequency for element to the left</t>
        </r>
      </text>
    </comment>
    <comment ref="N159" authorId="0" shapeId="0" xr:uid="{00000000-0006-0000-0200-00003D060000}">
      <text>
        <r>
          <rPr>
            <b/>
            <sz val="8"/>
            <color indexed="81"/>
            <rFont val="Tahoma"/>
            <family val="2"/>
          </rPr>
          <t>Alexander Liao:</t>
        </r>
        <r>
          <rPr>
            <sz val="8"/>
            <color indexed="81"/>
            <rFont val="Tahoma"/>
            <family val="2"/>
          </rPr>
          <t xml:space="preserve">
Input partial frequency for element to the left</t>
        </r>
      </text>
    </comment>
    <comment ref="Q159" authorId="0" shapeId="0" xr:uid="{00000000-0006-0000-0200-00003E060000}">
      <text>
        <r>
          <rPr>
            <b/>
            <sz val="8"/>
            <color indexed="81"/>
            <rFont val="Tahoma"/>
            <family val="2"/>
          </rPr>
          <t>Alexander Liao:</t>
        </r>
        <r>
          <rPr>
            <sz val="8"/>
            <color indexed="81"/>
            <rFont val="Tahoma"/>
            <family val="2"/>
          </rPr>
          <t xml:space="preserve">
Input partial frequency for element to the left</t>
        </r>
      </text>
    </comment>
    <comment ref="T159" authorId="0" shapeId="0" xr:uid="{00000000-0006-0000-0200-00003F060000}">
      <text>
        <r>
          <rPr>
            <b/>
            <sz val="8"/>
            <color indexed="81"/>
            <rFont val="Tahoma"/>
            <family val="2"/>
          </rPr>
          <t>Alexander Liao:</t>
        </r>
        <r>
          <rPr>
            <sz val="8"/>
            <color indexed="81"/>
            <rFont val="Tahoma"/>
            <family val="2"/>
          </rPr>
          <t xml:space="preserve">
Input partial frequency for element to the left</t>
        </r>
      </text>
    </comment>
    <comment ref="W159" authorId="0" shapeId="0" xr:uid="{00000000-0006-0000-0200-000040060000}">
      <text>
        <r>
          <rPr>
            <b/>
            <sz val="8"/>
            <color indexed="81"/>
            <rFont val="Tahoma"/>
            <family val="2"/>
          </rPr>
          <t>Alexander Liao:</t>
        </r>
        <r>
          <rPr>
            <sz val="8"/>
            <color indexed="81"/>
            <rFont val="Tahoma"/>
            <family val="2"/>
          </rPr>
          <t xml:space="preserve">
Input partial frequency for element to the left</t>
        </r>
      </text>
    </comment>
    <comment ref="Z159" authorId="0" shapeId="0" xr:uid="{00000000-0006-0000-0200-000041060000}">
      <text>
        <r>
          <rPr>
            <b/>
            <sz val="8"/>
            <color indexed="81"/>
            <rFont val="Tahoma"/>
            <family val="2"/>
          </rPr>
          <t>Alexander Liao:</t>
        </r>
        <r>
          <rPr>
            <sz val="8"/>
            <color indexed="81"/>
            <rFont val="Tahoma"/>
            <family val="2"/>
          </rPr>
          <t xml:space="preserve">
Input partial frequency for element to the left</t>
        </r>
      </text>
    </comment>
    <comment ref="AC159" authorId="0" shapeId="0" xr:uid="{00000000-0006-0000-0200-000042060000}">
      <text>
        <r>
          <rPr>
            <b/>
            <sz val="8"/>
            <color indexed="81"/>
            <rFont val="Tahoma"/>
            <family val="2"/>
          </rPr>
          <t>Alexander Liao:</t>
        </r>
        <r>
          <rPr>
            <sz val="8"/>
            <color indexed="81"/>
            <rFont val="Tahoma"/>
            <family val="2"/>
          </rPr>
          <t xml:space="preserve">
Input partial frequency for element to the left</t>
        </r>
      </text>
    </comment>
    <comment ref="AF159" authorId="0" shapeId="0" xr:uid="{00000000-0006-0000-0200-000043060000}">
      <text>
        <r>
          <rPr>
            <b/>
            <sz val="8"/>
            <color indexed="81"/>
            <rFont val="Tahoma"/>
            <family val="2"/>
          </rPr>
          <t>Alexander Liao:</t>
        </r>
        <r>
          <rPr>
            <sz val="8"/>
            <color indexed="81"/>
            <rFont val="Tahoma"/>
            <family val="2"/>
          </rPr>
          <t xml:space="preserve">
Input partial frequency for element to the left</t>
        </r>
      </text>
    </comment>
    <comment ref="AI159" authorId="0" shapeId="0" xr:uid="{00000000-0006-0000-0200-000044060000}">
      <text>
        <r>
          <rPr>
            <b/>
            <sz val="8"/>
            <color indexed="81"/>
            <rFont val="Tahoma"/>
            <family val="2"/>
          </rPr>
          <t>Alexander Liao:</t>
        </r>
        <r>
          <rPr>
            <sz val="8"/>
            <color indexed="81"/>
            <rFont val="Tahoma"/>
            <family val="2"/>
          </rPr>
          <t xml:space="preserve">
Input partial frequency for element to the left</t>
        </r>
      </text>
    </comment>
    <comment ref="AL159" authorId="0" shapeId="0" xr:uid="{00000000-0006-0000-0200-000045060000}">
      <text>
        <r>
          <rPr>
            <b/>
            <sz val="8"/>
            <color indexed="81"/>
            <rFont val="Tahoma"/>
            <family val="2"/>
          </rPr>
          <t>Alexander Liao:</t>
        </r>
        <r>
          <rPr>
            <sz val="8"/>
            <color indexed="81"/>
            <rFont val="Tahoma"/>
            <family val="2"/>
          </rPr>
          <t xml:space="preserve">
Input partial frequency for element to the left</t>
        </r>
      </text>
    </comment>
    <comment ref="AO159" authorId="0" shapeId="0" xr:uid="{00000000-0006-0000-0200-000046060000}">
      <text>
        <r>
          <rPr>
            <b/>
            <sz val="8"/>
            <color indexed="81"/>
            <rFont val="Tahoma"/>
            <family val="2"/>
          </rPr>
          <t>Alexander Liao:</t>
        </r>
        <r>
          <rPr>
            <sz val="8"/>
            <color indexed="81"/>
            <rFont val="Tahoma"/>
            <family val="2"/>
          </rPr>
          <t xml:space="preserve">
Input partial frequency for element to the left</t>
        </r>
      </text>
    </comment>
    <comment ref="K160" authorId="0" shapeId="0" xr:uid="{00000000-0006-0000-0200-000047060000}">
      <text>
        <r>
          <rPr>
            <b/>
            <sz val="8"/>
            <color indexed="81"/>
            <rFont val="Tahoma"/>
            <family val="2"/>
          </rPr>
          <t>Alexander Liao:</t>
        </r>
        <r>
          <rPr>
            <sz val="8"/>
            <color indexed="81"/>
            <rFont val="Tahoma"/>
            <family val="2"/>
          </rPr>
          <t xml:space="preserve">
Input partial frequency for element to the left</t>
        </r>
      </text>
    </comment>
    <comment ref="N160" authorId="0" shapeId="0" xr:uid="{00000000-0006-0000-0200-000048060000}">
      <text>
        <r>
          <rPr>
            <b/>
            <sz val="8"/>
            <color indexed="81"/>
            <rFont val="Tahoma"/>
            <family val="2"/>
          </rPr>
          <t>Alexander Liao:</t>
        </r>
        <r>
          <rPr>
            <sz val="8"/>
            <color indexed="81"/>
            <rFont val="Tahoma"/>
            <family val="2"/>
          </rPr>
          <t xml:space="preserve">
Input partial frequency for element to the left</t>
        </r>
      </text>
    </comment>
    <comment ref="Q160" authorId="0" shapeId="0" xr:uid="{00000000-0006-0000-0200-000049060000}">
      <text>
        <r>
          <rPr>
            <b/>
            <sz val="8"/>
            <color indexed="81"/>
            <rFont val="Tahoma"/>
            <family val="2"/>
          </rPr>
          <t>Alexander Liao:</t>
        </r>
        <r>
          <rPr>
            <sz val="8"/>
            <color indexed="81"/>
            <rFont val="Tahoma"/>
            <family val="2"/>
          </rPr>
          <t xml:space="preserve">
Input partial frequency for element to the left</t>
        </r>
      </text>
    </comment>
    <comment ref="T160" authorId="0" shapeId="0" xr:uid="{00000000-0006-0000-0200-00004A060000}">
      <text>
        <r>
          <rPr>
            <b/>
            <sz val="8"/>
            <color indexed="81"/>
            <rFont val="Tahoma"/>
            <family val="2"/>
          </rPr>
          <t>Alexander Liao:</t>
        </r>
        <r>
          <rPr>
            <sz val="8"/>
            <color indexed="81"/>
            <rFont val="Tahoma"/>
            <family val="2"/>
          </rPr>
          <t xml:space="preserve">
Input partial frequency for element to the left</t>
        </r>
      </text>
    </comment>
    <comment ref="W160" authorId="0" shapeId="0" xr:uid="{00000000-0006-0000-0200-00004B060000}">
      <text>
        <r>
          <rPr>
            <b/>
            <sz val="8"/>
            <color indexed="81"/>
            <rFont val="Tahoma"/>
            <family val="2"/>
          </rPr>
          <t>Alexander Liao:</t>
        </r>
        <r>
          <rPr>
            <sz val="8"/>
            <color indexed="81"/>
            <rFont val="Tahoma"/>
            <family val="2"/>
          </rPr>
          <t xml:space="preserve">
Input partial frequency for element to the left</t>
        </r>
      </text>
    </comment>
    <comment ref="Z160" authorId="0" shapeId="0" xr:uid="{00000000-0006-0000-0200-00004C060000}">
      <text>
        <r>
          <rPr>
            <b/>
            <sz val="8"/>
            <color indexed="81"/>
            <rFont val="Tahoma"/>
            <family val="2"/>
          </rPr>
          <t>Alexander Liao:</t>
        </r>
        <r>
          <rPr>
            <sz val="8"/>
            <color indexed="81"/>
            <rFont val="Tahoma"/>
            <family val="2"/>
          </rPr>
          <t xml:space="preserve">
Input partial frequency for element to the left</t>
        </r>
      </text>
    </comment>
    <comment ref="AC160" authorId="0" shapeId="0" xr:uid="{00000000-0006-0000-0200-00004D060000}">
      <text>
        <r>
          <rPr>
            <b/>
            <sz val="8"/>
            <color indexed="81"/>
            <rFont val="Tahoma"/>
            <family val="2"/>
          </rPr>
          <t>Alexander Liao:</t>
        </r>
        <r>
          <rPr>
            <sz val="8"/>
            <color indexed="81"/>
            <rFont val="Tahoma"/>
            <family val="2"/>
          </rPr>
          <t xml:space="preserve">
Input partial frequency for element to the left</t>
        </r>
      </text>
    </comment>
    <comment ref="AF160" authorId="0" shapeId="0" xr:uid="{00000000-0006-0000-0200-00004E060000}">
      <text>
        <r>
          <rPr>
            <b/>
            <sz val="8"/>
            <color indexed="81"/>
            <rFont val="Tahoma"/>
            <family val="2"/>
          </rPr>
          <t>Alexander Liao:</t>
        </r>
        <r>
          <rPr>
            <sz val="8"/>
            <color indexed="81"/>
            <rFont val="Tahoma"/>
            <family val="2"/>
          </rPr>
          <t xml:space="preserve">
Input partial frequency for element to the left</t>
        </r>
      </text>
    </comment>
    <comment ref="AI160" authorId="0" shapeId="0" xr:uid="{00000000-0006-0000-0200-00004F060000}">
      <text>
        <r>
          <rPr>
            <b/>
            <sz val="8"/>
            <color indexed="81"/>
            <rFont val="Tahoma"/>
            <family val="2"/>
          </rPr>
          <t>Alexander Liao:</t>
        </r>
        <r>
          <rPr>
            <sz val="8"/>
            <color indexed="81"/>
            <rFont val="Tahoma"/>
            <family val="2"/>
          </rPr>
          <t xml:space="preserve">
Input partial frequency for element to the left</t>
        </r>
      </text>
    </comment>
    <comment ref="AL160" authorId="0" shapeId="0" xr:uid="{00000000-0006-0000-0200-000050060000}">
      <text>
        <r>
          <rPr>
            <b/>
            <sz val="8"/>
            <color indexed="81"/>
            <rFont val="Tahoma"/>
            <family val="2"/>
          </rPr>
          <t>Alexander Liao:</t>
        </r>
        <r>
          <rPr>
            <sz val="8"/>
            <color indexed="81"/>
            <rFont val="Tahoma"/>
            <family val="2"/>
          </rPr>
          <t xml:space="preserve">
Input partial frequency for element to the left</t>
        </r>
      </text>
    </comment>
    <comment ref="AO160" authorId="0" shapeId="0" xr:uid="{00000000-0006-0000-0200-000051060000}">
      <text>
        <r>
          <rPr>
            <b/>
            <sz val="8"/>
            <color indexed="81"/>
            <rFont val="Tahoma"/>
            <family val="2"/>
          </rPr>
          <t>Alexander Liao:</t>
        </r>
        <r>
          <rPr>
            <sz val="8"/>
            <color indexed="81"/>
            <rFont val="Tahoma"/>
            <family val="2"/>
          </rPr>
          <t xml:space="preserve">
Input partial frequency for element to the left</t>
        </r>
      </text>
    </comment>
    <comment ref="K161" authorId="0" shapeId="0" xr:uid="{00000000-0006-0000-0200-000052060000}">
      <text>
        <r>
          <rPr>
            <b/>
            <sz val="8"/>
            <color indexed="81"/>
            <rFont val="Tahoma"/>
            <family val="2"/>
          </rPr>
          <t>Alexander Liao:</t>
        </r>
        <r>
          <rPr>
            <sz val="8"/>
            <color indexed="81"/>
            <rFont val="Tahoma"/>
            <family val="2"/>
          </rPr>
          <t xml:space="preserve">
Input partial frequency for element to the left</t>
        </r>
      </text>
    </comment>
    <comment ref="N161" authorId="0" shapeId="0" xr:uid="{00000000-0006-0000-0200-000053060000}">
      <text>
        <r>
          <rPr>
            <b/>
            <sz val="8"/>
            <color indexed="81"/>
            <rFont val="Tahoma"/>
            <family val="2"/>
          </rPr>
          <t>Alexander Liao:</t>
        </r>
        <r>
          <rPr>
            <sz val="8"/>
            <color indexed="81"/>
            <rFont val="Tahoma"/>
            <family val="2"/>
          </rPr>
          <t xml:space="preserve">
Input partial frequency for element to the left</t>
        </r>
      </text>
    </comment>
    <comment ref="Q161" authorId="0" shapeId="0" xr:uid="{00000000-0006-0000-0200-000054060000}">
      <text>
        <r>
          <rPr>
            <b/>
            <sz val="8"/>
            <color indexed="81"/>
            <rFont val="Tahoma"/>
            <family val="2"/>
          </rPr>
          <t>Alexander Liao:</t>
        </r>
        <r>
          <rPr>
            <sz val="8"/>
            <color indexed="81"/>
            <rFont val="Tahoma"/>
            <family val="2"/>
          </rPr>
          <t xml:space="preserve">
Input partial frequency for element to the left</t>
        </r>
      </text>
    </comment>
    <comment ref="T161" authorId="0" shapeId="0" xr:uid="{00000000-0006-0000-0200-000055060000}">
      <text>
        <r>
          <rPr>
            <b/>
            <sz val="8"/>
            <color indexed="81"/>
            <rFont val="Tahoma"/>
            <family val="2"/>
          </rPr>
          <t>Alexander Liao:</t>
        </r>
        <r>
          <rPr>
            <sz val="8"/>
            <color indexed="81"/>
            <rFont val="Tahoma"/>
            <family val="2"/>
          </rPr>
          <t xml:space="preserve">
Input partial frequency for element to the left</t>
        </r>
      </text>
    </comment>
    <comment ref="W161" authorId="0" shapeId="0" xr:uid="{00000000-0006-0000-0200-000056060000}">
      <text>
        <r>
          <rPr>
            <b/>
            <sz val="8"/>
            <color indexed="81"/>
            <rFont val="Tahoma"/>
            <family val="2"/>
          </rPr>
          <t>Alexander Liao:</t>
        </r>
        <r>
          <rPr>
            <sz val="8"/>
            <color indexed="81"/>
            <rFont val="Tahoma"/>
            <family val="2"/>
          </rPr>
          <t xml:space="preserve">
Input partial frequency for element to the left</t>
        </r>
      </text>
    </comment>
    <comment ref="Z161" authorId="0" shapeId="0" xr:uid="{00000000-0006-0000-0200-000057060000}">
      <text>
        <r>
          <rPr>
            <b/>
            <sz val="8"/>
            <color indexed="81"/>
            <rFont val="Tahoma"/>
            <family val="2"/>
          </rPr>
          <t>Alexander Liao:</t>
        </r>
        <r>
          <rPr>
            <sz val="8"/>
            <color indexed="81"/>
            <rFont val="Tahoma"/>
            <family val="2"/>
          </rPr>
          <t xml:space="preserve">
Input partial frequency for element to the left</t>
        </r>
      </text>
    </comment>
    <comment ref="AC161" authorId="0" shapeId="0" xr:uid="{00000000-0006-0000-0200-000058060000}">
      <text>
        <r>
          <rPr>
            <b/>
            <sz val="8"/>
            <color indexed="81"/>
            <rFont val="Tahoma"/>
            <family val="2"/>
          </rPr>
          <t>Alexander Liao:</t>
        </r>
        <r>
          <rPr>
            <sz val="8"/>
            <color indexed="81"/>
            <rFont val="Tahoma"/>
            <family val="2"/>
          </rPr>
          <t xml:space="preserve">
Input partial frequency for element to the left</t>
        </r>
      </text>
    </comment>
    <comment ref="AF161" authorId="0" shapeId="0" xr:uid="{00000000-0006-0000-0200-000059060000}">
      <text>
        <r>
          <rPr>
            <b/>
            <sz val="8"/>
            <color indexed="81"/>
            <rFont val="Tahoma"/>
            <family val="2"/>
          </rPr>
          <t>Alexander Liao:</t>
        </r>
        <r>
          <rPr>
            <sz val="8"/>
            <color indexed="81"/>
            <rFont val="Tahoma"/>
            <family val="2"/>
          </rPr>
          <t xml:space="preserve">
Input partial frequency for element to the left</t>
        </r>
      </text>
    </comment>
    <comment ref="AI161" authorId="0" shapeId="0" xr:uid="{00000000-0006-0000-0200-00005A060000}">
      <text>
        <r>
          <rPr>
            <b/>
            <sz val="8"/>
            <color indexed="81"/>
            <rFont val="Tahoma"/>
            <family val="2"/>
          </rPr>
          <t>Alexander Liao:</t>
        </r>
        <r>
          <rPr>
            <sz val="8"/>
            <color indexed="81"/>
            <rFont val="Tahoma"/>
            <family val="2"/>
          </rPr>
          <t xml:space="preserve">
Input partial frequency for element to the left</t>
        </r>
      </text>
    </comment>
    <comment ref="AL161" authorId="0" shapeId="0" xr:uid="{00000000-0006-0000-0200-00005B060000}">
      <text>
        <r>
          <rPr>
            <b/>
            <sz val="8"/>
            <color indexed="81"/>
            <rFont val="Tahoma"/>
            <family val="2"/>
          </rPr>
          <t>Alexander Liao:</t>
        </r>
        <r>
          <rPr>
            <sz val="8"/>
            <color indexed="81"/>
            <rFont val="Tahoma"/>
            <family val="2"/>
          </rPr>
          <t xml:space="preserve">
Input partial frequency for element to the left</t>
        </r>
      </text>
    </comment>
    <comment ref="AO161" authorId="0" shapeId="0" xr:uid="{00000000-0006-0000-0200-00005C060000}">
      <text>
        <r>
          <rPr>
            <b/>
            <sz val="8"/>
            <color indexed="81"/>
            <rFont val="Tahoma"/>
            <family val="2"/>
          </rPr>
          <t>Alexander Liao:</t>
        </r>
        <r>
          <rPr>
            <sz val="8"/>
            <color indexed="81"/>
            <rFont val="Tahoma"/>
            <family val="2"/>
          </rPr>
          <t xml:space="preserve">
Input partial frequency for element to the left</t>
        </r>
      </text>
    </comment>
    <comment ref="K174" authorId="0" shapeId="0" xr:uid="{02800406-6C9B-4AC8-B00C-8FDD45C98551}">
      <text>
        <r>
          <rPr>
            <b/>
            <sz val="8"/>
            <color indexed="81"/>
            <rFont val="Tahoma"/>
            <family val="2"/>
          </rPr>
          <t>Alexander Liao:</t>
        </r>
        <r>
          <rPr>
            <sz val="8"/>
            <color indexed="81"/>
            <rFont val="Tahoma"/>
            <family val="2"/>
          </rPr>
          <t xml:space="preserve">
Input partial frequency for element to the left</t>
        </r>
      </text>
    </comment>
    <comment ref="N174" authorId="0" shapeId="0" xr:uid="{982B9BE2-9687-4B29-B8C6-C97A1603A66F}">
      <text>
        <r>
          <rPr>
            <b/>
            <sz val="8"/>
            <color indexed="81"/>
            <rFont val="Tahoma"/>
            <family val="2"/>
          </rPr>
          <t>Alexander Liao:</t>
        </r>
        <r>
          <rPr>
            <sz val="8"/>
            <color indexed="81"/>
            <rFont val="Tahoma"/>
            <family val="2"/>
          </rPr>
          <t xml:space="preserve">
Input partial frequency for element to the left</t>
        </r>
      </text>
    </comment>
    <comment ref="Q174" authorId="0" shapeId="0" xr:uid="{BCC0D014-65E6-4490-92FD-1F87E5BA1859}">
      <text>
        <r>
          <rPr>
            <b/>
            <sz val="8"/>
            <color indexed="81"/>
            <rFont val="Tahoma"/>
            <family val="2"/>
          </rPr>
          <t>Alexander Liao:</t>
        </r>
        <r>
          <rPr>
            <sz val="8"/>
            <color indexed="81"/>
            <rFont val="Tahoma"/>
            <family val="2"/>
          </rPr>
          <t xml:space="preserve">
Input partial frequency for element to the left</t>
        </r>
      </text>
    </comment>
    <comment ref="T174" authorId="0" shapeId="0" xr:uid="{92BBB3D7-7FB9-48DC-BE4B-27A142A8910F}">
      <text>
        <r>
          <rPr>
            <b/>
            <sz val="8"/>
            <color indexed="81"/>
            <rFont val="Tahoma"/>
            <family val="2"/>
          </rPr>
          <t>Alexander Liao:</t>
        </r>
        <r>
          <rPr>
            <sz val="8"/>
            <color indexed="81"/>
            <rFont val="Tahoma"/>
            <family val="2"/>
          </rPr>
          <t xml:space="preserve">
Input partial frequency for element to the left</t>
        </r>
      </text>
    </comment>
    <comment ref="W174" authorId="0" shapeId="0" xr:uid="{57469712-B235-46D6-99AA-DD29CF7B5684}">
      <text>
        <r>
          <rPr>
            <b/>
            <sz val="8"/>
            <color indexed="81"/>
            <rFont val="Tahoma"/>
            <family val="2"/>
          </rPr>
          <t>Alexander Liao:</t>
        </r>
        <r>
          <rPr>
            <sz val="8"/>
            <color indexed="81"/>
            <rFont val="Tahoma"/>
            <family val="2"/>
          </rPr>
          <t xml:space="preserve">
Input partial frequency for element to the left</t>
        </r>
      </text>
    </comment>
    <comment ref="Z174" authorId="0" shapeId="0" xr:uid="{6CD5788C-C787-47E6-9639-0E0F25AA7E5D}">
      <text>
        <r>
          <rPr>
            <b/>
            <sz val="8"/>
            <color indexed="81"/>
            <rFont val="Tahoma"/>
            <family val="2"/>
          </rPr>
          <t>Alexander Liao:</t>
        </r>
        <r>
          <rPr>
            <sz val="8"/>
            <color indexed="81"/>
            <rFont val="Tahoma"/>
            <family val="2"/>
          </rPr>
          <t xml:space="preserve">
Input partial frequency for element to the left</t>
        </r>
      </text>
    </comment>
    <comment ref="AC174" authorId="0" shapeId="0" xr:uid="{84FC234A-BB91-48A1-8E6F-3F7DAA8B1333}">
      <text>
        <r>
          <rPr>
            <b/>
            <sz val="8"/>
            <color indexed="81"/>
            <rFont val="Tahoma"/>
            <family val="2"/>
          </rPr>
          <t>Alexander Liao:</t>
        </r>
        <r>
          <rPr>
            <sz val="8"/>
            <color indexed="81"/>
            <rFont val="Tahoma"/>
            <family val="2"/>
          </rPr>
          <t xml:space="preserve">
Input partial frequency for element to the left</t>
        </r>
      </text>
    </comment>
    <comment ref="AF174" authorId="0" shapeId="0" xr:uid="{3FBF1952-0AF5-4B30-8B46-83B6ACEE6CB9}">
      <text>
        <r>
          <rPr>
            <b/>
            <sz val="8"/>
            <color indexed="81"/>
            <rFont val="Tahoma"/>
            <family val="2"/>
          </rPr>
          <t>Alexander Liao:</t>
        </r>
        <r>
          <rPr>
            <sz val="8"/>
            <color indexed="81"/>
            <rFont val="Tahoma"/>
            <family val="2"/>
          </rPr>
          <t xml:space="preserve">
Input partial frequency for element to the left</t>
        </r>
      </text>
    </comment>
    <comment ref="AI174" authorId="0" shapeId="0" xr:uid="{442170FA-A4DE-4AA8-B60A-A9C621097B0F}">
      <text>
        <r>
          <rPr>
            <b/>
            <sz val="8"/>
            <color indexed="81"/>
            <rFont val="Tahoma"/>
            <family val="2"/>
          </rPr>
          <t>Alexander Liao:</t>
        </r>
        <r>
          <rPr>
            <sz val="8"/>
            <color indexed="81"/>
            <rFont val="Tahoma"/>
            <family val="2"/>
          </rPr>
          <t xml:space="preserve">
Input partial frequency for element to the left</t>
        </r>
      </text>
    </comment>
    <comment ref="AL174" authorId="0" shapeId="0" xr:uid="{F945ACB3-92DF-4E93-B558-CD4298D51F27}">
      <text>
        <r>
          <rPr>
            <b/>
            <sz val="8"/>
            <color indexed="81"/>
            <rFont val="Tahoma"/>
            <family val="2"/>
          </rPr>
          <t>Alexander Liao:</t>
        </r>
        <r>
          <rPr>
            <sz val="8"/>
            <color indexed="81"/>
            <rFont val="Tahoma"/>
            <family val="2"/>
          </rPr>
          <t xml:space="preserve">
Input partial frequency for element to the left</t>
        </r>
      </text>
    </comment>
    <comment ref="AO174" authorId="0" shapeId="0" xr:uid="{3C54868B-4293-49A1-95CB-997A173D5A32}">
      <text>
        <r>
          <rPr>
            <b/>
            <sz val="8"/>
            <color indexed="81"/>
            <rFont val="Tahoma"/>
            <family val="2"/>
          </rPr>
          <t>Alexander Liao:</t>
        </r>
        <r>
          <rPr>
            <sz val="8"/>
            <color indexed="81"/>
            <rFont val="Tahoma"/>
            <family val="2"/>
          </rPr>
          <t xml:space="preserve">
Input partial frequency for element to the left</t>
        </r>
      </text>
    </comment>
    <comment ref="K179" authorId="0" shapeId="0" xr:uid="{956CBC7E-2610-4B80-86E9-57D6A662CE86}">
      <text>
        <r>
          <rPr>
            <b/>
            <sz val="8"/>
            <color indexed="81"/>
            <rFont val="Tahoma"/>
            <family val="2"/>
          </rPr>
          <t>Alexander Liao:</t>
        </r>
        <r>
          <rPr>
            <sz val="8"/>
            <color indexed="81"/>
            <rFont val="Tahoma"/>
            <family val="2"/>
          </rPr>
          <t xml:space="preserve">
Input partial frequency for element to the left</t>
        </r>
      </text>
    </comment>
    <comment ref="N179" authorId="0" shapeId="0" xr:uid="{820BF20F-B571-4120-835E-26227BA7C5A4}">
      <text>
        <r>
          <rPr>
            <b/>
            <sz val="8"/>
            <color indexed="81"/>
            <rFont val="Tahoma"/>
            <family val="2"/>
          </rPr>
          <t>Alexander Liao:</t>
        </r>
        <r>
          <rPr>
            <sz val="8"/>
            <color indexed="81"/>
            <rFont val="Tahoma"/>
            <family val="2"/>
          </rPr>
          <t xml:space="preserve">
Input partial frequency for element to the left</t>
        </r>
      </text>
    </comment>
    <comment ref="Q179" authorId="0" shapeId="0" xr:uid="{CFAC9098-E08A-4C1D-AF43-26C47F2DC1E9}">
      <text>
        <r>
          <rPr>
            <b/>
            <sz val="8"/>
            <color indexed="81"/>
            <rFont val="Tahoma"/>
            <family val="2"/>
          </rPr>
          <t>Alexander Liao:</t>
        </r>
        <r>
          <rPr>
            <sz val="8"/>
            <color indexed="81"/>
            <rFont val="Tahoma"/>
            <family val="2"/>
          </rPr>
          <t xml:space="preserve">
Input partial frequency for element to the left</t>
        </r>
      </text>
    </comment>
    <comment ref="T179" authorId="0" shapeId="0" xr:uid="{33F8749E-9ECD-48ED-A241-317E722E5887}">
      <text>
        <r>
          <rPr>
            <b/>
            <sz val="8"/>
            <color indexed="81"/>
            <rFont val="Tahoma"/>
            <family val="2"/>
          </rPr>
          <t>Alexander Liao:</t>
        </r>
        <r>
          <rPr>
            <sz val="8"/>
            <color indexed="81"/>
            <rFont val="Tahoma"/>
            <family val="2"/>
          </rPr>
          <t xml:space="preserve">
Input partial frequency for element to the left</t>
        </r>
      </text>
    </comment>
    <comment ref="W179" authorId="0" shapeId="0" xr:uid="{059A1F42-EAFE-41A4-9599-072224353748}">
      <text>
        <r>
          <rPr>
            <b/>
            <sz val="8"/>
            <color indexed="81"/>
            <rFont val="Tahoma"/>
            <family val="2"/>
          </rPr>
          <t>Alexander Liao:</t>
        </r>
        <r>
          <rPr>
            <sz val="8"/>
            <color indexed="81"/>
            <rFont val="Tahoma"/>
            <family val="2"/>
          </rPr>
          <t xml:space="preserve">
Input partial frequency for element to the left</t>
        </r>
      </text>
    </comment>
    <comment ref="Z179" authorId="0" shapeId="0" xr:uid="{B34A4F83-9F5A-48AE-8384-4BDAFEB92201}">
      <text>
        <r>
          <rPr>
            <b/>
            <sz val="8"/>
            <color indexed="81"/>
            <rFont val="Tahoma"/>
            <family val="2"/>
          </rPr>
          <t>Alexander Liao:</t>
        </r>
        <r>
          <rPr>
            <sz val="8"/>
            <color indexed="81"/>
            <rFont val="Tahoma"/>
            <family val="2"/>
          </rPr>
          <t xml:space="preserve">
Input partial frequency for element to the left</t>
        </r>
      </text>
    </comment>
    <comment ref="AC179" authorId="0" shapeId="0" xr:uid="{0E0B0D78-BF66-4689-B6F8-80F3489625BA}">
      <text>
        <r>
          <rPr>
            <b/>
            <sz val="8"/>
            <color indexed="81"/>
            <rFont val="Tahoma"/>
            <family val="2"/>
          </rPr>
          <t>Alexander Liao:</t>
        </r>
        <r>
          <rPr>
            <sz val="8"/>
            <color indexed="81"/>
            <rFont val="Tahoma"/>
            <family val="2"/>
          </rPr>
          <t xml:space="preserve">
Input partial frequency for element to the left</t>
        </r>
      </text>
    </comment>
    <comment ref="AF179" authorId="0" shapeId="0" xr:uid="{E628C5FC-F74F-4150-9B8A-6BED0F52C22A}">
      <text>
        <r>
          <rPr>
            <b/>
            <sz val="8"/>
            <color indexed="81"/>
            <rFont val="Tahoma"/>
            <family val="2"/>
          </rPr>
          <t>Alexander Liao:</t>
        </r>
        <r>
          <rPr>
            <sz val="8"/>
            <color indexed="81"/>
            <rFont val="Tahoma"/>
            <family val="2"/>
          </rPr>
          <t xml:space="preserve">
Input partial frequency for element to the left</t>
        </r>
      </text>
    </comment>
    <comment ref="AI179" authorId="0" shapeId="0" xr:uid="{D0E649AA-360A-4D04-A988-07A379DAB1C7}">
      <text>
        <r>
          <rPr>
            <b/>
            <sz val="8"/>
            <color indexed="81"/>
            <rFont val="Tahoma"/>
            <family val="2"/>
          </rPr>
          <t>Alexander Liao:</t>
        </r>
        <r>
          <rPr>
            <sz val="8"/>
            <color indexed="81"/>
            <rFont val="Tahoma"/>
            <family val="2"/>
          </rPr>
          <t xml:space="preserve">
Input partial frequency for element to the left</t>
        </r>
      </text>
    </comment>
    <comment ref="AL179" authorId="0" shapeId="0" xr:uid="{C0FFCEB0-8F52-4899-B2CB-114C9A4A1C3F}">
      <text>
        <r>
          <rPr>
            <b/>
            <sz val="8"/>
            <color indexed="81"/>
            <rFont val="Tahoma"/>
            <family val="2"/>
          </rPr>
          <t>Alexander Liao:</t>
        </r>
        <r>
          <rPr>
            <sz val="8"/>
            <color indexed="81"/>
            <rFont val="Tahoma"/>
            <family val="2"/>
          </rPr>
          <t xml:space="preserve">
Input partial frequency for element to the left</t>
        </r>
      </text>
    </comment>
    <comment ref="AO179" authorId="0" shapeId="0" xr:uid="{8A5CD263-EFB2-44E9-85B7-1AE5FB899748}">
      <text>
        <r>
          <rPr>
            <b/>
            <sz val="8"/>
            <color indexed="81"/>
            <rFont val="Tahoma"/>
            <family val="2"/>
          </rPr>
          <t>Alexander Liao:</t>
        </r>
        <r>
          <rPr>
            <sz val="8"/>
            <color indexed="81"/>
            <rFont val="Tahoma"/>
            <family val="2"/>
          </rPr>
          <t xml:space="preserve">
Input partial frequency for element to the left</t>
        </r>
      </text>
    </comment>
    <comment ref="K181" authorId="0" shapeId="0" xr:uid="{00000000-0006-0000-0200-00005D060000}">
      <text>
        <r>
          <rPr>
            <b/>
            <sz val="8"/>
            <color indexed="81"/>
            <rFont val="Tahoma"/>
            <family val="2"/>
          </rPr>
          <t>Alexander Liao:</t>
        </r>
        <r>
          <rPr>
            <sz val="8"/>
            <color indexed="81"/>
            <rFont val="Tahoma"/>
            <family val="2"/>
          </rPr>
          <t xml:space="preserve">
Input partial frequency for element to the left</t>
        </r>
      </text>
    </comment>
    <comment ref="N181" authorId="0" shapeId="0" xr:uid="{00000000-0006-0000-0200-00005E060000}">
      <text>
        <r>
          <rPr>
            <b/>
            <sz val="8"/>
            <color indexed="81"/>
            <rFont val="Tahoma"/>
            <family val="2"/>
          </rPr>
          <t>Alexander Liao:</t>
        </r>
        <r>
          <rPr>
            <sz val="8"/>
            <color indexed="81"/>
            <rFont val="Tahoma"/>
            <family val="2"/>
          </rPr>
          <t xml:space="preserve">
Input partial frequency for element to the left</t>
        </r>
      </text>
    </comment>
    <comment ref="Q181" authorId="0" shapeId="0" xr:uid="{00000000-0006-0000-0200-00005F060000}">
      <text>
        <r>
          <rPr>
            <b/>
            <sz val="8"/>
            <color indexed="81"/>
            <rFont val="Tahoma"/>
            <family val="2"/>
          </rPr>
          <t>Alexander Liao:</t>
        </r>
        <r>
          <rPr>
            <sz val="8"/>
            <color indexed="81"/>
            <rFont val="Tahoma"/>
            <family val="2"/>
          </rPr>
          <t xml:space="preserve">
Input partial frequency for element to the left</t>
        </r>
      </text>
    </comment>
    <comment ref="T181" authorId="0" shapeId="0" xr:uid="{00000000-0006-0000-0200-000060060000}">
      <text>
        <r>
          <rPr>
            <b/>
            <sz val="8"/>
            <color indexed="81"/>
            <rFont val="Tahoma"/>
            <family val="2"/>
          </rPr>
          <t>Alexander Liao:</t>
        </r>
        <r>
          <rPr>
            <sz val="8"/>
            <color indexed="81"/>
            <rFont val="Tahoma"/>
            <family val="2"/>
          </rPr>
          <t xml:space="preserve">
Input partial frequency for element to the left</t>
        </r>
      </text>
    </comment>
    <comment ref="W181" authorId="0" shapeId="0" xr:uid="{00000000-0006-0000-0200-000061060000}">
      <text>
        <r>
          <rPr>
            <b/>
            <sz val="8"/>
            <color indexed="81"/>
            <rFont val="Tahoma"/>
            <family val="2"/>
          </rPr>
          <t>Alexander Liao:</t>
        </r>
        <r>
          <rPr>
            <sz val="8"/>
            <color indexed="81"/>
            <rFont val="Tahoma"/>
            <family val="2"/>
          </rPr>
          <t xml:space="preserve">
Input partial frequency for element to the left</t>
        </r>
      </text>
    </comment>
    <comment ref="Z181" authorId="0" shapeId="0" xr:uid="{00000000-0006-0000-0200-000062060000}">
      <text>
        <r>
          <rPr>
            <b/>
            <sz val="8"/>
            <color indexed="81"/>
            <rFont val="Tahoma"/>
            <family val="2"/>
          </rPr>
          <t>Alexander Liao:</t>
        </r>
        <r>
          <rPr>
            <sz val="8"/>
            <color indexed="81"/>
            <rFont val="Tahoma"/>
            <family val="2"/>
          </rPr>
          <t xml:space="preserve">
Input partial frequency for element to the left</t>
        </r>
      </text>
    </comment>
    <comment ref="AC181" authorId="0" shapeId="0" xr:uid="{00000000-0006-0000-0200-000063060000}">
      <text>
        <r>
          <rPr>
            <b/>
            <sz val="8"/>
            <color indexed="81"/>
            <rFont val="Tahoma"/>
            <family val="2"/>
          </rPr>
          <t>Alexander Liao:</t>
        </r>
        <r>
          <rPr>
            <sz val="8"/>
            <color indexed="81"/>
            <rFont val="Tahoma"/>
            <family val="2"/>
          </rPr>
          <t xml:space="preserve">
Input partial frequency for element to the left</t>
        </r>
      </text>
    </comment>
    <comment ref="AF181" authorId="0" shapeId="0" xr:uid="{00000000-0006-0000-0200-000064060000}">
      <text>
        <r>
          <rPr>
            <b/>
            <sz val="8"/>
            <color indexed="81"/>
            <rFont val="Tahoma"/>
            <family val="2"/>
          </rPr>
          <t>Alexander Liao:</t>
        </r>
        <r>
          <rPr>
            <sz val="8"/>
            <color indexed="81"/>
            <rFont val="Tahoma"/>
            <family val="2"/>
          </rPr>
          <t xml:space="preserve">
Input partial frequency for element to the left</t>
        </r>
      </text>
    </comment>
    <comment ref="AI181" authorId="0" shapeId="0" xr:uid="{00000000-0006-0000-0200-000065060000}">
      <text>
        <r>
          <rPr>
            <b/>
            <sz val="8"/>
            <color indexed="81"/>
            <rFont val="Tahoma"/>
            <family val="2"/>
          </rPr>
          <t>Alexander Liao:</t>
        </r>
        <r>
          <rPr>
            <sz val="8"/>
            <color indexed="81"/>
            <rFont val="Tahoma"/>
            <family val="2"/>
          </rPr>
          <t xml:space="preserve">
Input partial frequency for element to the left</t>
        </r>
      </text>
    </comment>
    <comment ref="AL181" authorId="0" shapeId="0" xr:uid="{00000000-0006-0000-0200-000066060000}">
      <text>
        <r>
          <rPr>
            <b/>
            <sz val="8"/>
            <color indexed="81"/>
            <rFont val="Tahoma"/>
            <family val="2"/>
          </rPr>
          <t>Alexander Liao:</t>
        </r>
        <r>
          <rPr>
            <sz val="8"/>
            <color indexed="81"/>
            <rFont val="Tahoma"/>
            <family val="2"/>
          </rPr>
          <t xml:space="preserve">
Input partial frequency for element to the left</t>
        </r>
      </text>
    </comment>
    <comment ref="AO181" authorId="0" shapeId="0" xr:uid="{00000000-0006-0000-0200-000067060000}">
      <text>
        <r>
          <rPr>
            <b/>
            <sz val="8"/>
            <color indexed="81"/>
            <rFont val="Tahoma"/>
            <family val="2"/>
          </rPr>
          <t>Alexander Liao:</t>
        </r>
        <r>
          <rPr>
            <sz val="8"/>
            <color indexed="81"/>
            <rFont val="Tahoma"/>
            <family val="2"/>
          </rPr>
          <t xml:space="preserve">
Input partial frequency for element to the left</t>
        </r>
      </text>
    </comment>
    <comment ref="K183" authorId="0" shapeId="0" xr:uid="{00000000-0006-0000-0200-000068060000}">
      <text>
        <r>
          <rPr>
            <b/>
            <sz val="8"/>
            <color indexed="81"/>
            <rFont val="Tahoma"/>
            <family val="2"/>
          </rPr>
          <t>Alexander Liao:</t>
        </r>
        <r>
          <rPr>
            <sz val="8"/>
            <color indexed="81"/>
            <rFont val="Tahoma"/>
            <family val="2"/>
          </rPr>
          <t xml:space="preserve">
Input partial frequency for element to the left</t>
        </r>
      </text>
    </comment>
    <comment ref="N183" authorId="0" shapeId="0" xr:uid="{00000000-0006-0000-0200-000069060000}">
      <text>
        <r>
          <rPr>
            <b/>
            <sz val="8"/>
            <color indexed="81"/>
            <rFont val="Tahoma"/>
            <family val="2"/>
          </rPr>
          <t>Alexander Liao:</t>
        </r>
        <r>
          <rPr>
            <sz val="8"/>
            <color indexed="81"/>
            <rFont val="Tahoma"/>
            <family val="2"/>
          </rPr>
          <t xml:space="preserve">
Input partial frequency for element to the left</t>
        </r>
      </text>
    </comment>
    <comment ref="Q183" authorId="0" shapeId="0" xr:uid="{00000000-0006-0000-0200-00006A060000}">
      <text>
        <r>
          <rPr>
            <b/>
            <sz val="8"/>
            <color indexed="81"/>
            <rFont val="Tahoma"/>
            <family val="2"/>
          </rPr>
          <t>Alexander Liao:</t>
        </r>
        <r>
          <rPr>
            <sz val="8"/>
            <color indexed="81"/>
            <rFont val="Tahoma"/>
            <family val="2"/>
          </rPr>
          <t xml:space="preserve">
Input partial frequency for element to the left</t>
        </r>
      </text>
    </comment>
    <comment ref="T183" authorId="0" shapeId="0" xr:uid="{00000000-0006-0000-0200-00006B060000}">
      <text>
        <r>
          <rPr>
            <b/>
            <sz val="8"/>
            <color indexed="81"/>
            <rFont val="Tahoma"/>
            <family val="2"/>
          </rPr>
          <t>Alexander Liao:</t>
        </r>
        <r>
          <rPr>
            <sz val="8"/>
            <color indexed="81"/>
            <rFont val="Tahoma"/>
            <family val="2"/>
          </rPr>
          <t xml:space="preserve">
Input partial frequency for element to the left</t>
        </r>
      </text>
    </comment>
    <comment ref="W183" authorId="0" shapeId="0" xr:uid="{00000000-0006-0000-0200-00006C060000}">
      <text>
        <r>
          <rPr>
            <b/>
            <sz val="8"/>
            <color indexed="81"/>
            <rFont val="Tahoma"/>
            <family val="2"/>
          </rPr>
          <t>Alexander Liao:</t>
        </r>
        <r>
          <rPr>
            <sz val="8"/>
            <color indexed="81"/>
            <rFont val="Tahoma"/>
            <family val="2"/>
          </rPr>
          <t xml:space="preserve">
Input partial frequency for element to the left</t>
        </r>
      </text>
    </comment>
    <comment ref="Z183" authorId="0" shapeId="0" xr:uid="{00000000-0006-0000-0200-00006D060000}">
      <text>
        <r>
          <rPr>
            <b/>
            <sz val="8"/>
            <color indexed="81"/>
            <rFont val="Tahoma"/>
            <family val="2"/>
          </rPr>
          <t>Alexander Liao:</t>
        </r>
        <r>
          <rPr>
            <sz val="8"/>
            <color indexed="81"/>
            <rFont val="Tahoma"/>
            <family val="2"/>
          </rPr>
          <t xml:space="preserve">
Input partial frequency for element to the left</t>
        </r>
      </text>
    </comment>
    <comment ref="AC183" authorId="0" shapeId="0" xr:uid="{00000000-0006-0000-0200-00006E060000}">
      <text>
        <r>
          <rPr>
            <b/>
            <sz val="8"/>
            <color indexed="81"/>
            <rFont val="Tahoma"/>
            <family val="2"/>
          </rPr>
          <t>Alexander Liao:</t>
        </r>
        <r>
          <rPr>
            <sz val="8"/>
            <color indexed="81"/>
            <rFont val="Tahoma"/>
            <family val="2"/>
          </rPr>
          <t xml:space="preserve">
Input partial frequency for element to the left</t>
        </r>
      </text>
    </comment>
    <comment ref="AF183" authorId="0" shapeId="0" xr:uid="{00000000-0006-0000-0200-00006F060000}">
      <text>
        <r>
          <rPr>
            <b/>
            <sz val="8"/>
            <color indexed="81"/>
            <rFont val="Tahoma"/>
            <family val="2"/>
          </rPr>
          <t>Alexander Liao:</t>
        </r>
        <r>
          <rPr>
            <sz val="8"/>
            <color indexed="81"/>
            <rFont val="Tahoma"/>
            <family val="2"/>
          </rPr>
          <t xml:space="preserve">
Input partial frequency for element to the left</t>
        </r>
      </text>
    </comment>
    <comment ref="AI183" authorId="0" shapeId="0" xr:uid="{00000000-0006-0000-0200-000070060000}">
      <text>
        <r>
          <rPr>
            <b/>
            <sz val="8"/>
            <color indexed="81"/>
            <rFont val="Tahoma"/>
            <family val="2"/>
          </rPr>
          <t>Alexander Liao:</t>
        </r>
        <r>
          <rPr>
            <sz val="8"/>
            <color indexed="81"/>
            <rFont val="Tahoma"/>
            <family val="2"/>
          </rPr>
          <t xml:space="preserve">
Input partial frequency for element to the left</t>
        </r>
      </text>
    </comment>
    <comment ref="AL183" authorId="0" shapeId="0" xr:uid="{00000000-0006-0000-0200-000071060000}">
      <text>
        <r>
          <rPr>
            <b/>
            <sz val="8"/>
            <color indexed="81"/>
            <rFont val="Tahoma"/>
            <family val="2"/>
          </rPr>
          <t>Alexander Liao:</t>
        </r>
        <r>
          <rPr>
            <sz val="8"/>
            <color indexed="81"/>
            <rFont val="Tahoma"/>
            <family val="2"/>
          </rPr>
          <t xml:space="preserve">
Input partial frequency for element to the left</t>
        </r>
      </text>
    </comment>
    <comment ref="AO183" authorId="0" shapeId="0" xr:uid="{00000000-0006-0000-0200-000072060000}">
      <text>
        <r>
          <rPr>
            <b/>
            <sz val="8"/>
            <color indexed="81"/>
            <rFont val="Tahoma"/>
            <family val="2"/>
          </rPr>
          <t>Alexander Liao:</t>
        </r>
        <r>
          <rPr>
            <sz val="8"/>
            <color indexed="81"/>
            <rFont val="Tahoma"/>
            <family val="2"/>
          </rPr>
          <t xml:space="preserve">
Input partial frequency for element to the left</t>
        </r>
      </text>
    </comment>
    <comment ref="K184" authorId="0" shapeId="0" xr:uid="{00000000-0006-0000-0200-000073060000}">
      <text>
        <r>
          <rPr>
            <b/>
            <sz val="8"/>
            <color indexed="81"/>
            <rFont val="Tahoma"/>
            <family val="2"/>
          </rPr>
          <t>Alexander Liao:</t>
        </r>
        <r>
          <rPr>
            <sz val="8"/>
            <color indexed="81"/>
            <rFont val="Tahoma"/>
            <family val="2"/>
          </rPr>
          <t xml:space="preserve">
Input partial frequency for element to the left</t>
        </r>
      </text>
    </comment>
    <comment ref="N184" authorId="0" shapeId="0" xr:uid="{00000000-0006-0000-0200-000074060000}">
      <text>
        <r>
          <rPr>
            <b/>
            <sz val="8"/>
            <color indexed="81"/>
            <rFont val="Tahoma"/>
            <family val="2"/>
          </rPr>
          <t>Alexander Liao:</t>
        </r>
        <r>
          <rPr>
            <sz val="8"/>
            <color indexed="81"/>
            <rFont val="Tahoma"/>
            <family val="2"/>
          </rPr>
          <t xml:space="preserve">
Input partial frequency for element to the left</t>
        </r>
      </text>
    </comment>
    <comment ref="Q184" authorId="0" shapeId="0" xr:uid="{00000000-0006-0000-0200-000075060000}">
      <text>
        <r>
          <rPr>
            <b/>
            <sz val="8"/>
            <color indexed="81"/>
            <rFont val="Tahoma"/>
            <family val="2"/>
          </rPr>
          <t>Alexander Liao:</t>
        </r>
        <r>
          <rPr>
            <sz val="8"/>
            <color indexed="81"/>
            <rFont val="Tahoma"/>
            <family val="2"/>
          </rPr>
          <t xml:space="preserve">
Input partial frequency for element to the left</t>
        </r>
      </text>
    </comment>
    <comment ref="T184" authorId="0" shapeId="0" xr:uid="{00000000-0006-0000-0200-000076060000}">
      <text>
        <r>
          <rPr>
            <b/>
            <sz val="8"/>
            <color indexed="81"/>
            <rFont val="Tahoma"/>
            <family val="2"/>
          </rPr>
          <t>Alexander Liao:</t>
        </r>
        <r>
          <rPr>
            <sz val="8"/>
            <color indexed="81"/>
            <rFont val="Tahoma"/>
            <family val="2"/>
          </rPr>
          <t xml:space="preserve">
Input partial frequency for element to the left</t>
        </r>
      </text>
    </comment>
    <comment ref="W184" authorId="0" shapeId="0" xr:uid="{00000000-0006-0000-0200-000077060000}">
      <text>
        <r>
          <rPr>
            <b/>
            <sz val="8"/>
            <color indexed="81"/>
            <rFont val="Tahoma"/>
            <family val="2"/>
          </rPr>
          <t>Alexander Liao:</t>
        </r>
        <r>
          <rPr>
            <sz val="8"/>
            <color indexed="81"/>
            <rFont val="Tahoma"/>
            <family val="2"/>
          </rPr>
          <t xml:space="preserve">
Input partial frequency for element to the left</t>
        </r>
      </text>
    </comment>
    <comment ref="Z184" authorId="0" shapeId="0" xr:uid="{00000000-0006-0000-0200-000078060000}">
      <text>
        <r>
          <rPr>
            <b/>
            <sz val="8"/>
            <color indexed="81"/>
            <rFont val="Tahoma"/>
            <family val="2"/>
          </rPr>
          <t>Alexander Liao:</t>
        </r>
        <r>
          <rPr>
            <sz val="8"/>
            <color indexed="81"/>
            <rFont val="Tahoma"/>
            <family val="2"/>
          </rPr>
          <t xml:space="preserve">
Input partial frequency for element to the left</t>
        </r>
      </text>
    </comment>
    <comment ref="AC184" authorId="0" shapeId="0" xr:uid="{00000000-0006-0000-0200-000079060000}">
      <text>
        <r>
          <rPr>
            <b/>
            <sz val="8"/>
            <color indexed="81"/>
            <rFont val="Tahoma"/>
            <family val="2"/>
          </rPr>
          <t>Alexander Liao:</t>
        </r>
        <r>
          <rPr>
            <sz val="8"/>
            <color indexed="81"/>
            <rFont val="Tahoma"/>
            <family val="2"/>
          </rPr>
          <t xml:space="preserve">
Input partial frequency for element to the left</t>
        </r>
      </text>
    </comment>
    <comment ref="AF184" authorId="0" shapeId="0" xr:uid="{00000000-0006-0000-0200-00007A060000}">
      <text>
        <r>
          <rPr>
            <b/>
            <sz val="8"/>
            <color indexed="81"/>
            <rFont val="Tahoma"/>
            <family val="2"/>
          </rPr>
          <t>Alexander Liao:</t>
        </r>
        <r>
          <rPr>
            <sz val="8"/>
            <color indexed="81"/>
            <rFont val="Tahoma"/>
            <family val="2"/>
          </rPr>
          <t xml:space="preserve">
Input partial frequency for element to the left</t>
        </r>
      </text>
    </comment>
    <comment ref="AI184" authorId="0" shapeId="0" xr:uid="{00000000-0006-0000-0200-00007B060000}">
      <text>
        <r>
          <rPr>
            <b/>
            <sz val="8"/>
            <color indexed="81"/>
            <rFont val="Tahoma"/>
            <family val="2"/>
          </rPr>
          <t>Alexander Liao:</t>
        </r>
        <r>
          <rPr>
            <sz val="8"/>
            <color indexed="81"/>
            <rFont val="Tahoma"/>
            <family val="2"/>
          </rPr>
          <t xml:space="preserve">
Input partial frequency for element to the left</t>
        </r>
      </text>
    </comment>
    <comment ref="AL184" authorId="0" shapeId="0" xr:uid="{00000000-0006-0000-0200-00007C060000}">
      <text>
        <r>
          <rPr>
            <b/>
            <sz val="8"/>
            <color indexed="81"/>
            <rFont val="Tahoma"/>
            <family val="2"/>
          </rPr>
          <t>Alexander Liao:</t>
        </r>
        <r>
          <rPr>
            <sz val="8"/>
            <color indexed="81"/>
            <rFont val="Tahoma"/>
            <family val="2"/>
          </rPr>
          <t xml:space="preserve">
Input partial frequency for element to the left</t>
        </r>
      </text>
    </comment>
    <comment ref="AO184" authorId="0" shapeId="0" xr:uid="{00000000-0006-0000-0200-00007D060000}">
      <text>
        <r>
          <rPr>
            <b/>
            <sz val="8"/>
            <color indexed="81"/>
            <rFont val="Tahoma"/>
            <family val="2"/>
          </rPr>
          <t>Alexander Liao:</t>
        </r>
        <r>
          <rPr>
            <sz val="8"/>
            <color indexed="81"/>
            <rFont val="Tahoma"/>
            <family val="2"/>
          </rPr>
          <t xml:space="preserve">
Input partial frequency for element to the left</t>
        </r>
      </text>
    </comment>
    <comment ref="K186" authorId="0" shapeId="0" xr:uid="{00000000-0006-0000-0200-00007E060000}">
      <text>
        <r>
          <rPr>
            <b/>
            <sz val="8"/>
            <color indexed="81"/>
            <rFont val="Tahoma"/>
            <family val="2"/>
          </rPr>
          <t>Alexander Liao:</t>
        </r>
        <r>
          <rPr>
            <sz val="8"/>
            <color indexed="81"/>
            <rFont val="Tahoma"/>
            <family val="2"/>
          </rPr>
          <t xml:space="preserve">
Input partial frequency for element to the left</t>
        </r>
      </text>
    </comment>
    <comment ref="N186" authorId="0" shapeId="0" xr:uid="{00000000-0006-0000-0200-00007F060000}">
      <text>
        <r>
          <rPr>
            <b/>
            <sz val="8"/>
            <color indexed="81"/>
            <rFont val="Tahoma"/>
            <family val="2"/>
          </rPr>
          <t>Alexander Liao:</t>
        </r>
        <r>
          <rPr>
            <sz val="8"/>
            <color indexed="81"/>
            <rFont val="Tahoma"/>
            <family val="2"/>
          </rPr>
          <t xml:space="preserve">
Input partial frequency for element to the left</t>
        </r>
      </text>
    </comment>
    <comment ref="Q186" authorId="0" shapeId="0" xr:uid="{00000000-0006-0000-0200-000080060000}">
      <text>
        <r>
          <rPr>
            <b/>
            <sz val="8"/>
            <color indexed="81"/>
            <rFont val="Tahoma"/>
            <family val="2"/>
          </rPr>
          <t>Alexander Liao:</t>
        </r>
        <r>
          <rPr>
            <sz val="8"/>
            <color indexed="81"/>
            <rFont val="Tahoma"/>
            <family val="2"/>
          </rPr>
          <t xml:space="preserve">
Input partial frequency for element to the left</t>
        </r>
      </text>
    </comment>
    <comment ref="T186" authorId="0" shapeId="0" xr:uid="{00000000-0006-0000-0200-000081060000}">
      <text>
        <r>
          <rPr>
            <b/>
            <sz val="8"/>
            <color indexed="81"/>
            <rFont val="Tahoma"/>
            <family val="2"/>
          </rPr>
          <t>Alexander Liao:</t>
        </r>
        <r>
          <rPr>
            <sz val="8"/>
            <color indexed="81"/>
            <rFont val="Tahoma"/>
            <family val="2"/>
          </rPr>
          <t xml:space="preserve">
Input partial frequency for element to the left</t>
        </r>
      </text>
    </comment>
    <comment ref="W186" authorId="0" shapeId="0" xr:uid="{00000000-0006-0000-0200-000082060000}">
      <text>
        <r>
          <rPr>
            <b/>
            <sz val="8"/>
            <color indexed="81"/>
            <rFont val="Tahoma"/>
            <family val="2"/>
          </rPr>
          <t>Alexander Liao:</t>
        </r>
        <r>
          <rPr>
            <sz val="8"/>
            <color indexed="81"/>
            <rFont val="Tahoma"/>
            <family val="2"/>
          </rPr>
          <t xml:space="preserve">
Input partial frequency for element to the left</t>
        </r>
      </text>
    </comment>
    <comment ref="Z186" authorId="0" shapeId="0" xr:uid="{00000000-0006-0000-0200-000083060000}">
      <text>
        <r>
          <rPr>
            <b/>
            <sz val="8"/>
            <color indexed="81"/>
            <rFont val="Tahoma"/>
            <family val="2"/>
          </rPr>
          <t>Alexander Liao:</t>
        </r>
        <r>
          <rPr>
            <sz val="8"/>
            <color indexed="81"/>
            <rFont val="Tahoma"/>
            <family val="2"/>
          </rPr>
          <t xml:space="preserve">
Input partial frequency for element to the left</t>
        </r>
      </text>
    </comment>
    <comment ref="AC186" authorId="0" shapeId="0" xr:uid="{00000000-0006-0000-0200-000084060000}">
      <text>
        <r>
          <rPr>
            <b/>
            <sz val="8"/>
            <color indexed="81"/>
            <rFont val="Tahoma"/>
            <family val="2"/>
          </rPr>
          <t>Alexander Liao:</t>
        </r>
        <r>
          <rPr>
            <sz val="8"/>
            <color indexed="81"/>
            <rFont val="Tahoma"/>
            <family val="2"/>
          </rPr>
          <t xml:space="preserve">
Input partial frequency for element to the left</t>
        </r>
      </text>
    </comment>
    <comment ref="AF186" authorId="0" shapeId="0" xr:uid="{00000000-0006-0000-0200-000085060000}">
      <text>
        <r>
          <rPr>
            <b/>
            <sz val="8"/>
            <color indexed="81"/>
            <rFont val="Tahoma"/>
            <family val="2"/>
          </rPr>
          <t>Alexander Liao:</t>
        </r>
        <r>
          <rPr>
            <sz val="8"/>
            <color indexed="81"/>
            <rFont val="Tahoma"/>
            <family val="2"/>
          </rPr>
          <t xml:space="preserve">
Input partial frequency for element to the left</t>
        </r>
      </text>
    </comment>
    <comment ref="AI186" authorId="0" shapeId="0" xr:uid="{00000000-0006-0000-0200-000086060000}">
      <text>
        <r>
          <rPr>
            <b/>
            <sz val="8"/>
            <color indexed="81"/>
            <rFont val="Tahoma"/>
            <family val="2"/>
          </rPr>
          <t>Alexander Liao:</t>
        </r>
        <r>
          <rPr>
            <sz val="8"/>
            <color indexed="81"/>
            <rFont val="Tahoma"/>
            <family val="2"/>
          </rPr>
          <t xml:space="preserve">
Input partial frequency for element to the left</t>
        </r>
      </text>
    </comment>
    <comment ref="AL186" authorId="0" shapeId="0" xr:uid="{00000000-0006-0000-0200-000087060000}">
      <text>
        <r>
          <rPr>
            <b/>
            <sz val="8"/>
            <color indexed="81"/>
            <rFont val="Tahoma"/>
            <family val="2"/>
          </rPr>
          <t>Alexander Liao:</t>
        </r>
        <r>
          <rPr>
            <sz val="8"/>
            <color indexed="81"/>
            <rFont val="Tahoma"/>
            <family val="2"/>
          </rPr>
          <t xml:space="preserve">
Input partial frequency for element to the left</t>
        </r>
      </text>
    </comment>
    <comment ref="AO186" authorId="0" shapeId="0" xr:uid="{00000000-0006-0000-0200-000088060000}">
      <text>
        <r>
          <rPr>
            <b/>
            <sz val="8"/>
            <color indexed="81"/>
            <rFont val="Tahoma"/>
            <family val="2"/>
          </rPr>
          <t>Alexander Liao:</t>
        </r>
        <r>
          <rPr>
            <sz val="8"/>
            <color indexed="81"/>
            <rFont val="Tahoma"/>
            <family val="2"/>
          </rPr>
          <t xml:space="preserve">
Input partial frequency for element to the left</t>
        </r>
      </text>
    </comment>
    <comment ref="K188" authorId="0" shapeId="0" xr:uid="{00000000-0006-0000-0200-000089060000}">
      <text>
        <r>
          <rPr>
            <b/>
            <sz val="8"/>
            <color indexed="81"/>
            <rFont val="Tahoma"/>
            <family val="2"/>
          </rPr>
          <t>Alexander Liao:</t>
        </r>
        <r>
          <rPr>
            <sz val="8"/>
            <color indexed="81"/>
            <rFont val="Tahoma"/>
            <family val="2"/>
          </rPr>
          <t xml:space="preserve">
Input partial frequency for element to the left</t>
        </r>
      </text>
    </comment>
    <comment ref="N188" authorId="0" shapeId="0" xr:uid="{00000000-0006-0000-0200-00008A060000}">
      <text>
        <r>
          <rPr>
            <b/>
            <sz val="8"/>
            <color indexed="81"/>
            <rFont val="Tahoma"/>
            <family val="2"/>
          </rPr>
          <t>Alexander Liao:</t>
        </r>
        <r>
          <rPr>
            <sz val="8"/>
            <color indexed="81"/>
            <rFont val="Tahoma"/>
            <family val="2"/>
          </rPr>
          <t xml:space="preserve">
Input partial frequency for element to the left</t>
        </r>
      </text>
    </comment>
    <comment ref="Q188" authorId="0" shapeId="0" xr:uid="{00000000-0006-0000-0200-00008B060000}">
      <text>
        <r>
          <rPr>
            <b/>
            <sz val="8"/>
            <color indexed="81"/>
            <rFont val="Tahoma"/>
            <family val="2"/>
          </rPr>
          <t>Alexander Liao:</t>
        </r>
        <r>
          <rPr>
            <sz val="8"/>
            <color indexed="81"/>
            <rFont val="Tahoma"/>
            <family val="2"/>
          </rPr>
          <t xml:space="preserve">
Input partial frequency for element to the left</t>
        </r>
      </text>
    </comment>
    <comment ref="T188" authorId="0" shapeId="0" xr:uid="{00000000-0006-0000-0200-00008C060000}">
      <text>
        <r>
          <rPr>
            <b/>
            <sz val="8"/>
            <color indexed="81"/>
            <rFont val="Tahoma"/>
            <family val="2"/>
          </rPr>
          <t>Alexander Liao:</t>
        </r>
        <r>
          <rPr>
            <sz val="8"/>
            <color indexed="81"/>
            <rFont val="Tahoma"/>
            <family val="2"/>
          </rPr>
          <t xml:space="preserve">
Input partial frequency for element to the left</t>
        </r>
      </text>
    </comment>
    <comment ref="W188" authorId="0" shapeId="0" xr:uid="{00000000-0006-0000-0200-00008D060000}">
      <text>
        <r>
          <rPr>
            <b/>
            <sz val="8"/>
            <color indexed="81"/>
            <rFont val="Tahoma"/>
            <family val="2"/>
          </rPr>
          <t>Alexander Liao:</t>
        </r>
        <r>
          <rPr>
            <sz val="8"/>
            <color indexed="81"/>
            <rFont val="Tahoma"/>
            <family val="2"/>
          </rPr>
          <t xml:space="preserve">
Input partial frequency for element to the left</t>
        </r>
      </text>
    </comment>
    <comment ref="Z188" authorId="0" shapeId="0" xr:uid="{00000000-0006-0000-0200-00008E060000}">
      <text>
        <r>
          <rPr>
            <b/>
            <sz val="8"/>
            <color indexed="81"/>
            <rFont val="Tahoma"/>
            <family val="2"/>
          </rPr>
          <t>Alexander Liao:</t>
        </r>
        <r>
          <rPr>
            <sz val="8"/>
            <color indexed="81"/>
            <rFont val="Tahoma"/>
            <family val="2"/>
          </rPr>
          <t xml:space="preserve">
Input partial frequency for element to the left</t>
        </r>
      </text>
    </comment>
    <comment ref="AC188" authorId="0" shapeId="0" xr:uid="{00000000-0006-0000-0200-00008F060000}">
      <text>
        <r>
          <rPr>
            <b/>
            <sz val="8"/>
            <color indexed="81"/>
            <rFont val="Tahoma"/>
            <family val="2"/>
          </rPr>
          <t>Alexander Liao:</t>
        </r>
        <r>
          <rPr>
            <sz val="8"/>
            <color indexed="81"/>
            <rFont val="Tahoma"/>
            <family val="2"/>
          </rPr>
          <t xml:space="preserve">
Input partial frequency for element to the left</t>
        </r>
      </text>
    </comment>
    <comment ref="AF188" authorId="0" shapeId="0" xr:uid="{00000000-0006-0000-0200-000090060000}">
      <text>
        <r>
          <rPr>
            <b/>
            <sz val="8"/>
            <color indexed="81"/>
            <rFont val="Tahoma"/>
            <family val="2"/>
          </rPr>
          <t>Alexander Liao:</t>
        </r>
        <r>
          <rPr>
            <sz val="8"/>
            <color indexed="81"/>
            <rFont val="Tahoma"/>
            <family val="2"/>
          </rPr>
          <t xml:space="preserve">
Input partial frequency for element to the left</t>
        </r>
      </text>
    </comment>
    <comment ref="AI188" authorId="0" shapeId="0" xr:uid="{00000000-0006-0000-0200-000091060000}">
      <text>
        <r>
          <rPr>
            <b/>
            <sz val="8"/>
            <color indexed="81"/>
            <rFont val="Tahoma"/>
            <family val="2"/>
          </rPr>
          <t>Alexander Liao:</t>
        </r>
        <r>
          <rPr>
            <sz val="8"/>
            <color indexed="81"/>
            <rFont val="Tahoma"/>
            <family val="2"/>
          </rPr>
          <t xml:space="preserve">
Input partial frequency for element to the left</t>
        </r>
      </text>
    </comment>
    <comment ref="AL188" authorId="0" shapeId="0" xr:uid="{00000000-0006-0000-0200-000092060000}">
      <text>
        <r>
          <rPr>
            <b/>
            <sz val="8"/>
            <color indexed="81"/>
            <rFont val="Tahoma"/>
            <family val="2"/>
          </rPr>
          <t>Alexander Liao:</t>
        </r>
        <r>
          <rPr>
            <sz val="8"/>
            <color indexed="81"/>
            <rFont val="Tahoma"/>
            <family val="2"/>
          </rPr>
          <t xml:space="preserve">
Input partial frequency for element to the left</t>
        </r>
      </text>
    </comment>
    <comment ref="AO188" authorId="0" shapeId="0" xr:uid="{00000000-0006-0000-0200-000093060000}">
      <text>
        <r>
          <rPr>
            <b/>
            <sz val="8"/>
            <color indexed="81"/>
            <rFont val="Tahoma"/>
            <family val="2"/>
          </rPr>
          <t>Alexander Liao:</t>
        </r>
        <r>
          <rPr>
            <sz val="8"/>
            <color indexed="81"/>
            <rFont val="Tahoma"/>
            <family val="2"/>
          </rPr>
          <t xml:space="preserve">
Input partial frequency for element to the left</t>
        </r>
      </text>
    </comment>
    <comment ref="K189" authorId="0" shapeId="0" xr:uid="{00000000-0006-0000-0200-000094060000}">
      <text>
        <r>
          <rPr>
            <b/>
            <sz val="8"/>
            <color indexed="81"/>
            <rFont val="Tahoma"/>
            <family val="2"/>
          </rPr>
          <t>Alexander Liao:</t>
        </r>
        <r>
          <rPr>
            <sz val="8"/>
            <color indexed="81"/>
            <rFont val="Tahoma"/>
            <family val="2"/>
          </rPr>
          <t xml:space="preserve">
Input partial frequency for element to the left</t>
        </r>
      </text>
    </comment>
    <comment ref="N189" authorId="0" shapeId="0" xr:uid="{00000000-0006-0000-0200-000095060000}">
      <text>
        <r>
          <rPr>
            <b/>
            <sz val="8"/>
            <color indexed="81"/>
            <rFont val="Tahoma"/>
            <family val="2"/>
          </rPr>
          <t>Alexander Liao:</t>
        </r>
        <r>
          <rPr>
            <sz val="8"/>
            <color indexed="81"/>
            <rFont val="Tahoma"/>
            <family val="2"/>
          </rPr>
          <t xml:space="preserve">
Input partial frequency for element to the left</t>
        </r>
      </text>
    </comment>
    <comment ref="Q189" authorId="0" shapeId="0" xr:uid="{00000000-0006-0000-0200-000096060000}">
      <text>
        <r>
          <rPr>
            <b/>
            <sz val="8"/>
            <color indexed="81"/>
            <rFont val="Tahoma"/>
            <family val="2"/>
          </rPr>
          <t>Alexander Liao:</t>
        </r>
        <r>
          <rPr>
            <sz val="8"/>
            <color indexed="81"/>
            <rFont val="Tahoma"/>
            <family val="2"/>
          </rPr>
          <t xml:space="preserve">
Input partial frequency for element to the left</t>
        </r>
      </text>
    </comment>
    <comment ref="T189" authorId="0" shapeId="0" xr:uid="{00000000-0006-0000-0200-000097060000}">
      <text>
        <r>
          <rPr>
            <b/>
            <sz val="8"/>
            <color indexed="81"/>
            <rFont val="Tahoma"/>
            <family val="2"/>
          </rPr>
          <t>Alexander Liao:</t>
        </r>
        <r>
          <rPr>
            <sz val="8"/>
            <color indexed="81"/>
            <rFont val="Tahoma"/>
            <family val="2"/>
          </rPr>
          <t xml:space="preserve">
Input partial frequency for element to the left</t>
        </r>
      </text>
    </comment>
    <comment ref="W189" authorId="0" shapeId="0" xr:uid="{00000000-0006-0000-0200-000098060000}">
      <text>
        <r>
          <rPr>
            <b/>
            <sz val="8"/>
            <color indexed="81"/>
            <rFont val="Tahoma"/>
            <family val="2"/>
          </rPr>
          <t>Alexander Liao:</t>
        </r>
        <r>
          <rPr>
            <sz val="8"/>
            <color indexed="81"/>
            <rFont val="Tahoma"/>
            <family val="2"/>
          </rPr>
          <t xml:space="preserve">
Input partial frequency for element to the left</t>
        </r>
      </text>
    </comment>
    <comment ref="Z189" authorId="0" shapeId="0" xr:uid="{00000000-0006-0000-0200-000099060000}">
      <text>
        <r>
          <rPr>
            <b/>
            <sz val="8"/>
            <color indexed="81"/>
            <rFont val="Tahoma"/>
            <family val="2"/>
          </rPr>
          <t>Alexander Liao:</t>
        </r>
        <r>
          <rPr>
            <sz val="8"/>
            <color indexed="81"/>
            <rFont val="Tahoma"/>
            <family val="2"/>
          </rPr>
          <t xml:space="preserve">
Input partial frequency for element to the left</t>
        </r>
      </text>
    </comment>
    <comment ref="AC189" authorId="0" shapeId="0" xr:uid="{00000000-0006-0000-0200-00009A060000}">
      <text>
        <r>
          <rPr>
            <b/>
            <sz val="8"/>
            <color indexed="81"/>
            <rFont val="Tahoma"/>
            <family val="2"/>
          </rPr>
          <t>Alexander Liao:</t>
        </r>
        <r>
          <rPr>
            <sz val="8"/>
            <color indexed="81"/>
            <rFont val="Tahoma"/>
            <family val="2"/>
          </rPr>
          <t xml:space="preserve">
Input partial frequency for element to the left</t>
        </r>
      </text>
    </comment>
    <comment ref="AF189" authorId="0" shapeId="0" xr:uid="{00000000-0006-0000-0200-00009B060000}">
      <text>
        <r>
          <rPr>
            <b/>
            <sz val="8"/>
            <color indexed="81"/>
            <rFont val="Tahoma"/>
            <family val="2"/>
          </rPr>
          <t>Alexander Liao:</t>
        </r>
        <r>
          <rPr>
            <sz val="8"/>
            <color indexed="81"/>
            <rFont val="Tahoma"/>
            <family val="2"/>
          </rPr>
          <t xml:space="preserve">
Input partial frequency for element to the left</t>
        </r>
      </text>
    </comment>
    <comment ref="AI189" authorId="0" shapeId="0" xr:uid="{00000000-0006-0000-0200-00009C060000}">
      <text>
        <r>
          <rPr>
            <b/>
            <sz val="8"/>
            <color indexed="81"/>
            <rFont val="Tahoma"/>
            <family val="2"/>
          </rPr>
          <t>Alexander Liao:</t>
        </r>
        <r>
          <rPr>
            <sz val="8"/>
            <color indexed="81"/>
            <rFont val="Tahoma"/>
            <family val="2"/>
          </rPr>
          <t xml:space="preserve">
Input partial frequency for element to the left</t>
        </r>
      </text>
    </comment>
    <comment ref="AL189" authorId="0" shapeId="0" xr:uid="{00000000-0006-0000-0200-00009D060000}">
      <text>
        <r>
          <rPr>
            <b/>
            <sz val="8"/>
            <color indexed="81"/>
            <rFont val="Tahoma"/>
            <family val="2"/>
          </rPr>
          <t>Alexander Liao:</t>
        </r>
        <r>
          <rPr>
            <sz val="8"/>
            <color indexed="81"/>
            <rFont val="Tahoma"/>
            <family val="2"/>
          </rPr>
          <t xml:space="preserve">
Input partial frequency for element to the left</t>
        </r>
      </text>
    </comment>
    <comment ref="AO189" authorId="0" shapeId="0" xr:uid="{00000000-0006-0000-0200-00009E060000}">
      <text>
        <r>
          <rPr>
            <b/>
            <sz val="8"/>
            <color indexed="81"/>
            <rFont val="Tahoma"/>
            <family val="2"/>
          </rPr>
          <t>Alexander Liao:</t>
        </r>
        <r>
          <rPr>
            <sz val="8"/>
            <color indexed="81"/>
            <rFont val="Tahoma"/>
            <family val="2"/>
          </rPr>
          <t xml:space="preserve">
Input partial frequency for element to the left</t>
        </r>
      </text>
    </comment>
    <comment ref="K228" authorId="0" shapeId="0" xr:uid="{00000000-0006-0000-0200-00009F060000}">
      <text>
        <r>
          <rPr>
            <b/>
            <sz val="8"/>
            <color indexed="81"/>
            <rFont val="Tahoma"/>
            <family val="2"/>
          </rPr>
          <t>Alexander Liao:</t>
        </r>
        <r>
          <rPr>
            <sz val="8"/>
            <color indexed="81"/>
            <rFont val="Tahoma"/>
            <family val="2"/>
          </rPr>
          <t xml:space="preserve">
Input partial frequency for element to the left</t>
        </r>
      </text>
    </comment>
    <comment ref="N228" authorId="0" shapeId="0" xr:uid="{00000000-0006-0000-0200-0000A0060000}">
      <text>
        <r>
          <rPr>
            <b/>
            <sz val="8"/>
            <color indexed="81"/>
            <rFont val="Tahoma"/>
            <family val="2"/>
          </rPr>
          <t>Alexander Liao:</t>
        </r>
        <r>
          <rPr>
            <sz val="8"/>
            <color indexed="81"/>
            <rFont val="Tahoma"/>
            <family val="2"/>
          </rPr>
          <t xml:space="preserve">
Input partial frequency for element to the left</t>
        </r>
      </text>
    </comment>
    <comment ref="Q228" authorId="0" shapeId="0" xr:uid="{00000000-0006-0000-0200-0000A1060000}">
      <text>
        <r>
          <rPr>
            <b/>
            <sz val="8"/>
            <color indexed="81"/>
            <rFont val="Tahoma"/>
            <family val="2"/>
          </rPr>
          <t>Alexander Liao:</t>
        </r>
        <r>
          <rPr>
            <sz val="8"/>
            <color indexed="81"/>
            <rFont val="Tahoma"/>
            <family val="2"/>
          </rPr>
          <t xml:space="preserve">
Input partial frequency for element to the left</t>
        </r>
      </text>
    </comment>
    <comment ref="T228" authorId="0" shapeId="0" xr:uid="{00000000-0006-0000-0200-0000A2060000}">
      <text>
        <r>
          <rPr>
            <b/>
            <sz val="8"/>
            <color indexed="81"/>
            <rFont val="Tahoma"/>
            <family val="2"/>
          </rPr>
          <t>Alexander Liao:</t>
        </r>
        <r>
          <rPr>
            <sz val="8"/>
            <color indexed="81"/>
            <rFont val="Tahoma"/>
            <family val="2"/>
          </rPr>
          <t xml:space="preserve">
Input partial frequency for element to the left</t>
        </r>
      </text>
    </comment>
    <comment ref="W228" authorId="0" shapeId="0" xr:uid="{00000000-0006-0000-0200-0000A3060000}">
      <text>
        <r>
          <rPr>
            <b/>
            <sz val="8"/>
            <color indexed="81"/>
            <rFont val="Tahoma"/>
            <family val="2"/>
          </rPr>
          <t>Alexander Liao:</t>
        </r>
        <r>
          <rPr>
            <sz val="8"/>
            <color indexed="81"/>
            <rFont val="Tahoma"/>
            <family val="2"/>
          </rPr>
          <t xml:space="preserve">
Input partial frequency for element to the left</t>
        </r>
      </text>
    </comment>
    <comment ref="Z228" authorId="0" shapeId="0" xr:uid="{00000000-0006-0000-0200-0000A4060000}">
      <text>
        <r>
          <rPr>
            <b/>
            <sz val="8"/>
            <color indexed="81"/>
            <rFont val="Tahoma"/>
            <family val="2"/>
          </rPr>
          <t>Alexander Liao:</t>
        </r>
        <r>
          <rPr>
            <sz val="8"/>
            <color indexed="81"/>
            <rFont val="Tahoma"/>
            <family val="2"/>
          </rPr>
          <t xml:space="preserve">
Input partial frequency for element to the left</t>
        </r>
      </text>
    </comment>
    <comment ref="AC228" authorId="0" shapeId="0" xr:uid="{00000000-0006-0000-0200-0000A5060000}">
      <text>
        <r>
          <rPr>
            <b/>
            <sz val="8"/>
            <color indexed="81"/>
            <rFont val="Tahoma"/>
            <family val="2"/>
          </rPr>
          <t>Alexander Liao:</t>
        </r>
        <r>
          <rPr>
            <sz val="8"/>
            <color indexed="81"/>
            <rFont val="Tahoma"/>
            <family val="2"/>
          </rPr>
          <t xml:space="preserve">
Input partial frequency for element to the left</t>
        </r>
      </text>
    </comment>
    <comment ref="AF228" authorId="0" shapeId="0" xr:uid="{00000000-0006-0000-0200-0000A6060000}">
      <text>
        <r>
          <rPr>
            <b/>
            <sz val="8"/>
            <color indexed="81"/>
            <rFont val="Tahoma"/>
            <family val="2"/>
          </rPr>
          <t>Alexander Liao:</t>
        </r>
        <r>
          <rPr>
            <sz val="8"/>
            <color indexed="81"/>
            <rFont val="Tahoma"/>
            <family val="2"/>
          </rPr>
          <t xml:space="preserve">
Input partial frequency for element to the left</t>
        </r>
      </text>
    </comment>
    <comment ref="AI228" authorId="0" shapeId="0" xr:uid="{00000000-0006-0000-0200-0000A7060000}">
      <text>
        <r>
          <rPr>
            <b/>
            <sz val="8"/>
            <color indexed="81"/>
            <rFont val="Tahoma"/>
            <family val="2"/>
          </rPr>
          <t>Alexander Liao:</t>
        </r>
        <r>
          <rPr>
            <sz val="8"/>
            <color indexed="81"/>
            <rFont val="Tahoma"/>
            <family val="2"/>
          </rPr>
          <t xml:space="preserve">
Input partial frequency for element to the left</t>
        </r>
      </text>
    </comment>
    <comment ref="AL228" authorId="0" shapeId="0" xr:uid="{00000000-0006-0000-0200-0000A8060000}">
      <text>
        <r>
          <rPr>
            <b/>
            <sz val="8"/>
            <color indexed="81"/>
            <rFont val="Tahoma"/>
            <family val="2"/>
          </rPr>
          <t>Alexander Liao:</t>
        </r>
        <r>
          <rPr>
            <sz val="8"/>
            <color indexed="81"/>
            <rFont val="Tahoma"/>
            <family val="2"/>
          </rPr>
          <t xml:space="preserve">
Input partial frequency for element to the left</t>
        </r>
      </text>
    </comment>
    <comment ref="AO228" authorId="0" shapeId="0" xr:uid="{00000000-0006-0000-0200-0000A9060000}">
      <text>
        <r>
          <rPr>
            <b/>
            <sz val="8"/>
            <color indexed="81"/>
            <rFont val="Tahoma"/>
            <family val="2"/>
          </rPr>
          <t>Alexander Liao:</t>
        </r>
        <r>
          <rPr>
            <sz val="8"/>
            <color indexed="81"/>
            <rFont val="Tahoma"/>
            <family val="2"/>
          </rPr>
          <t xml:space="preserve">
Input partial frequency for element to the left</t>
        </r>
      </text>
    </comment>
    <comment ref="K230" authorId="0" shapeId="0" xr:uid="{00000000-0006-0000-0200-0000AA060000}">
      <text>
        <r>
          <rPr>
            <b/>
            <sz val="8"/>
            <color indexed="81"/>
            <rFont val="Tahoma"/>
            <family val="2"/>
          </rPr>
          <t>Alexander Liao:</t>
        </r>
        <r>
          <rPr>
            <sz val="8"/>
            <color indexed="81"/>
            <rFont val="Tahoma"/>
            <family val="2"/>
          </rPr>
          <t xml:space="preserve">
Input partial frequency for element to the left</t>
        </r>
      </text>
    </comment>
    <comment ref="N230" authorId="0" shapeId="0" xr:uid="{00000000-0006-0000-0200-0000AB060000}">
      <text>
        <r>
          <rPr>
            <b/>
            <sz val="8"/>
            <color indexed="81"/>
            <rFont val="Tahoma"/>
            <family val="2"/>
          </rPr>
          <t>Alexander Liao:</t>
        </r>
        <r>
          <rPr>
            <sz val="8"/>
            <color indexed="81"/>
            <rFont val="Tahoma"/>
            <family val="2"/>
          </rPr>
          <t xml:space="preserve">
Input partial frequency for element to the left</t>
        </r>
      </text>
    </comment>
    <comment ref="Q230" authorId="0" shapeId="0" xr:uid="{00000000-0006-0000-0200-0000AC060000}">
      <text>
        <r>
          <rPr>
            <b/>
            <sz val="8"/>
            <color indexed="81"/>
            <rFont val="Tahoma"/>
            <family val="2"/>
          </rPr>
          <t>Alexander Liao:</t>
        </r>
        <r>
          <rPr>
            <sz val="8"/>
            <color indexed="81"/>
            <rFont val="Tahoma"/>
            <family val="2"/>
          </rPr>
          <t xml:space="preserve">
Input partial frequency for element to the left</t>
        </r>
      </text>
    </comment>
    <comment ref="T230" authorId="0" shapeId="0" xr:uid="{00000000-0006-0000-0200-0000AD060000}">
      <text>
        <r>
          <rPr>
            <b/>
            <sz val="8"/>
            <color indexed="81"/>
            <rFont val="Tahoma"/>
            <family val="2"/>
          </rPr>
          <t>Alexander Liao:</t>
        </r>
        <r>
          <rPr>
            <sz val="8"/>
            <color indexed="81"/>
            <rFont val="Tahoma"/>
            <family val="2"/>
          </rPr>
          <t xml:space="preserve">
Input partial frequency for element to the left</t>
        </r>
      </text>
    </comment>
    <comment ref="W230" authorId="0" shapeId="0" xr:uid="{00000000-0006-0000-0200-0000AE060000}">
      <text>
        <r>
          <rPr>
            <b/>
            <sz val="8"/>
            <color indexed="81"/>
            <rFont val="Tahoma"/>
            <family val="2"/>
          </rPr>
          <t>Alexander Liao:</t>
        </r>
        <r>
          <rPr>
            <sz val="8"/>
            <color indexed="81"/>
            <rFont val="Tahoma"/>
            <family val="2"/>
          </rPr>
          <t xml:space="preserve">
Input partial frequency for element to the left</t>
        </r>
      </text>
    </comment>
    <comment ref="Z230" authorId="0" shapeId="0" xr:uid="{00000000-0006-0000-0200-0000AF060000}">
      <text>
        <r>
          <rPr>
            <b/>
            <sz val="8"/>
            <color indexed="81"/>
            <rFont val="Tahoma"/>
            <family val="2"/>
          </rPr>
          <t>Alexander Liao:</t>
        </r>
        <r>
          <rPr>
            <sz val="8"/>
            <color indexed="81"/>
            <rFont val="Tahoma"/>
            <family val="2"/>
          </rPr>
          <t xml:space="preserve">
Input partial frequency for element to the left</t>
        </r>
      </text>
    </comment>
    <comment ref="AC230" authorId="0" shapeId="0" xr:uid="{00000000-0006-0000-0200-0000B0060000}">
      <text>
        <r>
          <rPr>
            <b/>
            <sz val="8"/>
            <color indexed="81"/>
            <rFont val="Tahoma"/>
            <family val="2"/>
          </rPr>
          <t>Alexander Liao:</t>
        </r>
        <r>
          <rPr>
            <sz val="8"/>
            <color indexed="81"/>
            <rFont val="Tahoma"/>
            <family val="2"/>
          </rPr>
          <t xml:space="preserve">
Input partial frequency for element to the left</t>
        </r>
      </text>
    </comment>
    <comment ref="AF230" authorId="0" shapeId="0" xr:uid="{00000000-0006-0000-0200-0000B1060000}">
      <text>
        <r>
          <rPr>
            <b/>
            <sz val="8"/>
            <color indexed="81"/>
            <rFont val="Tahoma"/>
            <family val="2"/>
          </rPr>
          <t>Alexander Liao:</t>
        </r>
        <r>
          <rPr>
            <sz val="8"/>
            <color indexed="81"/>
            <rFont val="Tahoma"/>
            <family val="2"/>
          </rPr>
          <t xml:space="preserve">
Input partial frequency for element to the left</t>
        </r>
      </text>
    </comment>
    <comment ref="AI230" authorId="0" shapeId="0" xr:uid="{00000000-0006-0000-0200-0000B2060000}">
      <text>
        <r>
          <rPr>
            <b/>
            <sz val="8"/>
            <color indexed="81"/>
            <rFont val="Tahoma"/>
            <family val="2"/>
          </rPr>
          <t>Alexander Liao:</t>
        </r>
        <r>
          <rPr>
            <sz val="8"/>
            <color indexed="81"/>
            <rFont val="Tahoma"/>
            <family val="2"/>
          </rPr>
          <t xml:space="preserve">
Input partial frequency for element to the left</t>
        </r>
      </text>
    </comment>
    <comment ref="AL230" authorId="0" shapeId="0" xr:uid="{00000000-0006-0000-0200-0000B3060000}">
      <text>
        <r>
          <rPr>
            <b/>
            <sz val="8"/>
            <color indexed="81"/>
            <rFont val="Tahoma"/>
            <family val="2"/>
          </rPr>
          <t>Alexander Liao:</t>
        </r>
        <r>
          <rPr>
            <sz val="8"/>
            <color indexed="81"/>
            <rFont val="Tahoma"/>
            <family val="2"/>
          </rPr>
          <t xml:space="preserve">
Input partial frequency for element to the left</t>
        </r>
      </text>
    </comment>
    <comment ref="AO230" authorId="0" shapeId="0" xr:uid="{00000000-0006-0000-0200-0000B4060000}">
      <text>
        <r>
          <rPr>
            <b/>
            <sz val="8"/>
            <color indexed="81"/>
            <rFont val="Tahoma"/>
            <family val="2"/>
          </rPr>
          <t>Alexander Liao:</t>
        </r>
        <r>
          <rPr>
            <sz val="8"/>
            <color indexed="81"/>
            <rFont val="Tahoma"/>
            <family val="2"/>
          </rPr>
          <t xml:space="preserve">
Input partial frequency for element to the left</t>
        </r>
      </text>
    </comment>
    <comment ref="K231" authorId="0" shapeId="0" xr:uid="{00000000-0006-0000-0200-0000B5060000}">
      <text>
        <r>
          <rPr>
            <b/>
            <sz val="8"/>
            <color indexed="81"/>
            <rFont val="Tahoma"/>
            <family val="2"/>
          </rPr>
          <t>Alexander Liao:</t>
        </r>
        <r>
          <rPr>
            <sz val="8"/>
            <color indexed="81"/>
            <rFont val="Tahoma"/>
            <family val="2"/>
          </rPr>
          <t xml:space="preserve">
Input partial frequency for element to the left</t>
        </r>
      </text>
    </comment>
    <comment ref="N231" authorId="0" shapeId="0" xr:uid="{00000000-0006-0000-0200-0000B6060000}">
      <text>
        <r>
          <rPr>
            <b/>
            <sz val="8"/>
            <color indexed="81"/>
            <rFont val="Tahoma"/>
            <family val="2"/>
          </rPr>
          <t>Alexander Liao:</t>
        </r>
        <r>
          <rPr>
            <sz val="8"/>
            <color indexed="81"/>
            <rFont val="Tahoma"/>
            <family val="2"/>
          </rPr>
          <t xml:space="preserve">
Input partial frequency for element to the left</t>
        </r>
      </text>
    </comment>
    <comment ref="Q231" authorId="0" shapeId="0" xr:uid="{00000000-0006-0000-0200-0000B7060000}">
      <text>
        <r>
          <rPr>
            <b/>
            <sz val="8"/>
            <color indexed="81"/>
            <rFont val="Tahoma"/>
            <family val="2"/>
          </rPr>
          <t>Alexander Liao:</t>
        </r>
        <r>
          <rPr>
            <sz val="8"/>
            <color indexed="81"/>
            <rFont val="Tahoma"/>
            <family val="2"/>
          </rPr>
          <t xml:space="preserve">
Input partial frequency for element to the left</t>
        </r>
      </text>
    </comment>
    <comment ref="T231" authorId="0" shapeId="0" xr:uid="{00000000-0006-0000-0200-0000B8060000}">
      <text>
        <r>
          <rPr>
            <b/>
            <sz val="8"/>
            <color indexed="81"/>
            <rFont val="Tahoma"/>
            <family val="2"/>
          </rPr>
          <t>Alexander Liao:</t>
        </r>
        <r>
          <rPr>
            <sz val="8"/>
            <color indexed="81"/>
            <rFont val="Tahoma"/>
            <family val="2"/>
          </rPr>
          <t xml:space="preserve">
Input partial frequency for element to the left</t>
        </r>
      </text>
    </comment>
    <comment ref="W231" authorId="0" shapeId="0" xr:uid="{00000000-0006-0000-0200-0000B9060000}">
      <text>
        <r>
          <rPr>
            <b/>
            <sz val="8"/>
            <color indexed="81"/>
            <rFont val="Tahoma"/>
            <family val="2"/>
          </rPr>
          <t>Alexander Liao:</t>
        </r>
        <r>
          <rPr>
            <sz val="8"/>
            <color indexed="81"/>
            <rFont val="Tahoma"/>
            <family val="2"/>
          </rPr>
          <t xml:space="preserve">
Input partial frequency for element to the left</t>
        </r>
      </text>
    </comment>
    <comment ref="Z231" authorId="0" shapeId="0" xr:uid="{00000000-0006-0000-0200-0000BA060000}">
      <text>
        <r>
          <rPr>
            <b/>
            <sz val="8"/>
            <color indexed="81"/>
            <rFont val="Tahoma"/>
            <family val="2"/>
          </rPr>
          <t>Alexander Liao:</t>
        </r>
        <r>
          <rPr>
            <sz val="8"/>
            <color indexed="81"/>
            <rFont val="Tahoma"/>
            <family val="2"/>
          </rPr>
          <t xml:space="preserve">
Input partial frequency for element to the left</t>
        </r>
      </text>
    </comment>
    <comment ref="AC231" authorId="0" shapeId="0" xr:uid="{00000000-0006-0000-0200-0000BB060000}">
      <text>
        <r>
          <rPr>
            <b/>
            <sz val="8"/>
            <color indexed="81"/>
            <rFont val="Tahoma"/>
            <family val="2"/>
          </rPr>
          <t>Alexander Liao:</t>
        </r>
        <r>
          <rPr>
            <sz val="8"/>
            <color indexed="81"/>
            <rFont val="Tahoma"/>
            <family val="2"/>
          </rPr>
          <t xml:space="preserve">
Input partial frequency for element to the left</t>
        </r>
      </text>
    </comment>
    <comment ref="AF231" authorId="0" shapeId="0" xr:uid="{00000000-0006-0000-0200-0000BC060000}">
      <text>
        <r>
          <rPr>
            <b/>
            <sz val="8"/>
            <color indexed="81"/>
            <rFont val="Tahoma"/>
            <family val="2"/>
          </rPr>
          <t>Alexander Liao:</t>
        </r>
        <r>
          <rPr>
            <sz val="8"/>
            <color indexed="81"/>
            <rFont val="Tahoma"/>
            <family val="2"/>
          </rPr>
          <t xml:space="preserve">
Input partial frequency for element to the left</t>
        </r>
      </text>
    </comment>
    <comment ref="AI231" authorId="0" shapeId="0" xr:uid="{00000000-0006-0000-0200-0000BD060000}">
      <text>
        <r>
          <rPr>
            <b/>
            <sz val="8"/>
            <color indexed="81"/>
            <rFont val="Tahoma"/>
            <family val="2"/>
          </rPr>
          <t>Alexander Liao:</t>
        </r>
        <r>
          <rPr>
            <sz val="8"/>
            <color indexed="81"/>
            <rFont val="Tahoma"/>
            <family val="2"/>
          </rPr>
          <t xml:space="preserve">
Input partial frequency for element to the left</t>
        </r>
      </text>
    </comment>
    <comment ref="AL231" authorId="0" shapeId="0" xr:uid="{00000000-0006-0000-0200-0000BE060000}">
      <text>
        <r>
          <rPr>
            <b/>
            <sz val="8"/>
            <color indexed="81"/>
            <rFont val="Tahoma"/>
            <family val="2"/>
          </rPr>
          <t>Alexander Liao:</t>
        </r>
        <r>
          <rPr>
            <sz val="8"/>
            <color indexed="81"/>
            <rFont val="Tahoma"/>
            <family val="2"/>
          </rPr>
          <t xml:space="preserve">
Input partial frequency for element to the left</t>
        </r>
      </text>
    </comment>
    <comment ref="AO231" authorId="0" shapeId="0" xr:uid="{00000000-0006-0000-0200-0000BF060000}">
      <text>
        <r>
          <rPr>
            <b/>
            <sz val="8"/>
            <color indexed="81"/>
            <rFont val="Tahoma"/>
            <family val="2"/>
          </rPr>
          <t>Alexander Liao:</t>
        </r>
        <r>
          <rPr>
            <sz val="8"/>
            <color indexed="81"/>
            <rFont val="Tahoma"/>
            <family val="2"/>
          </rPr>
          <t xml:space="preserve">
Input partial frequency for element to the left</t>
        </r>
      </text>
    </comment>
    <comment ref="K232" authorId="0" shapeId="0" xr:uid="{00000000-0006-0000-0200-0000C0060000}">
      <text>
        <r>
          <rPr>
            <b/>
            <sz val="8"/>
            <color indexed="81"/>
            <rFont val="Tahoma"/>
            <family val="2"/>
          </rPr>
          <t>Alexander Liao:</t>
        </r>
        <r>
          <rPr>
            <sz val="8"/>
            <color indexed="81"/>
            <rFont val="Tahoma"/>
            <family val="2"/>
          </rPr>
          <t xml:space="preserve">
Input partial frequency for element to the left</t>
        </r>
      </text>
    </comment>
    <comment ref="N232" authorId="0" shapeId="0" xr:uid="{00000000-0006-0000-0200-0000C1060000}">
      <text>
        <r>
          <rPr>
            <b/>
            <sz val="8"/>
            <color indexed="81"/>
            <rFont val="Tahoma"/>
            <family val="2"/>
          </rPr>
          <t>Alexander Liao:</t>
        </r>
        <r>
          <rPr>
            <sz val="8"/>
            <color indexed="81"/>
            <rFont val="Tahoma"/>
            <family val="2"/>
          </rPr>
          <t xml:space="preserve">
Input partial frequency for element to the left</t>
        </r>
      </text>
    </comment>
    <comment ref="Q232" authorId="0" shapeId="0" xr:uid="{00000000-0006-0000-0200-0000C2060000}">
      <text>
        <r>
          <rPr>
            <b/>
            <sz val="8"/>
            <color indexed="81"/>
            <rFont val="Tahoma"/>
            <family val="2"/>
          </rPr>
          <t>Alexander Liao:</t>
        </r>
        <r>
          <rPr>
            <sz val="8"/>
            <color indexed="81"/>
            <rFont val="Tahoma"/>
            <family val="2"/>
          </rPr>
          <t xml:space="preserve">
Input partial frequency for element to the left</t>
        </r>
      </text>
    </comment>
    <comment ref="T232" authorId="0" shapeId="0" xr:uid="{00000000-0006-0000-0200-0000C3060000}">
      <text>
        <r>
          <rPr>
            <b/>
            <sz val="8"/>
            <color indexed="81"/>
            <rFont val="Tahoma"/>
            <family val="2"/>
          </rPr>
          <t>Alexander Liao:</t>
        </r>
        <r>
          <rPr>
            <sz val="8"/>
            <color indexed="81"/>
            <rFont val="Tahoma"/>
            <family val="2"/>
          </rPr>
          <t xml:space="preserve">
Input partial frequency for element to the left</t>
        </r>
      </text>
    </comment>
    <comment ref="W232" authorId="0" shapeId="0" xr:uid="{00000000-0006-0000-0200-0000C4060000}">
      <text>
        <r>
          <rPr>
            <b/>
            <sz val="8"/>
            <color indexed="81"/>
            <rFont val="Tahoma"/>
            <family val="2"/>
          </rPr>
          <t>Alexander Liao:</t>
        </r>
        <r>
          <rPr>
            <sz val="8"/>
            <color indexed="81"/>
            <rFont val="Tahoma"/>
            <family val="2"/>
          </rPr>
          <t xml:space="preserve">
Input partial frequency for element to the left</t>
        </r>
      </text>
    </comment>
    <comment ref="Z232" authorId="0" shapeId="0" xr:uid="{00000000-0006-0000-0200-0000C5060000}">
      <text>
        <r>
          <rPr>
            <b/>
            <sz val="8"/>
            <color indexed="81"/>
            <rFont val="Tahoma"/>
            <family val="2"/>
          </rPr>
          <t>Alexander Liao:</t>
        </r>
        <r>
          <rPr>
            <sz val="8"/>
            <color indexed="81"/>
            <rFont val="Tahoma"/>
            <family val="2"/>
          </rPr>
          <t xml:space="preserve">
Input partial frequency for element to the left</t>
        </r>
      </text>
    </comment>
    <comment ref="AC232" authorId="0" shapeId="0" xr:uid="{00000000-0006-0000-0200-0000C6060000}">
      <text>
        <r>
          <rPr>
            <b/>
            <sz val="8"/>
            <color indexed="81"/>
            <rFont val="Tahoma"/>
            <family val="2"/>
          </rPr>
          <t>Alexander Liao:</t>
        </r>
        <r>
          <rPr>
            <sz val="8"/>
            <color indexed="81"/>
            <rFont val="Tahoma"/>
            <family val="2"/>
          </rPr>
          <t xml:space="preserve">
Input partial frequency for element to the left</t>
        </r>
      </text>
    </comment>
    <comment ref="AF232" authorId="0" shapeId="0" xr:uid="{00000000-0006-0000-0200-0000C7060000}">
      <text>
        <r>
          <rPr>
            <b/>
            <sz val="8"/>
            <color indexed="81"/>
            <rFont val="Tahoma"/>
            <family val="2"/>
          </rPr>
          <t>Alexander Liao:</t>
        </r>
        <r>
          <rPr>
            <sz val="8"/>
            <color indexed="81"/>
            <rFont val="Tahoma"/>
            <family val="2"/>
          </rPr>
          <t xml:space="preserve">
Input partial frequency for element to the left</t>
        </r>
      </text>
    </comment>
    <comment ref="AI232" authorId="0" shapeId="0" xr:uid="{00000000-0006-0000-0200-0000C8060000}">
      <text>
        <r>
          <rPr>
            <b/>
            <sz val="8"/>
            <color indexed="81"/>
            <rFont val="Tahoma"/>
            <family val="2"/>
          </rPr>
          <t>Alexander Liao:</t>
        </r>
        <r>
          <rPr>
            <sz val="8"/>
            <color indexed="81"/>
            <rFont val="Tahoma"/>
            <family val="2"/>
          </rPr>
          <t xml:space="preserve">
Input partial frequency for element to the left</t>
        </r>
      </text>
    </comment>
    <comment ref="AL232" authorId="0" shapeId="0" xr:uid="{00000000-0006-0000-0200-0000C9060000}">
      <text>
        <r>
          <rPr>
            <b/>
            <sz val="8"/>
            <color indexed="81"/>
            <rFont val="Tahoma"/>
            <family val="2"/>
          </rPr>
          <t>Alexander Liao:</t>
        </r>
        <r>
          <rPr>
            <sz val="8"/>
            <color indexed="81"/>
            <rFont val="Tahoma"/>
            <family val="2"/>
          </rPr>
          <t xml:space="preserve">
Input partial frequency for element to the left</t>
        </r>
      </text>
    </comment>
    <comment ref="AO232" authorId="0" shapeId="0" xr:uid="{00000000-0006-0000-0200-0000CA060000}">
      <text>
        <r>
          <rPr>
            <b/>
            <sz val="8"/>
            <color indexed="81"/>
            <rFont val="Tahoma"/>
            <family val="2"/>
          </rPr>
          <t>Alexander Liao:</t>
        </r>
        <r>
          <rPr>
            <sz val="8"/>
            <color indexed="81"/>
            <rFont val="Tahoma"/>
            <family val="2"/>
          </rPr>
          <t xml:space="preserve">
Input partial frequency for element to the left</t>
        </r>
      </text>
    </comment>
    <comment ref="K233" authorId="0" shapeId="0" xr:uid="{00000000-0006-0000-0200-0000CB060000}">
      <text>
        <r>
          <rPr>
            <b/>
            <sz val="8"/>
            <color indexed="81"/>
            <rFont val="Tahoma"/>
            <family val="2"/>
          </rPr>
          <t>Alexander Liao:</t>
        </r>
        <r>
          <rPr>
            <sz val="8"/>
            <color indexed="81"/>
            <rFont val="Tahoma"/>
            <family val="2"/>
          </rPr>
          <t xml:space="preserve">
Input partial frequency for element to the left</t>
        </r>
      </text>
    </comment>
    <comment ref="N233" authorId="0" shapeId="0" xr:uid="{00000000-0006-0000-0200-0000CC060000}">
      <text>
        <r>
          <rPr>
            <b/>
            <sz val="8"/>
            <color indexed="81"/>
            <rFont val="Tahoma"/>
            <family val="2"/>
          </rPr>
          <t>Alexander Liao:</t>
        </r>
        <r>
          <rPr>
            <sz val="8"/>
            <color indexed="81"/>
            <rFont val="Tahoma"/>
            <family val="2"/>
          </rPr>
          <t xml:space="preserve">
Input partial frequency for element to the left</t>
        </r>
      </text>
    </comment>
    <comment ref="Q233" authorId="0" shapeId="0" xr:uid="{00000000-0006-0000-0200-0000CD060000}">
      <text>
        <r>
          <rPr>
            <b/>
            <sz val="8"/>
            <color indexed="81"/>
            <rFont val="Tahoma"/>
            <family val="2"/>
          </rPr>
          <t>Alexander Liao:</t>
        </r>
        <r>
          <rPr>
            <sz val="8"/>
            <color indexed="81"/>
            <rFont val="Tahoma"/>
            <family val="2"/>
          </rPr>
          <t xml:space="preserve">
Input partial frequency for element to the left</t>
        </r>
      </text>
    </comment>
    <comment ref="T233" authorId="0" shapeId="0" xr:uid="{00000000-0006-0000-0200-0000CE060000}">
      <text>
        <r>
          <rPr>
            <b/>
            <sz val="8"/>
            <color indexed="81"/>
            <rFont val="Tahoma"/>
            <family val="2"/>
          </rPr>
          <t>Alexander Liao:</t>
        </r>
        <r>
          <rPr>
            <sz val="8"/>
            <color indexed="81"/>
            <rFont val="Tahoma"/>
            <family val="2"/>
          </rPr>
          <t xml:space="preserve">
Input partial frequency for element to the left</t>
        </r>
      </text>
    </comment>
    <comment ref="W233" authorId="0" shapeId="0" xr:uid="{00000000-0006-0000-0200-0000CF060000}">
      <text>
        <r>
          <rPr>
            <b/>
            <sz val="8"/>
            <color indexed="81"/>
            <rFont val="Tahoma"/>
            <family val="2"/>
          </rPr>
          <t>Alexander Liao:</t>
        </r>
        <r>
          <rPr>
            <sz val="8"/>
            <color indexed="81"/>
            <rFont val="Tahoma"/>
            <family val="2"/>
          </rPr>
          <t xml:space="preserve">
Input partial frequency for element to the left</t>
        </r>
      </text>
    </comment>
    <comment ref="Z233" authorId="0" shapeId="0" xr:uid="{00000000-0006-0000-0200-0000D0060000}">
      <text>
        <r>
          <rPr>
            <b/>
            <sz val="8"/>
            <color indexed="81"/>
            <rFont val="Tahoma"/>
            <family val="2"/>
          </rPr>
          <t>Alexander Liao:</t>
        </r>
        <r>
          <rPr>
            <sz val="8"/>
            <color indexed="81"/>
            <rFont val="Tahoma"/>
            <family val="2"/>
          </rPr>
          <t xml:space="preserve">
Input partial frequency for element to the left</t>
        </r>
      </text>
    </comment>
    <comment ref="AC233" authorId="0" shapeId="0" xr:uid="{00000000-0006-0000-0200-0000D1060000}">
      <text>
        <r>
          <rPr>
            <b/>
            <sz val="8"/>
            <color indexed="81"/>
            <rFont val="Tahoma"/>
            <family val="2"/>
          </rPr>
          <t>Alexander Liao:</t>
        </r>
        <r>
          <rPr>
            <sz val="8"/>
            <color indexed="81"/>
            <rFont val="Tahoma"/>
            <family val="2"/>
          </rPr>
          <t xml:space="preserve">
Input partial frequency for element to the left</t>
        </r>
      </text>
    </comment>
    <comment ref="AF233" authorId="0" shapeId="0" xr:uid="{00000000-0006-0000-0200-0000D2060000}">
      <text>
        <r>
          <rPr>
            <b/>
            <sz val="8"/>
            <color indexed="81"/>
            <rFont val="Tahoma"/>
            <family val="2"/>
          </rPr>
          <t>Alexander Liao:</t>
        </r>
        <r>
          <rPr>
            <sz val="8"/>
            <color indexed="81"/>
            <rFont val="Tahoma"/>
            <family val="2"/>
          </rPr>
          <t xml:space="preserve">
Input partial frequency for element to the left</t>
        </r>
      </text>
    </comment>
    <comment ref="AI233" authorId="0" shapeId="0" xr:uid="{00000000-0006-0000-0200-0000D3060000}">
      <text>
        <r>
          <rPr>
            <b/>
            <sz val="8"/>
            <color indexed="81"/>
            <rFont val="Tahoma"/>
            <family val="2"/>
          </rPr>
          <t>Alexander Liao:</t>
        </r>
        <r>
          <rPr>
            <sz val="8"/>
            <color indexed="81"/>
            <rFont val="Tahoma"/>
            <family val="2"/>
          </rPr>
          <t xml:space="preserve">
Input partial frequency for element to the left</t>
        </r>
      </text>
    </comment>
    <comment ref="AL233" authorId="0" shapeId="0" xr:uid="{00000000-0006-0000-0200-0000D4060000}">
      <text>
        <r>
          <rPr>
            <b/>
            <sz val="8"/>
            <color indexed="81"/>
            <rFont val="Tahoma"/>
            <family val="2"/>
          </rPr>
          <t>Alexander Liao:</t>
        </r>
        <r>
          <rPr>
            <sz val="8"/>
            <color indexed="81"/>
            <rFont val="Tahoma"/>
            <family val="2"/>
          </rPr>
          <t xml:space="preserve">
Input partial frequency for element to the left</t>
        </r>
      </text>
    </comment>
    <comment ref="AO233" authorId="0" shapeId="0" xr:uid="{00000000-0006-0000-0200-0000D5060000}">
      <text>
        <r>
          <rPr>
            <b/>
            <sz val="8"/>
            <color indexed="81"/>
            <rFont val="Tahoma"/>
            <family val="2"/>
          </rPr>
          <t>Alexander Liao:</t>
        </r>
        <r>
          <rPr>
            <sz val="8"/>
            <color indexed="81"/>
            <rFont val="Tahoma"/>
            <family val="2"/>
          </rPr>
          <t xml:space="preserve">
Input partial frequency for element to the left</t>
        </r>
      </text>
    </comment>
    <comment ref="K234" authorId="0" shapeId="0" xr:uid="{00000000-0006-0000-0200-0000D6060000}">
      <text>
        <r>
          <rPr>
            <b/>
            <sz val="8"/>
            <color indexed="81"/>
            <rFont val="Tahoma"/>
            <family val="2"/>
          </rPr>
          <t>Alexander Liao:</t>
        </r>
        <r>
          <rPr>
            <sz val="8"/>
            <color indexed="81"/>
            <rFont val="Tahoma"/>
            <family val="2"/>
          </rPr>
          <t xml:space="preserve">
Input partial frequency for element to the left</t>
        </r>
      </text>
    </comment>
    <comment ref="N234" authorId="0" shapeId="0" xr:uid="{00000000-0006-0000-0200-0000D7060000}">
      <text>
        <r>
          <rPr>
            <b/>
            <sz val="8"/>
            <color indexed="81"/>
            <rFont val="Tahoma"/>
            <family val="2"/>
          </rPr>
          <t>Alexander Liao:</t>
        </r>
        <r>
          <rPr>
            <sz val="8"/>
            <color indexed="81"/>
            <rFont val="Tahoma"/>
            <family val="2"/>
          </rPr>
          <t xml:space="preserve">
Input partial frequency for element to the left</t>
        </r>
      </text>
    </comment>
    <comment ref="Q234" authorId="0" shapeId="0" xr:uid="{00000000-0006-0000-0200-0000D8060000}">
      <text>
        <r>
          <rPr>
            <b/>
            <sz val="8"/>
            <color indexed="81"/>
            <rFont val="Tahoma"/>
            <family val="2"/>
          </rPr>
          <t>Alexander Liao:</t>
        </r>
        <r>
          <rPr>
            <sz val="8"/>
            <color indexed="81"/>
            <rFont val="Tahoma"/>
            <family val="2"/>
          </rPr>
          <t xml:space="preserve">
Input partial frequency for element to the left</t>
        </r>
      </text>
    </comment>
    <comment ref="T234" authorId="0" shapeId="0" xr:uid="{00000000-0006-0000-0200-0000D9060000}">
      <text>
        <r>
          <rPr>
            <b/>
            <sz val="8"/>
            <color indexed="81"/>
            <rFont val="Tahoma"/>
            <family val="2"/>
          </rPr>
          <t>Alexander Liao:</t>
        </r>
        <r>
          <rPr>
            <sz val="8"/>
            <color indexed="81"/>
            <rFont val="Tahoma"/>
            <family val="2"/>
          </rPr>
          <t xml:space="preserve">
Input partial frequency for element to the left</t>
        </r>
      </text>
    </comment>
    <comment ref="W234" authorId="0" shapeId="0" xr:uid="{00000000-0006-0000-0200-0000DA060000}">
      <text>
        <r>
          <rPr>
            <b/>
            <sz val="8"/>
            <color indexed="81"/>
            <rFont val="Tahoma"/>
            <family val="2"/>
          </rPr>
          <t>Alexander Liao:</t>
        </r>
        <r>
          <rPr>
            <sz val="8"/>
            <color indexed="81"/>
            <rFont val="Tahoma"/>
            <family val="2"/>
          </rPr>
          <t xml:space="preserve">
Input partial frequency for element to the left</t>
        </r>
      </text>
    </comment>
    <comment ref="Z234" authorId="0" shapeId="0" xr:uid="{00000000-0006-0000-0200-0000DB060000}">
      <text>
        <r>
          <rPr>
            <b/>
            <sz val="8"/>
            <color indexed="81"/>
            <rFont val="Tahoma"/>
            <family val="2"/>
          </rPr>
          <t>Alexander Liao:</t>
        </r>
        <r>
          <rPr>
            <sz val="8"/>
            <color indexed="81"/>
            <rFont val="Tahoma"/>
            <family val="2"/>
          </rPr>
          <t xml:space="preserve">
Input partial frequency for element to the left</t>
        </r>
      </text>
    </comment>
    <comment ref="AC234" authorId="0" shapeId="0" xr:uid="{00000000-0006-0000-0200-0000DC060000}">
      <text>
        <r>
          <rPr>
            <b/>
            <sz val="8"/>
            <color indexed="81"/>
            <rFont val="Tahoma"/>
            <family val="2"/>
          </rPr>
          <t>Alexander Liao:</t>
        </r>
        <r>
          <rPr>
            <sz val="8"/>
            <color indexed="81"/>
            <rFont val="Tahoma"/>
            <family val="2"/>
          </rPr>
          <t xml:space="preserve">
Input partial frequency for element to the left</t>
        </r>
      </text>
    </comment>
    <comment ref="AF234" authorId="0" shapeId="0" xr:uid="{00000000-0006-0000-0200-0000DD060000}">
      <text>
        <r>
          <rPr>
            <b/>
            <sz val="8"/>
            <color indexed="81"/>
            <rFont val="Tahoma"/>
            <family val="2"/>
          </rPr>
          <t>Alexander Liao:</t>
        </r>
        <r>
          <rPr>
            <sz val="8"/>
            <color indexed="81"/>
            <rFont val="Tahoma"/>
            <family val="2"/>
          </rPr>
          <t xml:space="preserve">
Input partial frequency for element to the left</t>
        </r>
      </text>
    </comment>
    <comment ref="AI234" authorId="0" shapeId="0" xr:uid="{00000000-0006-0000-0200-0000DE060000}">
      <text>
        <r>
          <rPr>
            <b/>
            <sz val="8"/>
            <color indexed="81"/>
            <rFont val="Tahoma"/>
            <family val="2"/>
          </rPr>
          <t>Alexander Liao:</t>
        </r>
        <r>
          <rPr>
            <sz val="8"/>
            <color indexed="81"/>
            <rFont val="Tahoma"/>
            <family val="2"/>
          </rPr>
          <t xml:space="preserve">
Input partial frequency for element to the left</t>
        </r>
      </text>
    </comment>
    <comment ref="AL234" authorId="0" shapeId="0" xr:uid="{00000000-0006-0000-0200-0000DF060000}">
      <text>
        <r>
          <rPr>
            <b/>
            <sz val="8"/>
            <color indexed="81"/>
            <rFont val="Tahoma"/>
            <family val="2"/>
          </rPr>
          <t>Alexander Liao:</t>
        </r>
        <r>
          <rPr>
            <sz val="8"/>
            <color indexed="81"/>
            <rFont val="Tahoma"/>
            <family val="2"/>
          </rPr>
          <t xml:space="preserve">
Input partial frequency for element to the left</t>
        </r>
      </text>
    </comment>
    <comment ref="AO234" authorId="0" shapeId="0" xr:uid="{00000000-0006-0000-0200-0000E0060000}">
      <text>
        <r>
          <rPr>
            <b/>
            <sz val="8"/>
            <color indexed="81"/>
            <rFont val="Tahoma"/>
            <family val="2"/>
          </rPr>
          <t>Alexander Liao:</t>
        </r>
        <r>
          <rPr>
            <sz val="8"/>
            <color indexed="81"/>
            <rFont val="Tahoma"/>
            <family val="2"/>
          </rPr>
          <t xml:space="preserve">
Input partial frequency for element to the left</t>
        </r>
      </text>
    </comment>
    <comment ref="K235" authorId="0" shapeId="0" xr:uid="{00000000-0006-0000-0200-0000E1060000}">
      <text>
        <r>
          <rPr>
            <b/>
            <sz val="8"/>
            <color indexed="81"/>
            <rFont val="Tahoma"/>
            <family val="2"/>
          </rPr>
          <t>Alexander Liao:</t>
        </r>
        <r>
          <rPr>
            <sz val="8"/>
            <color indexed="81"/>
            <rFont val="Tahoma"/>
            <family val="2"/>
          </rPr>
          <t xml:space="preserve">
Input partial frequency for element to the left</t>
        </r>
      </text>
    </comment>
    <comment ref="N235" authorId="0" shapeId="0" xr:uid="{00000000-0006-0000-0200-0000E2060000}">
      <text>
        <r>
          <rPr>
            <b/>
            <sz val="8"/>
            <color indexed="81"/>
            <rFont val="Tahoma"/>
            <family val="2"/>
          </rPr>
          <t>Alexander Liao:</t>
        </r>
        <r>
          <rPr>
            <sz val="8"/>
            <color indexed="81"/>
            <rFont val="Tahoma"/>
            <family val="2"/>
          </rPr>
          <t xml:space="preserve">
Input partial frequency for element to the left</t>
        </r>
      </text>
    </comment>
    <comment ref="Q235" authorId="0" shapeId="0" xr:uid="{00000000-0006-0000-0200-0000E3060000}">
      <text>
        <r>
          <rPr>
            <b/>
            <sz val="8"/>
            <color indexed="81"/>
            <rFont val="Tahoma"/>
            <family val="2"/>
          </rPr>
          <t>Alexander Liao:</t>
        </r>
        <r>
          <rPr>
            <sz val="8"/>
            <color indexed="81"/>
            <rFont val="Tahoma"/>
            <family val="2"/>
          </rPr>
          <t xml:space="preserve">
Input partial frequency for element to the left</t>
        </r>
      </text>
    </comment>
    <comment ref="T235" authorId="0" shapeId="0" xr:uid="{00000000-0006-0000-0200-0000E4060000}">
      <text>
        <r>
          <rPr>
            <b/>
            <sz val="8"/>
            <color indexed="81"/>
            <rFont val="Tahoma"/>
            <family val="2"/>
          </rPr>
          <t>Alexander Liao:</t>
        </r>
        <r>
          <rPr>
            <sz val="8"/>
            <color indexed="81"/>
            <rFont val="Tahoma"/>
            <family val="2"/>
          </rPr>
          <t xml:space="preserve">
Input partial frequency for element to the left</t>
        </r>
      </text>
    </comment>
    <comment ref="W235" authorId="0" shapeId="0" xr:uid="{00000000-0006-0000-0200-0000E5060000}">
      <text>
        <r>
          <rPr>
            <b/>
            <sz val="8"/>
            <color indexed="81"/>
            <rFont val="Tahoma"/>
            <family val="2"/>
          </rPr>
          <t>Alexander Liao:</t>
        </r>
        <r>
          <rPr>
            <sz val="8"/>
            <color indexed="81"/>
            <rFont val="Tahoma"/>
            <family val="2"/>
          </rPr>
          <t xml:space="preserve">
Input partial frequency for element to the left</t>
        </r>
      </text>
    </comment>
    <comment ref="Z235" authorId="0" shapeId="0" xr:uid="{00000000-0006-0000-0200-0000E6060000}">
      <text>
        <r>
          <rPr>
            <b/>
            <sz val="8"/>
            <color indexed="81"/>
            <rFont val="Tahoma"/>
            <family val="2"/>
          </rPr>
          <t>Alexander Liao:</t>
        </r>
        <r>
          <rPr>
            <sz val="8"/>
            <color indexed="81"/>
            <rFont val="Tahoma"/>
            <family val="2"/>
          </rPr>
          <t xml:space="preserve">
Input partial frequency for element to the left</t>
        </r>
      </text>
    </comment>
    <comment ref="AC235" authorId="0" shapeId="0" xr:uid="{00000000-0006-0000-0200-0000E7060000}">
      <text>
        <r>
          <rPr>
            <b/>
            <sz val="8"/>
            <color indexed="81"/>
            <rFont val="Tahoma"/>
            <family val="2"/>
          </rPr>
          <t>Alexander Liao:</t>
        </r>
        <r>
          <rPr>
            <sz val="8"/>
            <color indexed="81"/>
            <rFont val="Tahoma"/>
            <family val="2"/>
          </rPr>
          <t xml:space="preserve">
Input partial frequency for element to the left</t>
        </r>
      </text>
    </comment>
    <comment ref="AF235" authorId="0" shapeId="0" xr:uid="{00000000-0006-0000-0200-0000E8060000}">
      <text>
        <r>
          <rPr>
            <b/>
            <sz val="8"/>
            <color indexed="81"/>
            <rFont val="Tahoma"/>
            <family val="2"/>
          </rPr>
          <t>Alexander Liao:</t>
        </r>
        <r>
          <rPr>
            <sz val="8"/>
            <color indexed="81"/>
            <rFont val="Tahoma"/>
            <family val="2"/>
          </rPr>
          <t xml:space="preserve">
Input partial frequency for element to the left</t>
        </r>
      </text>
    </comment>
    <comment ref="AI235" authorId="0" shapeId="0" xr:uid="{00000000-0006-0000-0200-0000E9060000}">
      <text>
        <r>
          <rPr>
            <b/>
            <sz val="8"/>
            <color indexed="81"/>
            <rFont val="Tahoma"/>
            <family val="2"/>
          </rPr>
          <t>Alexander Liao:</t>
        </r>
        <r>
          <rPr>
            <sz val="8"/>
            <color indexed="81"/>
            <rFont val="Tahoma"/>
            <family val="2"/>
          </rPr>
          <t xml:space="preserve">
Input partial frequency for element to the left</t>
        </r>
      </text>
    </comment>
    <comment ref="AL235" authorId="0" shapeId="0" xr:uid="{00000000-0006-0000-0200-0000EA060000}">
      <text>
        <r>
          <rPr>
            <b/>
            <sz val="8"/>
            <color indexed="81"/>
            <rFont val="Tahoma"/>
            <family val="2"/>
          </rPr>
          <t>Alexander Liao:</t>
        </r>
        <r>
          <rPr>
            <sz val="8"/>
            <color indexed="81"/>
            <rFont val="Tahoma"/>
            <family val="2"/>
          </rPr>
          <t xml:space="preserve">
Input partial frequency for element to the left</t>
        </r>
      </text>
    </comment>
    <comment ref="AO235" authorId="0" shapeId="0" xr:uid="{00000000-0006-0000-0200-0000EB060000}">
      <text>
        <r>
          <rPr>
            <b/>
            <sz val="8"/>
            <color indexed="81"/>
            <rFont val="Tahoma"/>
            <family val="2"/>
          </rPr>
          <t>Alexander Liao:</t>
        </r>
        <r>
          <rPr>
            <sz val="8"/>
            <color indexed="81"/>
            <rFont val="Tahoma"/>
            <family val="2"/>
          </rPr>
          <t xml:space="preserve">
Input partial frequency for element to the left</t>
        </r>
      </text>
    </comment>
    <comment ref="K236" authorId="0" shapeId="0" xr:uid="{00000000-0006-0000-0200-0000EC060000}">
      <text>
        <r>
          <rPr>
            <b/>
            <sz val="8"/>
            <color indexed="81"/>
            <rFont val="Tahoma"/>
            <family val="2"/>
          </rPr>
          <t>Alexander Liao:</t>
        </r>
        <r>
          <rPr>
            <sz val="8"/>
            <color indexed="81"/>
            <rFont val="Tahoma"/>
            <family val="2"/>
          </rPr>
          <t xml:space="preserve">
Input partial frequency for element to the left</t>
        </r>
      </text>
    </comment>
    <comment ref="N236" authorId="0" shapeId="0" xr:uid="{00000000-0006-0000-0200-0000ED060000}">
      <text>
        <r>
          <rPr>
            <b/>
            <sz val="8"/>
            <color indexed="81"/>
            <rFont val="Tahoma"/>
            <family val="2"/>
          </rPr>
          <t>Alexander Liao:</t>
        </r>
        <r>
          <rPr>
            <sz val="8"/>
            <color indexed="81"/>
            <rFont val="Tahoma"/>
            <family val="2"/>
          </rPr>
          <t xml:space="preserve">
Input partial frequency for element to the left</t>
        </r>
      </text>
    </comment>
    <comment ref="Q236" authorId="0" shapeId="0" xr:uid="{00000000-0006-0000-0200-0000EE060000}">
      <text>
        <r>
          <rPr>
            <b/>
            <sz val="8"/>
            <color indexed="81"/>
            <rFont val="Tahoma"/>
            <family val="2"/>
          </rPr>
          <t>Alexander Liao:</t>
        </r>
        <r>
          <rPr>
            <sz val="8"/>
            <color indexed="81"/>
            <rFont val="Tahoma"/>
            <family val="2"/>
          </rPr>
          <t xml:space="preserve">
Input partial frequency for element to the left</t>
        </r>
      </text>
    </comment>
    <comment ref="T236" authorId="0" shapeId="0" xr:uid="{00000000-0006-0000-0200-0000EF060000}">
      <text>
        <r>
          <rPr>
            <b/>
            <sz val="8"/>
            <color indexed="81"/>
            <rFont val="Tahoma"/>
            <family val="2"/>
          </rPr>
          <t>Alexander Liao:</t>
        </r>
        <r>
          <rPr>
            <sz val="8"/>
            <color indexed="81"/>
            <rFont val="Tahoma"/>
            <family val="2"/>
          </rPr>
          <t xml:space="preserve">
Input partial frequency for element to the left</t>
        </r>
      </text>
    </comment>
    <comment ref="W236" authorId="0" shapeId="0" xr:uid="{00000000-0006-0000-0200-0000F0060000}">
      <text>
        <r>
          <rPr>
            <b/>
            <sz val="8"/>
            <color indexed="81"/>
            <rFont val="Tahoma"/>
            <family val="2"/>
          </rPr>
          <t>Alexander Liao:</t>
        </r>
        <r>
          <rPr>
            <sz val="8"/>
            <color indexed="81"/>
            <rFont val="Tahoma"/>
            <family val="2"/>
          </rPr>
          <t xml:space="preserve">
Input partial frequency for element to the left</t>
        </r>
      </text>
    </comment>
    <comment ref="Z236" authorId="0" shapeId="0" xr:uid="{00000000-0006-0000-0200-0000F1060000}">
      <text>
        <r>
          <rPr>
            <b/>
            <sz val="8"/>
            <color indexed="81"/>
            <rFont val="Tahoma"/>
            <family val="2"/>
          </rPr>
          <t>Alexander Liao:</t>
        </r>
        <r>
          <rPr>
            <sz val="8"/>
            <color indexed="81"/>
            <rFont val="Tahoma"/>
            <family val="2"/>
          </rPr>
          <t xml:space="preserve">
Input partial frequency for element to the left</t>
        </r>
      </text>
    </comment>
    <comment ref="AC236" authorId="0" shapeId="0" xr:uid="{00000000-0006-0000-0200-0000F2060000}">
      <text>
        <r>
          <rPr>
            <b/>
            <sz val="8"/>
            <color indexed="81"/>
            <rFont val="Tahoma"/>
            <family val="2"/>
          </rPr>
          <t>Alexander Liao:</t>
        </r>
        <r>
          <rPr>
            <sz val="8"/>
            <color indexed="81"/>
            <rFont val="Tahoma"/>
            <family val="2"/>
          </rPr>
          <t xml:space="preserve">
Input partial frequency for element to the left</t>
        </r>
      </text>
    </comment>
    <comment ref="AF236" authorId="0" shapeId="0" xr:uid="{00000000-0006-0000-0200-0000F3060000}">
      <text>
        <r>
          <rPr>
            <b/>
            <sz val="8"/>
            <color indexed="81"/>
            <rFont val="Tahoma"/>
            <family val="2"/>
          </rPr>
          <t>Alexander Liao:</t>
        </r>
        <r>
          <rPr>
            <sz val="8"/>
            <color indexed="81"/>
            <rFont val="Tahoma"/>
            <family val="2"/>
          </rPr>
          <t xml:space="preserve">
Input partial frequency for element to the left</t>
        </r>
      </text>
    </comment>
    <comment ref="AI236" authorId="0" shapeId="0" xr:uid="{00000000-0006-0000-0200-0000F4060000}">
      <text>
        <r>
          <rPr>
            <b/>
            <sz val="8"/>
            <color indexed="81"/>
            <rFont val="Tahoma"/>
            <family val="2"/>
          </rPr>
          <t>Alexander Liao:</t>
        </r>
        <r>
          <rPr>
            <sz val="8"/>
            <color indexed="81"/>
            <rFont val="Tahoma"/>
            <family val="2"/>
          </rPr>
          <t xml:space="preserve">
Input partial frequency for element to the left</t>
        </r>
      </text>
    </comment>
    <comment ref="AL236" authorId="0" shapeId="0" xr:uid="{00000000-0006-0000-0200-0000F5060000}">
      <text>
        <r>
          <rPr>
            <b/>
            <sz val="8"/>
            <color indexed="81"/>
            <rFont val="Tahoma"/>
            <family val="2"/>
          </rPr>
          <t>Alexander Liao:</t>
        </r>
        <r>
          <rPr>
            <sz val="8"/>
            <color indexed="81"/>
            <rFont val="Tahoma"/>
            <family val="2"/>
          </rPr>
          <t xml:space="preserve">
Input partial frequency for element to the left</t>
        </r>
      </text>
    </comment>
    <comment ref="AO236" authorId="0" shapeId="0" xr:uid="{00000000-0006-0000-0200-0000F6060000}">
      <text>
        <r>
          <rPr>
            <b/>
            <sz val="8"/>
            <color indexed="81"/>
            <rFont val="Tahoma"/>
            <family val="2"/>
          </rPr>
          <t>Alexander Liao:</t>
        </r>
        <r>
          <rPr>
            <sz val="8"/>
            <color indexed="81"/>
            <rFont val="Tahoma"/>
            <family val="2"/>
          </rPr>
          <t xml:space="preserve">
Input partial frequency for element to the left</t>
        </r>
      </text>
    </comment>
    <comment ref="K237" authorId="0" shapeId="0" xr:uid="{00000000-0006-0000-0200-0000F7060000}">
      <text>
        <r>
          <rPr>
            <b/>
            <sz val="8"/>
            <color indexed="81"/>
            <rFont val="Tahoma"/>
            <family val="2"/>
          </rPr>
          <t>Alexander Liao:</t>
        </r>
        <r>
          <rPr>
            <sz val="8"/>
            <color indexed="81"/>
            <rFont val="Tahoma"/>
            <family val="2"/>
          </rPr>
          <t xml:space="preserve">
Input partial frequency for element to the left</t>
        </r>
      </text>
    </comment>
    <comment ref="N237" authorId="0" shapeId="0" xr:uid="{00000000-0006-0000-0200-0000F8060000}">
      <text>
        <r>
          <rPr>
            <b/>
            <sz val="8"/>
            <color indexed="81"/>
            <rFont val="Tahoma"/>
            <family val="2"/>
          </rPr>
          <t>Alexander Liao:</t>
        </r>
        <r>
          <rPr>
            <sz val="8"/>
            <color indexed="81"/>
            <rFont val="Tahoma"/>
            <family val="2"/>
          </rPr>
          <t xml:space="preserve">
Input partial frequency for element to the left</t>
        </r>
      </text>
    </comment>
    <comment ref="Q237" authorId="0" shapeId="0" xr:uid="{00000000-0006-0000-0200-0000F9060000}">
      <text>
        <r>
          <rPr>
            <b/>
            <sz val="8"/>
            <color indexed="81"/>
            <rFont val="Tahoma"/>
            <family val="2"/>
          </rPr>
          <t>Alexander Liao:</t>
        </r>
        <r>
          <rPr>
            <sz val="8"/>
            <color indexed="81"/>
            <rFont val="Tahoma"/>
            <family val="2"/>
          </rPr>
          <t xml:space="preserve">
Input partial frequency for element to the left</t>
        </r>
      </text>
    </comment>
    <comment ref="T237" authorId="0" shapeId="0" xr:uid="{00000000-0006-0000-0200-0000FA060000}">
      <text>
        <r>
          <rPr>
            <b/>
            <sz val="8"/>
            <color indexed="81"/>
            <rFont val="Tahoma"/>
            <family val="2"/>
          </rPr>
          <t>Alexander Liao:</t>
        </r>
        <r>
          <rPr>
            <sz val="8"/>
            <color indexed="81"/>
            <rFont val="Tahoma"/>
            <family val="2"/>
          </rPr>
          <t xml:space="preserve">
Input partial frequency for element to the left</t>
        </r>
      </text>
    </comment>
    <comment ref="W237" authorId="0" shapeId="0" xr:uid="{00000000-0006-0000-0200-0000FB060000}">
      <text>
        <r>
          <rPr>
            <b/>
            <sz val="8"/>
            <color indexed="81"/>
            <rFont val="Tahoma"/>
            <family val="2"/>
          </rPr>
          <t>Alexander Liao:</t>
        </r>
        <r>
          <rPr>
            <sz val="8"/>
            <color indexed="81"/>
            <rFont val="Tahoma"/>
            <family val="2"/>
          </rPr>
          <t xml:space="preserve">
Input partial frequency for element to the left</t>
        </r>
      </text>
    </comment>
    <comment ref="Z237" authorId="0" shapeId="0" xr:uid="{00000000-0006-0000-0200-0000FC060000}">
      <text>
        <r>
          <rPr>
            <b/>
            <sz val="8"/>
            <color indexed="81"/>
            <rFont val="Tahoma"/>
            <family val="2"/>
          </rPr>
          <t>Alexander Liao:</t>
        </r>
        <r>
          <rPr>
            <sz val="8"/>
            <color indexed="81"/>
            <rFont val="Tahoma"/>
            <family val="2"/>
          </rPr>
          <t xml:space="preserve">
Input partial frequency for element to the left</t>
        </r>
      </text>
    </comment>
    <comment ref="AC237" authorId="0" shapeId="0" xr:uid="{00000000-0006-0000-0200-0000FD060000}">
      <text>
        <r>
          <rPr>
            <b/>
            <sz val="8"/>
            <color indexed="81"/>
            <rFont val="Tahoma"/>
            <family val="2"/>
          </rPr>
          <t>Alexander Liao:</t>
        </r>
        <r>
          <rPr>
            <sz val="8"/>
            <color indexed="81"/>
            <rFont val="Tahoma"/>
            <family val="2"/>
          </rPr>
          <t xml:space="preserve">
Input partial frequency for element to the left</t>
        </r>
      </text>
    </comment>
    <comment ref="AF237" authorId="0" shapeId="0" xr:uid="{00000000-0006-0000-0200-0000FE060000}">
      <text>
        <r>
          <rPr>
            <b/>
            <sz val="8"/>
            <color indexed="81"/>
            <rFont val="Tahoma"/>
            <family val="2"/>
          </rPr>
          <t>Alexander Liao:</t>
        </r>
        <r>
          <rPr>
            <sz val="8"/>
            <color indexed="81"/>
            <rFont val="Tahoma"/>
            <family val="2"/>
          </rPr>
          <t xml:space="preserve">
Input partial frequency for element to the left</t>
        </r>
      </text>
    </comment>
    <comment ref="AI237" authorId="0" shapeId="0" xr:uid="{00000000-0006-0000-0200-0000FF060000}">
      <text>
        <r>
          <rPr>
            <b/>
            <sz val="8"/>
            <color indexed="81"/>
            <rFont val="Tahoma"/>
            <family val="2"/>
          </rPr>
          <t>Alexander Liao:</t>
        </r>
        <r>
          <rPr>
            <sz val="8"/>
            <color indexed="81"/>
            <rFont val="Tahoma"/>
            <family val="2"/>
          </rPr>
          <t xml:space="preserve">
Input partial frequency for element to the left</t>
        </r>
      </text>
    </comment>
    <comment ref="AL237" authorId="0" shapeId="0" xr:uid="{00000000-0006-0000-0200-000000070000}">
      <text>
        <r>
          <rPr>
            <b/>
            <sz val="8"/>
            <color indexed="81"/>
            <rFont val="Tahoma"/>
            <family val="2"/>
          </rPr>
          <t>Alexander Liao:</t>
        </r>
        <r>
          <rPr>
            <sz val="8"/>
            <color indexed="81"/>
            <rFont val="Tahoma"/>
            <family val="2"/>
          </rPr>
          <t xml:space="preserve">
Input partial frequency for element to the left</t>
        </r>
      </text>
    </comment>
    <comment ref="AO237" authorId="0" shapeId="0" xr:uid="{00000000-0006-0000-0200-000001070000}">
      <text>
        <r>
          <rPr>
            <b/>
            <sz val="8"/>
            <color indexed="81"/>
            <rFont val="Tahoma"/>
            <family val="2"/>
          </rPr>
          <t>Alexander Liao:</t>
        </r>
        <r>
          <rPr>
            <sz val="8"/>
            <color indexed="81"/>
            <rFont val="Tahoma"/>
            <family val="2"/>
          </rPr>
          <t xml:space="preserve">
Input partial frequency for element to the left</t>
        </r>
      </text>
    </comment>
    <comment ref="K238" authorId="0" shapeId="0" xr:uid="{00000000-0006-0000-0200-000002070000}">
      <text>
        <r>
          <rPr>
            <b/>
            <sz val="8"/>
            <color indexed="81"/>
            <rFont val="Tahoma"/>
            <family val="2"/>
          </rPr>
          <t>Alexander Liao:</t>
        </r>
        <r>
          <rPr>
            <sz val="8"/>
            <color indexed="81"/>
            <rFont val="Tahoma"/>
            <family val="2"/>
          </rPr>
          <t xml:space="preserve">
Input partial frequency for element to the left</t>
        </r>
      </text>
    </comment>
    <comment ref="N238" authorId="0" shapeId="0" xr:uid="{00000000-0006-0000-0200-000003070000}">
      <text>
        <r>
          <rPr>
            <b/>
            <sz val="8"/>
            <color indexed="81"/>
            <rFont val="Tahoma"/>
            <family val="2"/>
          </rPr>
          <t>Alexander Liao:</t>
        </r>
        <r>
          <rPr>
            <sz val="8"/>
            <color indexed="81"/>
            <rFont val="Tahoma"/>
            <family val="2"/>
          </rPr>
          <t xml:space="preserve">
Input partial frequency for element to the left</t>
        </r>
      </text>
    </comment>
    <comment ref="Q238" authorId="0" shapeId="0" xr:uid="{00000000-0006-0000-0200-000004070000}">
      <text>
        <r>
          <rPr>
            <b/>
            <sz val="8"/>
            <color indexed="81"/>
            <rFont val="Tahoma"/>
            <family val="2"/>
          </rPr>
          <t>Alexander Liao:</t>
        </r>
        <r>
          <rPr>
            <sz val="8"/>
            <color indexed="81"/>
            <rFont val="Tahoma"/>
            <family val="2"/>
          </rPr>
          <t xml:space="preserve">
Input partial frequency for element to the left</t>
        </r>
      </text>
    </comment>
    <comment ref="T238" authorId="0" shapeId="0" xr:uid="{00000000-0006-0000-0200-000005070000}">
      <text>
        <r>
          <rPr>
            <b/>
            <sz val="8"/>
            <color indexed="81"/>
            <rFont val="Tahoma"/>
            <family val="2"/>
          </rPr>
          <t>Alexander Liao:</t>
        </r>
        <r>
          <rPr>
            <sz val="8"/>
            <color indexed="81"/>
            <rFont val="Tahoma"/>
            <family val="2"/>
          </rPr>
          <t xml:space="preserve">
Input partial frequency for element to the left</t>
        </r>
      </text>
    </comment>
    <comment ref="W238" authorId="0" shapeId="0" xr:uid="{00000000-0006-0000-0200-000006070000}">
      <text>
        <r>
          <rPr>
            <b/>
            <sz val="8"/>
            <color indexed="81"/>
            <rFont val="Tahoma"/>
            <family val="2"/>
          </rPr>
          <t>Alexander Liao:</t>
        </r>
        <r>
          <rPr>
            <sz val="8"/>
            <color indexed="81"/>
            <rFont val="Tahoma"/>
            <family val="2"/>
          </rPr>
          <t xml:space="preserve">
Input partial frequency for element to the left</t>
        </r>
      </text>
    </comment>
    <comment ref="Z238" authorId="0" shapeId="0" xr:uid="{00000000-0006-0000-0200-000007070000}">
      <text>
        <r>
          <rPr>
            <b/>
            <sz val="8"/>
            <color indexed="81"/>
            <rFont val="Tahoma"/>
            <family val="2"/>
          </rPr>
          <t>Alexander Liao:</t>
        </r>
        <r>
          <rPr>
            <sz val="8"/>
            <color indexed="81"/>
            <rFont val="Tahoma"/>
            <family val="2"/>
          </rPr>
          <t xml:space="preserve">
Input partial frequency for element to the left</t>
        </r>
      </text>
    </comment>
    <comment ref="AC238" authorId="0" shapeId="0" xr:uid="{00000000-0006-0000-0200-000008070000}">
      <text>
        <r>
          <rPr>
            <b/>
            <sz val="8"/>
            <color indexed="81"/>
            <rFont val="Tahoma"/>
            <family val="2"/>
          </rPr>
          <t>Alexander Liao:</t>
        </r>
        <r>
          <rPr>
            <sz val="8"/>
            <color indexed="81"/>
            <rFont val="Tahoma"/>
            <family val="2"/>
          </rPr>
          <t xml:space="preserve">
Input partial frequency for element to the left</t>
        </r>
      </text>
    </comment>
    <comment ref="AF238" authorId="0" shapeId="0" xr:uid="{00000000-0006-0000-0200-000009070000}">
      <text>
        <r>
          <rPr>
            <b/>
            <sz val="8"/>
            <color indexed="81"/>
            <rFont val="Tahoma"/>
            <family val="2"/>
          </rPr>
          <t>Alexander Liao:</t>
        </r>
        <r>
          <rPr>
            <sz val="8"/>
            <color indexed="81"/>
            <rFont val="Tahoma"/>
            <family val="2"/>
          </rPr>
          <t xml:space="preserve">
Input partial frequency for element to the left</t>
        </r>
      </text>
    </comment>
    <comment ref="AI238" authorId="0" shapeId="0" xr:uid="{00000000-0006-0000-0200-00000A070000}">
      <text>
        <r>
          <rPr>
            <b/>
            <sz val="8"/>
            <color indexed="81"/>
            <rFont val="Tahoma"/>
            <family val="2"/>
          </rPr>
          <t>Alexander Liao:</t>
        </r>
        <r>
          <rPr>
            <sz val="8"/>
            <color indexed="81"/>
            <rFont val="Tahoma"/>
            <family val="2"/>
          </rPr>
          <t xml:space="preserve">
Input partial frequency for element to the left</t>
        </r>
      </text>
    </comment>
    <comment ref="AL238" authorId="0" shapeId="0" xr:uid="{00000000-0006-0000-0200-00000B070000}">
      <text>
        <r>
          <rPr>
            <b/>
            <sz val="8"/>
            <color indexed="81"/>
            <rFont val="Tahoma"/>
            <family val="2"/>
          </rPr>
          <t>Alexander Liao:</t>
        </r>
        <r>
          <rPr>
            <sz val="8"/>
            <color indexed="81"/>
            <rFont val="Tahoma"/>
            <family val="2"/>
          </rPr>
          <t xml:space="preserve">
Input partial frequency for element to the left</t>
        </r>
      </text>
    </comment>
    <comment ref="AO238" authorId="0" shapeId="0" xr:uid="{00000000-0006-0000-0200-00000C070000}">
      <text>
        <r>
          <rPr>
            <b/>
            <sz val="8"/>
            <color indexed="81"/>
            <rFont val="Tahoma"/>
            <family val="2"/>
          </rPr>
          <t>Alexander Liao:</t>
        </r>
        <r>
          <rPr>
            <sz val="8"/>
            <color indexed="81"/>
            <rFont val="Tahoma"/>
            <family val="2"/>
          </rPr>
          <t xml:space="preserve">
Input partial frequency for element to the left</t>
        </r>
      </text>
    </comment>
    <comment ref="K245" authorId="0" shapeId="0" xr:uid="{00000000-0006-0000-0200-00000D070000}">
      <text>
        <r>
          <rPr>
            <b/>
            <sz val="8"/>
            <color indexed="81"/>
            <rFont val="Tahoma"/>
            <family val="2"/>
          </rPr>
          <t>Alexander Liao:</t>
        </r>
        <r>
          <rPr>
            <sz val="8"/>
            <color indexed="81"/>
            <rFont val="Tahoma"/>
            <family val="2"/>
          </rPr>
          <t xml:space="preserve">
Input partial frequency for element to the left</t>
        </r>
      </text>
    </comment>
    <comment ref="N245" authorId="0" shapeId="0" xr:uid="{00000000-0006-0000-0200-00000E070000}">
      <text>
        <r>
          <rPr>
            <b/>
            <sz val="8"/>
            <color indexed="81"/>
            <rFont val="Tahoma"/>
            <family val="2"/>
          </rPr>
          <t>Alexander Liao:</t>
        </r>
        <r>
          <rPr>
            <sz val="8"/>
            <color indexed="81"/>
            <rFont val="Tahoma"/>
            <family val="2"/>
          </rPr>
          <t xml:space="preserve">
Input partial frequency for element to the left</t>
        </r>
      </text>
    </comment>
    <comment ref="Q245" authorId="0" shapeId="0" xr:uid="{00000000-0006-0000-0200-00000F070000}">
      <text>
        <r>
          <rPr>
            <b/>
            <sz val="8"/>
            <color indexed="81"/>
            <rFont val="Tahoma"/>
            <family val="2"/>
          </rPr>
          <t>Alexander Liao:</t>
        </r>
        <r>
          <rPr>
            <sz val="8"/>
            <color indexed="81"/>
            <rFont val="Tahoma"/>
            <family val="2"/>
          </rPr>
          <t xml:space="preserve">
Input partial frequency for element to the left</t>
        </r>
      </text>
    </comment>
    <comment ref="T245" authorId="0" shapeId="0" xr:uid="{00000000-0006-0000-0200-000010070000}">
      <text>
        <r>
          <rPr>
            <b/>
            <sz val="8"/>
            <color indexed="81"/>
            <rFont val="Tahoma"/>
            <family val="2"/>
          </rPr>
          <t>Alexander Liao:</t>
        </r>
        <r>
          <rPr>
            <sz val="8"/>
            <color indexed="81"/>
            <rFont val="Tahoma"/>
            <family val="2"/>
          </rPr>
          <t xml:space="preserve">
Input partial frequency for element to the left</t>
        </r>
      </text>
    </comment>
    <comment ref="W245" authorId="0" shapeId="0" xr:uid="{00000000-0006-0000-0200-000011070000}">
      <text>
        <r>
          <rPr>
            <b/>
            <sz val="8"/>
            <color indexed="81"/>
            <rFont val="Tahoma"/>
            <family val="2"/>
          </rPr>
          <t>Alexander Liao:</t>
        </r>
        <r>
          <rPr>
            <sz val="8"/>
            <color indexed="81"/>
            <rFont val="Tahoma"/>
            <family val="2"/>
          </rPr>
          <t xml:space="preserve">
Input partial frequency for element to the left</t>
        </r>
      </text>
    </comment>
    <comment ref="Z245" authorId="0" shapeId="0" xr:uid="{00000000-0006-0000-0200-000012070000}">
      <text>
        <r>
          <rPr>
            <b/>
            <sz val="8"/>
            <color indexed="81"/>
            <rFont val="Tahoma"/>
            <family val="2"/>
          </rPr>
          <t>Alexander Liao:</t>
        </r>
        <r>
          <rPr>
            <sz val="8"/>
            <color indexed="81"/>
            <rFont val="Tahoma"/>
            <family val="2"/>
          </rPr>
          <t xml:space="preserve">
Input partial frequency for element to the left</t>
        </r>
      </text>
    </comment>
    <comment ref="AC245" authorId="0" shapeId="0" xr:uid="{00000000-0006-0000-0200-000013070000}">
      <text>
        <r>
          <rPr>
            <b/>
            <sz val="8"/>
            <color indexed="81"/>
            <rFont val="Tahoma"/>
            <family val="2"/>
          </rPr>
          <t>Alexander Liao:</t>
        </r>
        <r>
          <rPr>
            <sz val="8"/>
            <color indexed="81"/>
            <rFont val="Tahoma"/>
            <family val="2"/>
          </rPr>
          <t xml:space="preserve">
Input partial frequency for element to the left</t>
        </r>
      </text>
    </comment>
    <comment ref="AF245" authorId="0" shapeId="0" xr:uid="{00000000-0006-0000-0200-000014070000}">
      <text>
        <r>
          <rPr>
            <b/>
            <sz val="8"/>
            <color indexed="81"/>
            <rFont val="Tahoma"/>
            <family val="2"/>
          </rPr>
          <t>Alexander Liao:</t>
        </r>
        <r>
          <rPr>
            <sz val="8"/>
            <color indexed="81"/>
            <rFont val="Tahoma"/>
            <family val="2"/>
          </rPr>
          <t xml:space="preserve">
Input partial frequency for element to the left</t>
        </r>
      </text>
    </comment>
    <comment ref="AI245" authorId="0" shapeId="0" xr:uid="{00000000-0006-0000-0200-000015070000}">
      <text>
        <r>
          <rPr>
            <b/>
            <sz val="8"/>
            <color indexed="81"/>
            <rFont val="Tahoma"/>
            <family val="2"/>
          </rPr>
          <t>Alexander Liao:</t>
        </r>
        <r>
          <rPr>
            <sz val="8"/>
            <color indexed="81"/>
            <rFont val="Tahoma"/>
            <family val="2"/>
          </rPr>
          <t xml:space="preserve">
Input partial frequency for element to the left</t>
        </r>
      </text>
    </comment>
    <comment ref="AL245" authorId="0" shapeId="0" xr:uid="{00000000-0006-0000-0200-000016070000}">
      <text>
        <r>
          <rPr>
            <b/>
            <sz val="8"/>
            <color indexed="81"/>
            <rFont val="Tahoma"/>
            <family val="2"/>
          </rPr>
          <t>Alexander Liao:</t>
        </r>
        <r>
          <rPr>
            <sz val="8"/>
            <color indexed="81"/>
            <rFont val="Tahoma"/>
            <family val="2"/>
          </rPr>
          <t xml:space="preserve">
Input partial frequency for element to the left</t>
        </r>
      </text>
    </comment>
    <comment ref="AO245" authorId="0" shapeId="0" xr:uid="{00000000-0006-0000-0200-000017070000}">
      <text>
        <r>
          <rPr>
            <b/>
            <sz val="8"/>
            <color indexed="81"/>
            <rFont val="Tahoma"/>
            <family val="2"/>
          </rPr>
          <t>Alexander Liao:</t>
        </r>
        <r>
          <rPr>
            <sz val="8"/>
            <color indexed="81"/>
            <rFont val="Tahoma"/>
            <family val="2"/>
          </rPr>
          <t xml:space="preserve">
Input partial frequency for element to the left</t>
        </r>
      </text>
    </comment>
    <comment ref="K246" authorId="0" shapeId="0" xr:uid="{00000000-0006-0000-0200-000018070000}">
      <text>
        <r>
          <rPr>
            <b/>
            <sz val="8"/>
            <color indexed="81"/>
            <rFont val="Tahoma"/>
            <family val="2"/>
          </rPr>
          <t>Alexander Liao:</t>
        </r>
        <r>
          <rPr>
            <sz val="8"/>
            <color indexed="81"/>
            <rFont val="Tahoma"/>
            <family val="2"/>
          </rPr>
          <t xml:space="preserve">
Input partial frequency for element to the left</t>
        </r>
      </text>
    </comment>
    <comment ref="N246" authorId="0" shapeId="0" xr:uid="{00000000-0006-0000-0200-000019070000}">
      <text>
        <r>
          <rPr>
            <b/>
            <sz val="8"/>
            <color indexed="81"/>
            <rFont val="Tahoma"/>
            <family val="2"/>
          </rPr>
          <t>Alexander Liao:</t>
        </r>
        <r>
          <rPr>
            <sz val="8"/>
            <color indexed="81"/>
            <rFont val="Tahoma"/>
            <family val="2"/>
          </rPr>
          <t xml:space="preserve">
Input partial frequency for element to the left</t>
        </r>
      </text>
    </comment>
    <comment ref="Q246" authorId="0" shapeId="0" xr:uid="{00000000-0006-0000-0200-00001A070000}">
      <text>
        <r>
          <rPr>
            <b/>
            <sz val="8"/>
            <color indexed="81"/>
            <rFont val="Tahoma"/>
            <family val="2"/>
          </rPr>
          <t>Alexander Liao:</t>
        </r>
        <r>
          <rPr>
            <sz val="8"/>
            <color indexed="81"/>
            <rFont val="Tahoma"/>
            <family val="2"/>
          </rPr>
          <t xml:space="preserve">
Input partial frequency for element to the left</t>
        </r>
      </text>
    </comment>
    <comment ref="T246" authorId="0" shapeId="0" xr:uid="{00000000-0006-0000-0200-00001B070000}">
      <text>
        <r>
          <rPr>
            <b/>
            <sz val="8"/>
            <color indexed="81"/>
            <rFont val="Tahoma"/>
            <family val="2"/>
          </rPr>
          <t>Alexander Liao:</t>
        </r>
        <r>
          <rPr>
            <sz val="8"/>
            <color indexed="81"/>
            <rFont val="Tahoma"/>
            <family val="2"/>
          </rPr>
          <t xml:space="preserve">
Input partial frequency for element to the left</t>
        </r>
      </text>
    </comment>
    <comment ref="W246" authorId="0" shapeId="0" xr:uid="{00000000-0006-0000-0200-00001C070000}">
      <text>
        <r>
          <rPr>
            <b/>
            <sz val="8"/>
            <color indexed="81"/>
            <rFont val="Tahoma"/>
            <family val="2"/>
          </rPr>
          <t>Alexander Liao:</t>
        </r>
        <r>
          <rPr>
            <sz val="8"/>
            <color indexed="81"/>
            <rFont val="Tahoma"/>
            <family val="2"/>
          </rPr>
          <t xml:space="preserve">
Input partial frequency for element to the left</t>
        </r>
      </text>
    </comment>
    <comment ref="Z246" authorId="0" shapeId="0" xr:uid="{00000000-0006-0000-0200-00001D070000}">
      <text>
        <r>
          <rPr>
            <b/>
            <sz val="8"/>
            <color indexed="81"/>
            <rFont val="Tahoma"/>
            <family val="2"/>
          </rPr>
          <t>Alexander Liao:</t>
        </r>
        <r>
          <rPr>
            <sz val="8"/>
            <color indexed="81"/>
            <rFont val="Tahoma"/>
            <family val="2"/>
          </rPr>
          <t xml:space="preserve">
Input partial frequency for element to the left</t>
        </r>
      </text>
    </comment>
    <comment ref="AC246" authorId="0" shapeId="0" xr:uid="{00000000-0006-0000-0200-00001E070000}">
      <text>
        <r>
          <rPr>
            <b/>
            <sz val="8"/>
            <color indexed="81"/>
            <rFont val="Tahoma"/>
            <family val="2"/>
          </rPr>
          <t>Alexander Liao:</t>
        </r>
        <r>
          <rPr>
            <sz val="8"/>
            <color indexed="81"/>
            <rFont val="Tahoma"/>
            <family val="2"/>
          </rPr>
          <t xml:space="preserve">
Input partial frequency for element to the left</t>
        </r>
      </text>
    </comment>
    <comment ref="AF246" authorId="0" shapeId="0" xr:uid="{00000000-0006-0000-0200-00001F070000}">
      <text>
        <r>
          <rPr>
            <b/>
            <sz val="8"/>
            <color indexed="81"/>
            <rFont val="Tahoma"/>
            <family val="2"/>
          </rPr>
          <t>Alexander Liao:</t>
        </r>
        <r>
          <rPr>
            <sz val="8"/>
            <color indexed="81"/>
            <rFont val="Tahoma"/>
            <family val="2"/>
          </rPr>
          <t xml:space="preserve">
Input partial frequency for element to the left</t>
        </r>
      </text>
    </comment>
    <comment ref="AI246" authorId="0" shapeId="0" xr:uid="{00000000-0006-0000-0200-000020070000}">
      <text>
        <r>
          <rPr>
            <b/>
            <sz val="8"/>
            <color indexed="81"/>
            <rFont val="Tahoma"/>
            <family val="2"/>
          </rPr>
          <t>Alexander Liao:</t>
        </r>
        <r>
          <rPr>
            <sz val="8"/>
            <color indexed="81"/>
            <rFont val="Tahoma"/>
            <family val="2"/>
          </rPr>
          <t xml:space="preserve">
Input partial frequency for element to the left</t>
        </r>
      </text>
    </comment>
    <comment ref="AL246" authorId="0" shapeId="0" xr:uid="{00000000-0006-0000-0200-000021070000}">
      <text>
        <r>
          <rPr>
            <b/>
            <sz val="8"/>
            <color indexed="81"/>
            <rFont val="Tahoma"/>
            <family val="2"/>
          </rPr>
          <t>Alexander Liao:</t>
        </r>
        <r>
          <rPr>
            <sz val="8"/>
            <color indexed="81"/>
            <rFont val="Tahoma"/>
            <family val="2"/>
          </rPr>
          <t xml:space="preserve">
Input partial frequency for element to the left</t>
        </r>
      </text>
    </comment>
    <comment ref="AO246" authorId="0" shapeId="0" xr:uid="{00000000-0006-0000-0200-000022070000}">
      <text>
        <r>
          <rPr>
            <b/>
            <sz val="8"/>
            <color indexed="81"/>
            <rFont val="Tahoma"/>
            <family val="2"/>
          </rPr>
          <t>Alexander Liao:</t>
        </r>
        <r>
          <rPr>
            <sz val="8"/>
            <color indexed="81"/>
            <rFont val="Tahoma"/>
            <family val="2"/>
          </rPr>
          <t xml:space="preserve">
Input partial frequency for element to the left</t>
        </r>
      </text>
    </comment>
    <comment ref="K248" authorId="0" shapeId="0" xr:uid="{00000000-0006-0000-0200-000023070000}">
      <text>
        <r>
          <rPr>
            <b/>
            <sz val="8"/>
            <color indexed="81"/>
            <rFont val="Tahoma"/>
            <family val="2"/>
          </rPr>
          <t>Alexander Liao:</t>
        </r>
        <r>
          <rPr>
            <sz val="8"/>
            <color indexed="81"/>
            <rFont val="Tahoma"/>
            <family val="2"/>
          </rPr>
          <t xml:space="preserve">
Input partial frequency for element to the left</t>
        </r>
      </text>
    </comment>
    <comment ref="N248" authorId="0" shapeId="0" xr:uid="{00000000-0006-0000-0200-000024070000}">
      <text>
        <r>
          <rPr>
            <b/>
            <sz val="8"/>
            <color indexed="81"/>
            <rFont val="Tahoma"/>
            <family val="2"/>
          </rPr>
          <t>Alexander Liao:</t>
        </r>
        <r>
          <rPr>
            <sz val="8"/>
            <color indexed="81"/>
            <rFont val="Tahoma"/>
            <family val="2"/>
          </rPr>
          <t xml:space="preserve">
Input partial frequency for element to the left</t>
        </r>
      </text>
    </comment>
    <comment ref="Q248" authorId="0" shapeId="0" xr:uid="{00000000-0006-0000-0200-000025070000}">
      <text>
        <r>
          <rPr>
            <b/>
            <sz val="8"/>
            <color indexed="81"/>
            <rFont val="Tahoma"/>
            <family val="2"/>
          </rPr>
          <t>Alexander Liao:</t>
        </r>
        <r>
          <rPr>
            <sz val="8"/>
            <color indexed="81"/>
            <rFont val="Tahoma"/>
            <family val="2"/>
          </rPr>
          <t xml:space="preserve">
Input partial frequency for element to the left</t>
        </r>
      </text>
    </comment>
    <comment ref="T248" authorId="0" shapeId="0" xr:uid="{00000000-0006-0000-0200-000026070000}">
      <text>
        <r>
          <rPr>
            <b/>
            <sz val="8"/>
            <color indexed="81"/>
            <rFont val="Tahoma"/>
            <family val="2"/>
          </rPr>
          <t>Alexander Liao:</t>
        </r>
        <r>
          <rPr>
            <sz val="8"/>
            <color indexed="81"/>
            <rFont val="Tahoma"/>
            <family val="2"/>
          </rPr>
          <t xml:space="preserve">
Input partial frequency for element to the left</t>
        </r>
      </text>
    </comment>
    <comment ref="W248" authorId="0" shapeId="0" xr:uid="{00000000-0006-0000-0200-000027070000}">
      <text>
        <r>
          <rPr>
            <b/>
            <sz val="8"/>
            <color indexed="81"/>
            <rFont val="Tahoma"/>
            <family val="2"/>
          </rPr>
          <t>Alexander Liao:</t>
        </r>
        <r>
          <rPr>
            <sz val="8"/>
            <color indexed="81"/>
            <rFont val="Tahoma"/>
            <family val="2"/>
          </rPr>
          <t xml:space="preserve">
Input partial frequency for element to the left</t>
        </r>
      </text>
    </comment>
    <comment ref="Z248" authorId="0" shapeId="0" xr:uid="{00000000-0006-0000-0200-000028070000}">
      <text>
        <r>
          <rPr>
            <b/>
            <sz val="8"/>
            <color indexed="81"/>
            <rFont val="Tahoma"/>
            <family val="2"/>
          </rPr>
          <t>Alexander Liao:</t>
        </r>
        <r>
          <rPr>
            <sz val="8"/>
            <color indexed="81"/>
            <rFont val="Tahoma"/>
            <family val="2"/>
          </rPr>
          <t xml:space="preserve">
Input partial frequency for element to the left</t>
        </r>
      </text>
    </comment>
    <comment ref="AC248" authorId="0" shapeId="0" xr:uid="{00000000-0006-0000-0200-000029070000}">
      <text>
        <r>
          <rPr>
            <b/>
            <sz val="8"/>
            <color indexed="81"/>
            <rFont val="Tahoma"/>
            <family val="2"/>
          </rPr>
          <t>Alexander Liao:</t>
        </r>
        <r>
          <rPr>
            <sz val="8"/>
            <color indexed="81"/>
            <rFont val="Tahoma"/>
            <family val="2"/>
          </rPr>
          <t xml:space="preserve">
Input partial frequency for element to the left</t>
        </r>
      </text>
    </comment>
    <comment ref="AF248" authorId="0" shapeId="0" xr:uid="{00000000-0006-0000-0200-00002A070000}">
      <text>
        <r>
          <rPr>
            <b/>
            <sz val="8"/>
            <color indexed="81"/>
            <rFont val="Tahoma"/>
            <family val="2"/>
          </rPr>
          <t>Alexander Liao:</t>
        </r>
        <r>
          <rPr>
            <sz val="8"/>
            <color indexed="81"/>
            <rFont val="Tahoma"/>
            <family val="2"/>
          </rPr>
          <t xml:space="preserve">
Input partial frequency for element to the left</t>
        </r>
      </text>
    </comment>
    <comment ref="AI248" authorId="0" shapeId="0" xr:uid="{00000000-0006-0000-0200-00002B070000}">
      <text>
        <r>
          <rPr>
            <b/>
            <sz val="8"/>
            <color indexed="81"/>
            <rFont val="Tahoma"/>
            <family val="2"/>
          </rPr>
          <t>Alexander Liao:</t>
        </r>
        <r>
          <rPr>
            <sz val="8"/>
            <color indexed="81"/>
            <rFont val="Tahoma"/>
            <family val="2"/>
          </rPr>
          <t xml:space="preserve">
Input partial frequency for element to the left</t>
        </r>
      </text>
    </comment>
    <comment ref="AL248" authorId="0" shapeId="0" xr:uid="{00000000-0006-0000-0200-00002C070000}">
      <text>
        <r>
          <rPr>
            <b/>
            <sz val="8"/>
            <color indexed="81"/>
            <rFont val="Tahoma"/>
            <family val="2"/>
          </rPr>
          <t>Alexander Liao:</t>
        </r>
        <r>
          <rPr>
            <sz val="8"/>
            <color indexed="81"/>
            <rFont val="Tahoma"/>
            <family val="2"/>
          </rPr>
          <t xml:space="preserve">
Input partial frequency for element to the left</t>
        </r>
      </text>
    </comment>
    <comment ref="AO248" authorId="0" shapeId="0" xr:uid="{00000000-0006-0000-0200-00002D070000}">
      <text>
        <r>
          <rPr>
            <b/>
            <sz val="8"/>
            <color indexed="81"/>
            <rFont val="Tahoma"/>
            <family val="2"/>
          </rPr>
          <t>Alexander Liao:</t>
        </r>
        <r>
          <rPr>
            <sz val="8"/>
            <color indexed="81"/>
            <rFont val="Tahoma"/>
            <family val="2"/>
          </rPr>
          <t xml:space="preserve">
Input partial frequency for element to the left</t>
        </r>
      </text>
    </comment>
    <comment ref="K249" authorId="0" shapeId="0" xr:uid="{00000000-0006-0000-0200-00002E070000}">
      <text>
        <r>
          <rPr>
            <b/>
            <sz val="8"/>
            <color indexed="81"/>
            <rFont val="Tahoma"/>
            <family val="2"/>
          </rPr>
          <t>Alexander Liao:</t>
        </r>
        <r>
          <rPr>
            <sz val="8"/>
            <color indexed="81"/>
            <rFont val="Tahoma"/>
            <family val="2"/>
          </rPr>
          <t xml:space="preserve">
Input partial frequency for element to the left</t>
        </r>
      </text>
    </comment>
    <comment ref="N249" authorId="0" shapeId="0" xr:uid="{00000000-0006-0000-0200-00002F070000}">
      <text>
        <r>
          <rPr>
            <b/>
            <sz val="8"/>
            <color indexed="81"/>
            <rFont val="Tahoma"/>
            <family val="2"/>
          </rPr>
          <t>Alexander Liao:</t>
        </r>
        <r>
          <rPr>
            <sz val="8"/>
            <color indexed="81"/>
            <rFont val="Tahoma"/>
            <family val="2"/>
          </rPr>
          <t xml:space="preserve">
Input partial frequency for element to the left</t>
        </r>
      </text>
    </comment>
    <comment ref="Q249" authorId="0" shapeId="0" xr:uid="{00000000-0006-0000-0200-000030070000}">
      <text>
        <r>
          <rPr>
            <b/>
            <sz val="8"/>
            <color indexed="81"/>
            <rFont val="Tahoma"/>
            <family val="2"/>
          </rPr>
          <t>Alexander Liao:</t>
        </r>
        <r>
          <rPr>
            <sz val="8"/>
            <color indexed="81"/>
            <rFont val="Tahoma"/>
            <family val="2"/>
          </rPr>
          <t xml:space="preserve">
Input partial frequency for element to the left</t>
        </r>
      </text>
    </comment>
    <comment ref="T249" authorId="0" shapeId="0" xr:uid="{00000000-0006-0000-0200-000031070000}">
      <text>
        <r>
          <rPr>
            <b/>
            <sz val="8"/>
            <color indexed="81"/>
            <rFont val="Tahoma"/>
            <family val="2"/>
          </rPr>
          <t>Alexander Liao:</t>
        </r>
        <r>
          <rPr>
            <sz val="8"/>
            <color indexed="81"/>
            <rFont val="Tahoma"/>
            <family val="2"/>
          </rPr>
          <t xml:space="preserve">
Input partial frequency for element to the left</t>
        </r>
      </text>
    </comment>
    <comment ref="W249" authorId="0" shapeId="0" xr:uid="{00000000-0006-0000-0200-000032070000}">
      <text>
        <r>
          <rPr>
            <b/>
            <sz val="8"/>
            <color indexed="81"/>
            <rFont val="Tahoma"/>
            <family val="2"/>
          </rPr>
          <t>Alexander Liao:</t>
        </r>
        <r>
          <rPr>
            <sz val="8"/>
            <color indexed="81"/>
            <rFont val="Tahoma"/>
            <family val="2"/>
          </rPr>
          <t xml:space="preserve">
Input partial frequency for element to the left</t>
        </r>
      </text>
    </comment>
    <comment ref="Z249" authorId="0" shapeId="0" xr:uid="{00000000-0006-0000-0200-000033070000}">
      <text>
        <r>
          <rPr>
            <b/>
            <sz val="8"/>
            <color indexed="81"/>
            <rFont val="Tahoma"/>
            <family val="2"/>
          </rPr>
          <t>Alexander Liao:</t>
        </r>
        <r>
          <rPr>
            <sz val="8"/>
            <color indexed="81"/>
            <rFont val="Tahoma"/>
            <family val="2"/>
          </rPr>
          <t xml:space="preserve">
Input partial frequency for element to the left</t>
        </r>
      </text>
    </comment>
    <comment ref="AC249" authorId="0" shapeId="0" xr:uid="{00000000-0006-0000-0200-000034070000}">
      <text>
        <r>
          <rPr>
            <b/>
            <sz val="8"/>
            <color indexed="81"/>
            <rFont val="Tahoma"/>
            <family val="2"/>
          </rPr>
          <t>Alexander Liao:</t>
        </r>
        <r>
          <rPr>
            <sz val="8"/>
            <color indexed="81"/>
            <rFont val="Tahoma"/>
            <family val="2"/>
          </rPr>
          <t xml:space="preserve">
Input partial frequency for element to the left</t>
        </r>
      </text>
    </comment>
    <comment ref="AF249" authorId="0" shapeId="0" xr:uid="{00000000-0006-0000-0200-000035070000}">
      <text>
        <r>
          <rPr>
            <b/>
            <sz val="8"/>
            <color indexed="81"/>
            <rFont val="Tahoma"/>
            <family val="2"/>
          </rPr>
          <t>Alexander Liao:</t>
        </r>
        <r>
          <rPr>
            <sz val="8"/>
            <color indexed="81"/>
            <rFont val="Tahoma"/>
            <family val="2"/>
          </rPr>
          <t xml:space="preserve">
Input partial frequency for element to the left</t>
        </r>
      </text>
    </comment>
    <comment ref="AI249" authorId="0" shapeId="0" xr:uid="{00000000-0006-0000-0200-000036070000}">
      <text>
        <r>
          <rPr>
            <b/>
            <sz val="8"/>
            <color indexed="81"/>
            <rFont val="Tahoma"/>
            <family val="2"/>
          </rPr>
          <t>Alexander Liao:</t>
        </r>
        <r>
          <rPr>
            <sz val="8"/>
            <color indexed="81"/>
            <rFont val="Tahoma"/>
            <family val="2"/>
          </rPr>
          <t xml:space="preserve">
Input partial frequency for element to the left</t>
        </r>
      </text>
    </comment>
    <comment ref="AL249" authorId="0" shapeId="0" xr:uid="{00000000-0006-0000-0200-000037070000}">
      <text>
        <r>
          <rPr>
            <b/>
            <sz val="8"/>
            <color indexed="81"/>
            <rFont val="Tahoma"/>
            <family val="2"/>
          </rPr>
          <t>Alexander Liao:</t>
        </r>
        <r>
          <rPr>
            <sz val="8"/>
            <color indexed="81"/>
            <rFont val="Tahoma"/>
            <family val="2"/>
          </rPr>
          <t xml:space="preserve">
Input partial frequency for element to the left</t>
        </r>
      </text>
    </comment>
    <comment ref="AO249" authorId="0" shapeId="0" xr:uid="{00000000-0006-0000-0200-000038070000}">
      <text>
        <r>
          <rPr>
            <b/>
            <sz val="8"/>
            <color indexed="81"/>
            <rFont val="Tahoma"/>
            <family val="2"/>
          </rPr>
          <t>Alexander Liao:</t>
        </r>
        <r>
          <rPr>
            <sz val="8"/>
            <color indexed="81"/>
            <rFont val="Tahoma"/>
            <family val="2"/>
          </rPr>
          <t xml:space="preserve">
Input partial frequency for element to the left</t>
        </r>
      </text>
    </comment>
    <comment ref="K250" authorId="0" shapeId="0" xr:uid="{00000000-0006-0000-0200-000039070000}">
      <text>
        <r>
          <rPr>
            <b/>
            <sz val="8"/>
            <color indexed="81"/>
            <rFont val="Tahoma"/>
            <family val="2"/>
          </rPr>
          <t>Alexander Liao:</t>
        </r>
        <r>
          <rPr>
            <sz val="8"/>
            <color indexed="81"/>
            <rFont val="Tahoma"/>
            <family val="2"/>
          </rPr>
          <t xml:space="preserve">
Input partial frequency for element to the left</t>
        </r>
      </text>
    </comment>
    <comment ref="N250" authorId="0" shapeId="0" xr:uid="{00000000-0006-0000-0200-00003A070000}">
      <text>
        <r>
          <rPr>
            <b/>
            <sz val="8"/>
            <color indexed="81"/>
            <rFont val="Tahoma"/>
            <family val="2"/>
          </rPr>
          <t>Alexander Liao:</t>
        </r>
        <r>
          <rPr>
            <sz val="8"/>
            <color indexed="81"/>
            <rFont val="Tahoma"/>
            <family val="2"/>
          </rPr>
          <t xml:space="preserve">
Input partial frequency for element to the left</t>
        </r>
      </text>
    </comment>
    <comment ref="Q250" authorId="0" shapeId="0" xr:uid="{00000000-0006-0000-0200-00003B070000}">
      <text>
        <r>
          <rPr>
            <b/>
            <sz val="8"/>
            <color indexed="81"/>
            <rFont val="Tahoma"/>
            <family val="2"/>
          </rPr>
          <t>Alexander Liao:</t>
        </r>
        <r>
          <rPr>
            <sz val="8"/>
            <color indexed="81"/>
            <rFont val="Tahoma"/>
            <family val="2"/>
          </rPr>
          <t xml:space="preserve">
Input partial frequency for element to the left</t>
        </r>
      </text>
    </comment>
    <comment ref="T250" authorId="0" shapeId="0" xr:uid="{00000000-0006-0000-0200-00003C070000}">
      <text>
        <r>
          <rPr>
            <b/>
            <sz val="8"/>
            <color indexed="81"/>
            <rFont val="Tahoma"/>
            <family val="2"/>
          </rPr>
          <t>Alexander Liao:</t>
        </r>
        <r>
          <rPr>
            <sz val="8"/>
            <color indexed="81"/>
            <rFont val="Tahoma"/>
            <family val="2"/>
          </rPr>
          <t xml:space="preserve">
Input partial frequency for element to the left</t>
        </r>
      </text>
    </comment>
    <comment ref="W250" authorId="0" shapeId="0" xr:uid="{00000000-0006-0000-0200-00003D070000}">
      <text>
        <r>
          <rPr>
            <b/>
            <sz val="8"/>
            <color indexed="81"/>
            <rFont val="Tahoma"/>
            <family val="2"/>
          </rPr>
          <t>Alexander Liao:</t>
        </r>
        <r>
          <rPr>
            <sz val="8"/>
            <color indexed="81"/>
            <rFont val="Tahoma"/>
            <family val="2"/>
          </rPr>
          <t xml:space="preserve">
Input partial frequency for element to the left</t>
        </r>
      </text>
    </comment>
    <comment ref="Z250" authorId="0" shapeId="0" xr:uid="{00000000-0006-0000-0200-00003E070000}">
      <text>
        <r>
          <rPr>
            <b/>
            <sz val="8"/>
            <color indexed="81"/>
            <rFont val="Tahoma"/>
            <family val="2"/>
          </rPr>
          <t>Alexander Liao:</t>
        </r>
        <r>
          <rPr>
            <sz val="8"/>
            <color indexed="81"/>
            <rFont val="Tahoma"/>
            <family val="2"/>
          </rPr>
          <t xml:space="preserve">
Input partial frequency for element to the left</t>
        </r>
      </text>
    </comment>
    <comment ref="AC250" authorId="0" shapeId="0" xr:uid="{00000000-0006-0000-0200-00003F070000}">
      <text>
        <r>
          <rPr>
            <b/>
            <sz val="8"/>
            <color indexed="81"/>
            <rFont val="Tahoma"/>
            <family val="2"/>
          </rPr>
          <t>Alexander Liao:</t>
        </r>
        <r>
          <rPr>
            <sz val="8"/>
            <color indexed="81"/>
            <rFont val="Tahoma"/>
            <family val="2"/>
          </rPr>
          <t xml:space="preserve">
Input partial frequency for element to the left</t>
        </r>
      </text>
    </comment>
    <comment ref="AF250" authorId="0" shapeId="0" xr:uid="{00000000-0006-0000-0200-000040070000}">
      <text>
        <r>
          <rPr>
            <b/>
            <sz val="8"/>
            <color indexed="81"/>
            <rFont val="Tahoma"/>
            <family val="2"/>
          </rPr>
          <t>Alexander Liao:</t>
        </r>
        <r>
          <rPr>
            <sz val="8"/>
            <color indexed="81"/>
            <rFont val="Tahoma"/>
            <family val="2"/>
          </rPr>
          <t xml:space="preserve">
Input partial frequency for element to the left</t>
        </r>
      </text>
    </comment>
    <comment ref="AI250" authorId="0" shapeId="0" xr:uid="{00000000-0006-0000-0200-000041070000}">
      <text>
        <r>
          <rPr>
            <b/>
            <sz val="8"/>
            <color indexed="81"/>
            <rFont val="Tahoma"/>
            <family val="2"/>
          </rPr>
          <t>Alexander Liao:</t>
        </r>
        <r>
          <rPr>
            <sz val="8"/>
            <color indexed="81"/>
            <rFont val="Tahoma"/>
            <family val="2"/>
          </rPr>
          <t xml:space="preserve">
Input partial frequency for element to the left</t>
        </r>
      </text>
    </comment>
    <comment ref="AL250" authorId="0" shapeId="0" xr:uid="{00000000-0006-0000-0200-000042070000}">
      <text>
        <r>
          <rPr>
            <b/>
            <sz val="8"/>
            <color indexed="81"/>
            <rFont val="Tahoma"/>
            <family val="2"/>
          </rPr>
          <t>Alexander Liao:</t>
        </r>
        <r>
          <rPr>
            <sz val="8"/>
            <color indexed="81"/>
            <rFont val="Tahoma"/>
            <family val="2"/>
          </rPr>
          <t xml:space="preserve">
Input partial frequency for element to the left</t>
        </r>
      </text>
    </comment>
    <comment ref="AO250" authorId="0" shapeId="0" xr:uid="{00000000-0006-0000-0200-000043070000}">
      <text>
        <r>
          <rPr>
            <b/>
            <sz val="8"/>
            <color indexed="81"/>
            <rFont val="Tahoma"/>
            <family val="2"/>
          </rPr>
          <t>Alexander Liao:</t>
        </r>
        <r>
          <rPr>
            <sz val="8"/>
            <color indexed="81"/>
            <rFont val="Tahoma"/>
            <family val="2"/>
          </rPr>
          <t xml:space="preserve">
Input partial frequency for element to the left</t>
        </r>
      </text>
    </comment>
    <comment ref="K251" authorId="0" shapeId="0" xr:uid="{00000000-0006-0000-0200-000044070000}">
      <text>
        <r>
          <rPr>
            <b/>
            <sz val="8"/>
            <color indexed="81"/>
            <rFont val="Tahoma"/>
            <family val="2"/>
          </rPr>
          <t>Alexander Liao:</t>
        </r>
        <r>
          <rPr>
            <sz val="8"/>
            <color indexed="81"/>
            <rFont val="Tahoma"/>
            <family val="2"/>
          </rPr>
          <t xml:space="preserve">
Input partial frequency for element to the left</t>
        </r>
      </text>
    </comment>
    <comment ref="N251" authorId="0" shapeId="0" xr:uid="{00000000-0006-0000-0200-000045070000}">
      <text>
        <r>
          <rPr>
            <b/>
            <sz val="8"/>
            <color indexed="81"/>
            <rFont val="Tahoma"/>
            <family val="2"/>
          </rPr>
          <t>Alexander Liao:</t>
        </r>
        <r>
          <rPr>
            <sz val="8"/>
            <color indexed="81"/>
            <rFont val="Tahoma"/>
            <family val="2"/>
          </rPr>
          <t xml:space="preserve">
Input partial frequency for element to the left</t>
        </r>
      </text>
    </comment>
    <comment ref="Q251" authorId="0" shapeId="0" xr:uid="{00000000-0006-0000-0200-000046070000}">
      <text>
        <r>
          <rPr>
            <b/>
            <sz val="8"/>
            <color indexed="81"/>
            <rFont val="Tahoma"/>
            <family val="2"/>
          </rPr>
          <t>Alexander Liao:</t>
        </r>
        <r>
          <rPr>
            <sz val="8"/>
            <color indexed="81"/>
            <rFont val="Tahoma"/>
            <family val="2"/>
          </rPr>
          <t xml:space="preserve">
Input partial frequency for element to the left</t>
        </r>
      </text>
    </comment>
    <comment ref="T251" authorId="0" shapeId="0" xr:uid="{00000000-0006-0000-0200-000047070000}">
      <text>
        <r>
          <rPr>
            <b/>
            <sz val="8"/>
            <color indexed="81"/>
            <rFont val="Tahoma"/>
            <family val="2"/>
          </rPr>
          <t>Alexander Liao:</t>
        </r>
        <r>
          <rPr>
            <sz val="8"/>
            <color indexed="81"/>
            <rFont val="Tahoma"/>
            <family val="2"/>
          </rPr>
          <t xml:space="preserve">
Input partial frequency for element to the left</t>
        </r>
      </text>
    </comment>
    <comment ref="W251" authorId="0" shapeId="0" xr:uid="{00000000-0006-0000-0200-000048070000}">
      <text>
        <r>
          <rPr>
            <b/>
            <sz val="8"/>
            <color indexed="81"/>
            <rFont val="Tahoma"/>
            <family val="2"/>
          </rPr>
          <t>Alexander Liao:</t>
        </r>
        <r>
          <rPr>
            <sz val="8"/>
            <color indexed="81"/>
            <rFont val="Tahoma"/>
            <family val="2"/>
          </rPr>
          <t xml:space="preserve">
Input partial frequency for element to the left</t>
        </r>
      </text>
    </comment>
    <comment ref="Z251" authorId="0" shapeId="0" xr:uid="{00000000-0006-0000-0200-000049070000}">
      <text>
        <r>
          <rPr>
            <b/>
            <sz val="8"/>
            <color indexed="81"/>
            <rFont val="Tahoma"/>
            <family val="2"/>
          </rPr>
          <t>Alexander Liao:</t>
        </r>
        <r>
          <rPr>
            <sz val="8"/>
            <color indexed="81"/>
            <rFont val="Tahoma"/>
            <family val="2"/>
          </rPr>
          <t xml:space="preserve">
Input partial frequency for element to the left</t>
        </r>
      </text>
    </comment>
    <comment ref="AC251" authorId="0" shapeId="0" xr:uid="{00000000-0006-0000-0200-00004A070000}">
      <text>
        <r>
          <rPr>
            <b/>
            <sz val="8"/>
            <color indexed="81"/>
            <rFont val="Tahoma"/>
            <family val="2"/>
          </rPr>
          <t>Alexander Liao:</t>
        </r>
        <r>
          <rPr>
            <sz val="8"/>
            <color indexed="81"/>
            <rFont val="Tahoma"/>
            <family val="2"/>
          </rPr>
          <t xml:space="preserve">
Input partial frequency for element to the left</t>
        </r>
      </text>
    </comment>
    <comment ref="AF251" authorId="0" shapeId="0" xr:uid="{00000000-0006-0000-0200-00004B070000}">
      <text>
        <r>
          <rPr>
            <b/>
            <sz val="8"/>
            <color indexed="81"/>
            <rFont val="Tahoma"/>
            <family val="2"/>
          </rPr>
          <t>Alexander Liao:</t>
        </r>
        <r>
          <rPr>
            <sz val="8"/>
            <color indexed="81"/>
            <rFont val="Tahoma"/>
            <family val="2"/>
          </rPr>
          <t xml:space="preserve">
Input partial frequency for element to the left</t>
        </r>
      </text>
    </comment>
    <comment ref="AI251" authorId="0" shapeId="0" xr:uid="{00000000-0006-0000-0200-00004C070000}">
      <text>
        <r>
          <rPr>
            <b/>
            <sz val="8"/>
            <color indexed="81"/>
            <rFont val="Tahoma"/>
            <family val="2"/>
          </rPr>
          <t>Alexander Liao:</t>
        </r>
        <r>
          <rPr>
            <sz val="8"/>
            <color indexed="81"/>
            <rFont val="Tahoma"/>
            <family val="2"/>
          </rPr>
          <t xml:space="preserve">
Input partial frequency for element to the left</t>
        </r>
      </text>
    </comment>
    <comment ref="AL251" authorId="0" shapeId="0" xr:uid="{00000000-0006-0000-0200-00004D070000}">
      <text>
        <r>
          <rPr>
            <b/>
            <sz val="8"/>
            <color indexed="81"/>
            <rFont val="Tahoma"/>
            <family val="2"/>
          </rPr>
          <t>Alexander Liao:</t>
        </r>
        <r>
          <rPr>
            <sz val="8"/>
            <color indexed="81"/>
            <rFont val="Tahoma"/>
            <family val="2"/>
          </rPr>
          <t xml:space="preserve">
Input partial frequency for element to the left</t>
        </r>
      </text>
    </comment>
    <comment ref="AO251" authorId="0" shapeId="0" xr:uid="{00000000-0006-0000-0200-00004E070000}">
      <text>
        <r>
          <rPr>
            <b/>
            <sz val="8"/>
            <color indexed="81"/>
            <rFont val="Tahoma"/>
            <family val="2"/>
          </rPr>
          <t>Alexander Liao:</t>
        </r>
        <r>
          <rPr>
            <sz val="8"/>
            <color indexed="81"/>
            <rFont val="Tahoma"/>
            <family val="2"/>
          </rPr>
          <t xml:space="preserve">
Input partial frequency for element to the left</t>
        </r>
      </text>
    </comment>
    <comment ref="K267" authorId="0" shapeId="0" xr:uid="{00000000-0006-0000-0200-00004F070000}">
      <text>
        <r>
          <rPr>
            <b/>
            <sz val="8"/>
            <color indexed="81"/>
            <rFont val="Tahoma"/>
            <family val="2"/>
          </rPr>
          <t>Alexander Liao:</t>
        </r>
        <r>
          <rPr>
            <sz val="8"/>
            <color indexed="81"/>
            <rFont val="Tahoma"/>
            <family val="2"/>
          </rPr>
          <t xml:space="preserve">
Input partial frequency for element to the left</t>
        </r>
      </text>
    </comment>
    <comment ref="N267" authorId="0" shapeId="0" xr:uid="{00000000-0006-0000-0200-000050070000}">
      <text>
        <r>
          <rPr>
            <b/>
            <sz val="8"/>
            <color indexed="81"/>
            <rFont val="Tahoma"/>
            <family val="2"/>
          </rPr>
          <t>Alexander Liao:</t>
        </r>
        <r>
          <rPr>
            <sz val="8"/>
            <color indexed="81"/>
            <rFont val="Tahoma"/>
            <family val="2"/>
          </rPr>
          <t xml:space="preserve">
Input partial frequency for element to the left</t>
        </r>
      </text>
    </comment>
    <comment ref="Q267" authorId="0" shapeId="0" xr:uid="{00000000-0006-0000-0200-000051070000}">
      <text>
        <r>
          <rPr>
            <b/>
            <sz val="8"/>
            <color indexed="81"/>
            <rFont val="Tahoma"/>
            <family val="2"/>
          </rPr>
          <t>Alexander Liao:</t>
        </r>
        <r>
          <rPr>
            <sz val="8"/>
            <color indexed="81"/>
            <rFont val="Tahoma"/>
            <family val="2"/>
          </rPr>
          <t xml:space="preserve">
Input partial frequency for element to the left</t>
        </r>
      </text>
    </comment>
    <comment ref="T267" authorId="0" shapeId="0" xr:uid="{00000000-0006-0000-0200-000052070000}">
      <text>
        <r>
          <rPr>
            <b/>
            <sz val="8"/>
            <color indexed="81"/>
            <rFont val="Tahoma"/>
            <family val="2"/>
          </rPr>
          <t>Alexander Liao:</t>
        </r>
        <r>
          <rPr>
            <sz val="8"/>
            <color indexed="81"/>
            <rFont val="Tahoma"/>
            <family val="2"/>
          </rPr>
          <t xml:space="preserve">
Input partial frequency for element to the left</t>
        </r>
      </text>
    </comment>
    <comment ref="W267" authorId="0" shapeId="0" xr:uid="{00000000-0006-0000-0200-000053070000}">
      <text>
        <r>
          <rPr>
            <b/>
            <sz val="8"/>
            <color indexed="81"/>
            <rFont val="Tahoma"/>
            <family val="2"/>
          </rPr>
          <t>Alexander Liao:</t>
        </r>
        <r>
          <rPr>
            <sz val="8"/>
            <color indexed="81"/>
            <rFont val="Tahoma"/>
            <family val="2"/>
          </rPr>
          <t xml:space="preserve">
Input partial frequency for element to the left</t>
        </r>
      </text>
    </comment>
    <comment ref="Z267" authorId="0" shapeId="0" xr:uid="{00000000-0006-0000-0200-000054070000}">
      <text>
        <r>
          <rPr>
            <b/>
            <sz val="8"/>
            <color indexed="81"/>
            <rFont val="Tahoma"/>
            <family val="2"/>
          </rPr>
          <t>Alexander Liao:</t>
        </r>
        <r>
          <rPr>
            <sz val="8"/>
            <color indexed="81"/>
            <rFont val="Tahoma"/>
            <family val="2"/>
          </rPr>
          <t xml:space="preserve">
Input partial frequency for element to the left</t>
        </r>
      </text>
    </comment>
    <comment ref="AC267" authorId="0" shapeId="0" xr:uid="{00000000-0006-0000-0200-000055070000}">
      <text>
        <r>
          <rPr>
            <b/>
            <sz val="8"/>
            <color indexed="81"/>
            <rFont val="Tahoma"/>
            <family val="2"/>
          </rPr>
          <t>Alexander Liao:</t>
        </r>
        <r>
          <rPr>
            <sz val="8"/>
            <color indexed="81"/>
            <rFont val="Tahoma"/>
            <family val="2"/>
          </rPr>
          <t xml:space="preserve">
Input partial frequency for element to the left</t>
        </r>
      </text>
    </comment>
    <comment ref="AF267" authorId="0" shapeId="0" xr:uid="{00000000-0006-0000-0200-000056070000}">
      <text>
        <r>
          <rPr>
            <b/>
            <sz val="8"/>
            <color indexed="81"/>
            <rFont val="Tahoma"/>
            <family val="2"/>
          </rPr>
          <t>Alexander Liao:</t>
        </r>
        <r>
          <rPr>
            <sz val="8"/>
            <color indexed="81"/>
            <rFont val="Tahoma"/>
            <family val="2"/>
          </rPr>
          <t xml:space="preserve">
Input partial frequency for element to the left</t>
        </r>
      </text>
    </comment>
    <comment ref="AI267" authorId="0" shapeId="0" xr:uid="{00000000-0006-0000-0200-000057070000}">
      <text>
        <r>
          <rPr>
            <b/>
            <sz val="8"/>
            <color indexed="81"/>
            <rFont val="Tahoma"/>
            <family val="2"/>
          </rPr>
          <t>Alexander Liao:</t>
        </r>
        <r>
          <rPr>
            <sz val="8"/>
            <color indexed="81"/>
            <rFont val="Tahoma"/>
            <family val="2"/>
          </rPr>
          <t xml:space="preserve">
Input partial frequency for element to the left</t>
        </r>
      </text>
    </comment>
    <comment ref="AL267" authorId="0" shapeId="0" xr:uid="{00000000-0006-0000-0200-000058070000}">
      <text>
        <r>
          <rPr>
            <b/>
            <sz val="8"/>
            <color indexed="81"/>
            <rFont val="Tahoma"/>
            <family val="2"/>
          </rPr>
          <t>Alexander Liao:</t>
        </r>
        <r>
          <rPr>
            <sz val="8"/>
            <color indexed="81"/>
            <rFont val="Tahoma"/>
            <family val="2"/>
          </rPr>
          <t xml:space="preserve">
Input partial frequency for element to the left</t>
        </r>
      </text>
    </comment>
    <comment ref="AO267" authorId="0" shapeId="0" xr:uid="{00000000-0006-0000-0200-000059070000}">
      <text>
        <r>
          <rPr>
            <b/>
            <sz val="8"/>
            <color indexed="81"/>
            <rFont val="Tahoma"/>
            <family val="2"/>
          </rPr>
          <t>Alexander Liao:</t>
        </r>
        <r>
          <rPr>
            <sz val="8"/>
            <color indexed="81"/>
            <rFont val="Tahoma"/>
            <family val="2"/>
          </rPr>
          <t xml:space="preserve">
Input partial frequency for element to the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tc={CA626576-5578-4F87-B67C-1B0BCC4DAC2B}</author>
    <author>tc={6A1A047C-7AAB-406E-8208-657B182CA153}</author>
    <author>tc={E3750A9C-F362-4128-84D0-CE1E98BBB5F5}</author>
    <author>tc={C70699B1-DEEA-49B7-BA26-782FAADFC32C}</author>
    <author>tc={D7EA6FB0-48FB-4060-B88E-E023C7EF0B63}</author>
    <author>tc={0ECAEC71-AF1A-456C-8933-9A15124D44DB}</author>
    <author>tc={9915C0A6-95C5-418C-B68F-282A6BF5331A}</author>
    <author>tc={99B16BF4-ACF5-4A0E-9547-14DE050BE563}</author>
    <author>tc={1B60C456-264B-425D-B20E-6C596A0A8585}</author>
  </authors>
  <commentList>
    <comment ref="C9" authorId="0" shapeId="0" xr:uid="{CA626576-5578-4F87-B67C-1B0BCC4DAC2B}">
      <text>
        <t>[Threaded comment]
Your version of Excel allows you to read this threaded comment; however, any edits to it will get removed if the file is opened in a newer version of Excel. Learn more: https://go.microsoft.com/fwlink/?linkid=870924
Comment:
    3 to 50</t>
      </text>
    </comment>
    <comment ref="C10" authorId="1" shapeId="0" xr:uid="{6A1A047C-7AAB-406E-8208-657B182CA153}">
      <text>
        <t>[Threaded comment]
Your version of Excel allows you to read this threaded comment; however, any edits to it will get removed if the file is opened in a newer version of Excel. Learn more: https://go.microsoft.com/fwlink/?linkid=870924
Comment:
    3 to 50</t>
      </text>
    </comment>
    <comment ref="C11" authorId="2" shapeId="0" xr:uid="{E3750A9C-F362-4128-84D0-CE1E98BBB5F5}">
      <text>
        <t>[Threaded comment]
Your version of Excel allows you to read this threaded comment; however, any edits to it will get removed if the file is opened in a newer version of Excel. Learn more: https://go.microsoft.com/fwlink/?linkid=870924
Comment:
    3 to 50</t>
      </text>
    </comment>
    <comment ref="C12" authorId="3" shapeId="0" xr:uid="{C70699B1-DEEA-49B7-BA26-782FAADFC32C}">
      <text>
        <t>[Threaded comment]
Your version of Excel allows you to read this threaded comment; however, any edits to it will get removed if the file is opened in a newer version of Excel. Learn more: https://go.microsoft.com/fwlink/?linkid=870924
Comment:
    Validation</t>
      </text>
    </comment>
    <comment ref="C13" authorId="4" shapeId="0" xr:uid="{D7EA6FB0-48FB-4060-B88E-E023C7EF0B63}">
      <text>
        <t>[Threaded comment]
Your version of Excel allows you to read this threaded comment; however, any edits to it will get removed if the file is opened in a newer version of Excel. Learn more: https://go.microsoft.com/fwlink/?linkid=870924
Comment:
    1 to 20</t>
      </text>
    </comment>
    <comment ref="C14" authorId="5" shapeId="0" xr:uid="{0ECAEC71-AF1A-456C-8933-9A15124D44DB}">
      <text>
        <t>[Threaded comment]
Your version of Excel allows you to read this threaded comment; however, any edits to it will get removed if the file is opened in a newer version of Excel. Learn more: https://go.microsoft.com/fwlink/?linkid=870924
Comment:
    2% to 35%</t>
      </text>
    </comment>
    <comment ref="C15" authorId="6" shapeId="0" xr:uid="{9915C0A6-95C5-418C-B68F-282A6BF5331A}">
      <text>
        <t>[Threaded comment]
Your version of Excel allows you to read this threaded comment; however, any edits to it will get removed if the file is opened in a newer version of Excel. Learn more: https://go.microsoft.com/fwlink/?linkid=870924
Comment:
    2 to 40</t>
      </text>
    </comment>
    <comment ref="C16" authorId="7" shapeId="0" xr:uid="{99B16BF4-ACF5-4A0E-9547-14DE050BE563}">
      <text>
        <t>[Threaded comment]
Your version of Excel allows you to read this threaded comment; however, any edits to it will get removed if the file is opened in a newer version of Excel. Learn more: https://go.microsoft.com/fwlink/?linkid=870924
Comment:
    1 to 20</t>
      </text>
    </comment>
    <comment ref="C17" authorId="8" shapeId="0" xr:uid="{1B60C456-264B-425D-B20E-6C596A0A8585}">
      <text>
        <t>[Threaded comment]
Your version of Excel allows you to read this threaded comment; however, any edits to it will get removed if the file is opened in a newer version of Excel. Learn more: https://go.microsoft.com/fwlink/?linkid=870924
Comment:
    1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tc={38755A79-B2AC-4BD8-87C2-686EFCA0C6A1}</author>
  </authors>
  <commentList>
    <comment ref="A27" authorId="0" shapeId="0" xr:uid="{38755A79-B2AC-4BD8-87C2-686EFCA0C6A1}">
      <text>
        <t>[Threaded comment]
Your version of Excel allows you to read this threaded comment; however, any edits to it will get removed if the file is opened in a newer version of Excel. Learn more: https://go.microsoft.com/fwlink/?linkid=870924
Comment:
    Packing out the online grocery order</t>
      </text>
    </comment>
  </commentList>
</comments>
</file>

<file path=xl/sharedStrings.xml><?xml version="1.0" encoding="utf-8"?>
<sst xmlns="http://schemas.openxmlformats.org/spreadsheetml/2006/main" count="4309" uniqueCount="872">
  <si>
    <t>Step Time (sec)</t>
  </si>
  <si>
    <t>Step Time (min)</t>
  </si>
  <si>
    <t>Frequency</t>
  </si>
  <si>
    <t>Process Time (min)</t>
  </si>
  <si>
    <t>Frequency Description</t>
  </si>
  <si>
    <t>Comments</t>
  </si>
  <si>
    <t>CT</t>
  </si>
  <si>
    <t>Min</t>
  </si>
  <si>
    <t>SOID</t>
  </si>
  <si>
    <t>TIME (Sec)</t>
  </si>
  <si>
    <t>FREQUENCY</t>
  </si>
  <si>
    <t>BEND AND ARISE</t>
  </si>
  <si>
    <t>CLICK MOUSE / TYPE 1-2 DIGITS / 1-2 DATA POINTS</t>
  </si>
  <si>
    <t>CLIMB ON/OFF EQUIPMENT</t>
  </si>
  <si>
    <t>CLOSE AND SEAL CARTON</t>
  </si>
  <si>
    <t>CLOSE CARTON - INTERLOCK FLAPS</t>
  </si>
  <si>
    <t>COLLECT</t>
  </si>
  <si>
    <t xml:space="preserve">COPIER - OPERATE </t>
  </si>
  <si>
    <t>COUNT CARTON ON PALLET (20)</t>
  </si>
  <si>
    <t>CUT 1 SLICE</t>
  </si>
  <si>
    <t>CUT SHRINK-WRAP - 5 SLICES</t>
  </si>
  <si>
    <t>DOCK DOOR OPEN/CLOSE</t>
  </si>
  <si>
    <t>DOCK LEVELER SETUP/TEARDOWN (AUTOMATIC)</t>
  </si>
  <si>
    <t>DOCK LEVELER SETUP/TEARDOWN (MANUAL)</t>
  </si>
  <si>
    <t>DOCK LIGHT SETUP/REMOVE</t>
  </si>
  <si>
    <t>FINGER SPIN (3)</t>
  </si>
  <si>
    <t>FLIP CARTON</t>
  </si>
  <si>
    <t>FOLD ITEM</t>
  </si>
  <si>
    <t>FORM CARTON</t>
  </si>
  <si>
    <t>HIGHLIGHT LINE WITH HIGHLIGHTER</t>
  </si>
  <si>
    <t>HOLE PUNCH USE (OBTAIN AND ASIDE PAPER)</t>
  </si>
  <si>
    <t>IDENTIFY LINE WITH RULER</t>
  </si>
  <si>
    <t>INSPECT 1 POINT</t>
  </si>
  <si>
    <t>INSPECT EQUIPMENT</t>
  </si>
  <si>
    <t>LABEL - APPLY TO CARTON</t>
  </si>
  <si>
    <t>LEAF THROUGH PAPER - 1 SHEET</t>
  </si>
  <si>
    <t>LEAF THROUGH PAPER - 13-20 SHEETS</t>
  </si>
  <si>
    <t>LEAF THROUGH PAPER - 21-28 SHEETS</t>
  </si>
  <si>
    <t>LEAF THROUGH PAPER - 2-4 SHEETS</t>
  </si>
  <si>
    <t>LEAF THROUGH PAPER - 29-37 SHEETS</t>
  </si>
  <si>
    <t>LEAF THROUGH PAPER - 38-47 SHEETS</t>
  </si>
  <si>
    <t>LEAF THROUGH PAPER - 5-7 SHEETS</t>
  </si>
  <si>
    <t>MANUAL JACK PUSH/PULL 18-22 STEPS (43-55 FT, 13.1-16.8 M)</t>
  </si>
  <si>
    <t>MEASURE- CARTON DIMENSIONS WITH STEEL TAPE</t>
  </si>
  <si>
    <t>OBTAIN</t>
  </si>
  <si>
    <t>OBTAIN AND ACTUATE &lt; 12" (30.5 CM)</t>
  </si>
  <si>
    <t>OBTAIN AND ACTUATE OBJECT &gt; 12"(30.5 CM)</t>
  </si>
  <si>
    <t>OBTAIN AND ALIGN TO INDICATOR DIAL</t>
  </si>
  <si>
    <t>OBTAIN AND MAKE 1  CUT WITH SCISSORS</t>
  </si>
  <si>
    <t>OBTAIN AND MEASURE FIXED SCALE</t>
  </si>
  <si>
    <t>OBTAIN AND PUSH/PULL WITH RESISTANCE</t>
  </si>
  <si>
    <t>OBTAIN EMPTY PALLET FROM STACK OF PALLETS</t>
  </si>
  <si>
    <t>OBTAIN HEAVY OBJECT</t>
  </si>
  <si>
    <t>OBTAIN HEAVY OBJECT WITH 100% BEND</t>
  </si>
  <si>
    <t>OBTAIN HEAVY OBJECT WITH 50% BEND</t>
  </si>
  <si>
    <t>OBTAIN PALLET WITH MANUAL JACK</t>
  </si>
  <si>
    <t>OBTAIN WITH 100% BEND</t>
  </si>
  <si>
    <t>OBTAIN WITH 50% BEND</t>
  </si>
  <si>
    <t xml:space="preserve">OPEN BINDER BY HAND  </t>
  </si>
  <si>
    <t>OPEN BINDER BY HAND  - DISENGAGE RINGS</t>
  </si>
  <si>
    <t>OPEN CARTON BY HAND  - DISENGAGE FLAPS</t>
  </si>
  <si>
    <t>OPEN CARTON WITH KNIFE AND DISCARD TOP</t>
  </si>
  <si>
    <t>PAPERCLIP</t>
  </si>
  <si>
    <t>PHONE USE (10-40 SEC.)</t>
  </si>
  <si>
    <t>PLACE</t>
  </si>
  <si>
    <t>PLACE PALLET WITH EQUIPMENT IN RACK/STACKED POSITION</t>
  </si>
  <si>
    <t>PLACE PALLET WITH MANUAL JACK</t>
  </si>
  <si>
    <t>PLACE W/ ADJUSTMENT</t>
  </si>
  <si>
    <t xml:space="preserve">PLACE W/ PRECISION AND CARE </t>
  </si>
  <si>
    <t>PLACE WITH 100% BEND</t>
  </si>
  <si>
    <t>PLACE WITH 50% BEND</t>
  </si>
  <si>
    <t>PLACE WITH ADJUSTMENT AND 50% BEND</t>
  </si>
  <si>
    <t>PLACE WITH ADJUSTMENTS</t>
  </si>
  <si>
    <t>PLACE WITH ADJUSTMENTS AND 100% BEND</t>
  </si>
  <si>
    <t>POSITION WITH CARE</t>
  </si>
  <si>
    <t>POSITION WITH CARE AND 100% BEND</t>
  </si>
  <si>
    <t>POSITION WITH CARE AND 50% BEND</t>
  </si>
  <si>
    <t>PROCESS TIME (5 SEC)</t>
  </si>
  <si>
    <t>PUSH BUTTON/ PUSH PULL SWITCH/ LEVER &lt;12"</t>
  </si>
  <si>
    <t>PUSH BUTTON/PUSH PULL SWITCH / LEVER &lt;12"</t>
  </si>
  <si>
    <t>PUSH CARTON</t>
  </si>
  <si>
    <t>READ 1 DIGIT/3 WORDS</t>
  </si>
  <si>
    <t>READ 2-3 DIGITS/4-8 WORDS</t>
  </si>
  <si>
    <t>READ 25-38 WORDS</t>
  </si>
  <si>
    <t>READ 39-54 WORDS</t>
  </si>
  <si>
    <t>READ 4-6 DIGITS/9-15 WORDS</t>
  </si>
  <si>
    <t>READ 7-12 DIGITS/16-24 WORDS</t>
  </si>
  <si>
    <t xml:space="preserve">SCAN BARCODE </t>
  </si>
  <si>
    <t>SEARCH TIME (5 SEC.)</t>
  </si>
  <si>
    <t>SEPARATE PAPERWORK</t>
  </si>
  <si>
    <t>SHRINK-WRAP - APPLY TO PALLET</t>
  </si>
  <si>
    <t>SHRINK-WRAP - REMOVE</t>
  </si>
  <si>
    <t>SORT CARTON</t>
  </si>
  <si>
    <t>STAND/SIT</t>
  </si>
  <si>
    <t>STAND/SIT W/ ADJUSTMENTS</t>
  </si>
  <si>
    <t>SWEEP TO DUSTPAN</t>
  </si>
  <si>
    <t>TAPE - APPLY TO CARTON</t>
  </si>
  <si>
    <t>TRAILER DOOR OPEN/CLOSE</t>
  </si>
  <si>
    <t>TYPE 1 DIGIT</t>
  </si>
  <si>
    <t>TYPE 1 WORD / 3-6 DIGITS/ 3-6 DATA POINTS</t>
  </si>
  <si>
    <t>WALK 103-115 STEPS (256-288 FT, 78.0-87.8 M)</t>
  </si>
  <si>
    <t>WALK 11-15 STEPS (26-38 FT, 7.9-11.6 M)</t>
  </si>
  <si>
    <t>WALK 116-128 STEPS (289-320 FT, 88.1-97.5 M)</t>
  </si>
  <si>
    <t>WALK 1-2 STEPS (0-5 FT, 0.0-1.5 M)</t>
  </si>
  <si>
    <t>WALK 129-142 STEPS (321-355 FT, 97.8-108.2 M)</t>
  </si>
  <si>
    <t>WALK 149-158 STEPS (356-395 FT, 108.5-120.4 M)</t>
  </si>
  <si>
    <t>WALK 159-174 STEPS (396-435 FT, 120.7-132.6 M)</t>
  </si>
  <si>
    <t>WALK 16-20 STEPS (39-50 FT, 11.9-15.2 M)</t>
  </si>
  <si>
    <t>WALK 175-191 STEPS (436-478 FT, 132.9-145.7 M)</t>
  </si>
  <si>
    <t>WALK 21-26 STEPS (51-65 FT, 15.5-19.8 M)</t>
  </si>
  <si>
    <t>WALK 27-33 STEPS (66-83 FT, 20.1-25.3 M)</t>
  </si>
  <si>
    <t>WALK 3-4 STEPS (6-10 FT, 1.8-3.0 M)</t>
  </si>
  <si>
    <t>WALK 34-40 STEPS (84-100 FT, 25.6-30.5 M)</t>
  </si>
  <si>
    <t>WALK 41-49 STEPS (101-123 FT, 30.8-37.5 M)</t>
  </si>
  <si>
    <t>WALK 50-57 STEPS (124-143 FT, 37.8-43.6 M)</t>
  </si>
  <si>
    <t>WALK 5-7 STEPS (11-18 FT, 3.4-5.3 M)</t>
  </si>
  <si>
    <t>WALK 58-67 STEPS (144-168 FT, 43.9-51.2 M)</t>
  </si>
  <si>
    <t>WALK 68-78 STEPS (169-195 FT, 51.5-59.4 M)</t>
  </si>
  <si>
    <t>WALK 79-90 STEPS (196-225 FT, 59.7-68.6 M)</t>
  </si>
  <si>
    <t>WALK 8-10 STEPS (19-25 FT, 8.4-11.4 M)</t>
  </si>
  <si>
    <t>WALK 91-102 STEPS (226-255 FT, 68.9-77.7 M)</t>
  </si>
  <si>
    <t>WALK THROUGH DOOR</t>
  </si>
  <si>
    <t>WRIST TURN</t>
  </si>
  <si>
    <t>WRITE 1 DIGIT</t>
  </si>
  <si>
    <t>WRITE 1 DIGIT (OBTAIN AND ASIDE PEN)</t>
  </si>
  <si>
    <t>WRITE 10-13 DIGITS/3 WORDS</t>
  </si>
  <si>
    <t>WRITE 10-13 DIGITS/3 WORDS (OBTAIN AND ASIDE PEN)</t>
  </si>
  <si>
    <t>WRITE 14-18 DIGITS/4 WORDS</t>
  </si>
  <si>
    <t>WRITE 14-18 DIGITS/4 WORDS (OBTAIN AND ASIDE PEN)</t>
  </si>
  <si>
    <t>WRITE 19-23 DIGITS/5 WORDS</t>
  </si>
  <si>
    <t>WRITE 19-23 DIGITS/5 WORDS (OBTAIN AND ASIDE PEN)</t>
  </si>
  <si>
    <t>WRITE 2 DIGIT (OBTAIN AND ASIDE PEN)</t>
  </si>
  <si>
    <t>WRITE 2 DIGITS</t>
  </si>
  <si>
    <t>WRITE 24-29 DIGITS/6-7 WORDS (OBTAIN AND ASIDE PEN)</t>
  </si>
  <si>
    <t>WRITE 3-4 DIGITS/1 WORD</t>
  </si>
  <si>
    <t>WRITE 3-4 DIGITS/1 WORD (OBTAIN AND ASIDE PEN)</t>
  </si>
  <si>
    <t>WRITE 5-6 DIGITS</t>
  </si>
  <si>
    <t>WRITE 5-6 DIGITS (OBTAIN AND ASIDE PEN)</t>
  </si>
  <si>
    <t>WRITE 7-9 DIGITS/2 WORD (SIGNATURE/DATE)</t>
  </si>
  <si>
    <t>WRITE 7-9 DIGITS/2 WORDS (SIGNATURE/DATE) (OBTAIN AND ASIDE PEN)</t>
  </si>
  <si>
    <t>SO</t>
  </si>
  <si>
    <t>Special Operation</t>
  </si>
  <si>
    <t>&gt;&gt;&gt;</t>
  </si>
  <si>
    <t>REMOVE SHELF</t>
  </si>
  <si>
    <t>PUSH/PULL PEGHOOK</t>
  </si>
  <si>
    <t>SCRAPE SEM LABELS-4 STRIKES</t>
  </si>
  <si>
    <t>REPOSITION SHELF</t>
  </si>
  <si>
    <t>ALIGN WITH PRECISION</t>
  </si>
  <si>
    <t>ALIGN TO 2 POINTS</t>
  </si>
  <si>
    <t>APPLY WITH PRESSURE</t>
  </si>
  <si>
    <t>WIPE CLEAN 2 SQFT OF SHELF (Wipe only)</t>
  </si>
  <si>
    <t>Sweep once</t>
  </si>
  <si>
    <t>Push/Pull with resistance</t>
  </si>
  <si>
    <t>Open Locked door and walk through</t>
  </si>
  <si>
    <t>Data Source</t>
  </si>
  <si>
    <t>Drivers</t>
  </si>
  <si>
    <t>Value</t>
  </si>
  <si>
    <t>#</t>
  </si>
  <si>
    <t>Sub Op Description</t>
  </si>
  <si>
    <t>Sub Op #</t>
  </si>
  <si>
    <t>West Monroe Partners Labor Standard</t>
  </si>
  <si>
    <t>Engineer(s):</t>
  </si>
  <si>
    <t>Standard Name:</t>
  </si>
  <si>
    <t>What is the unit of measure (UOM) for this standard?</t>
  </si>
  <si>
    <t>What is the RPN for this type of task?</t>
  </si>
  <si>
    <t>Driver Value</t>
  </si>
  <si>
    <t>Process Driver</t>
  </si>
  <si>
    <t>MOST Move</t>
  </si>
  <si>
    <t>Tool Type</t>
  </si>
  <si>
    <t>Sequence</t>
  </si>
  <si>
    <t>G</t>
  </si>
  <si>
    <t>C</t>
  </si>
  <si>
    <t>TMUs</t>
  </si>
  <si>
    <t>Total</t>
  </si>
  <si>
    <t>T</t>
  </si>
  <si>
    <t>R</t>
  </si>
  <si>
    <t>H</t>
  </si>
  <si>
    <t>W</t>
  </si>
  <si>
    <t>K</t>
  </si>
  <si>
    <t>F</t>
  </si>
  <si>
    <t>M</t>
  </si>
  <si>
    <t>STAPLE WITH HAND STAPLER (OBTAIN &amp; ASIDE PAPER)</t>
  </si>
  <si>
    <t>MANUAL JACK PUSH/PULL 35-41 STEPS (86-100 FT, 26.2-30.5 M)</t>
  </si>
  <si>
    <t>PUT ON/TAKE OFF GLOVE</t>
  </si>
  <si>
    <t>OBTAIN AND SLIDE</t>
  </si>
  <si>
    <t>ARM TURN 4 ROTATIONS</t>
  </si>
  <si>
    <t>OBTAIN AND SLIDE, ALIGN 1 POINT</t>
  </si>
  <si>
    <t>B</t>
  </si>
  <si>
    <t>A</t>
  </si>
  <si>
    <t>P</t>
  </si>
  <si>
    <t>X</t>
  </si>
  <si>
    <t>I</t>
  </si>
  <si>
    <t/>
  </si>
  <si>
    <t>S</t>
  </si>
  <si>
    <t>Walmart</t>
  </si>
  <si>
    <t>OPEN OR CLOSE COOLER/FREEZER DOOR</t>
  </si>
  <si>
    <t>OBTAIN, BEND AND SLIDE, ALIGN 2 POINTS</t>
  </si>
  <si>
    <t>OBTAIN RADIO FROM BELT AND RETURN</t>
  </si>
  <si>
    <t>REHANDLE CASE</t>
  </si>
  <si>
    <t>SCRUB 16 SQUARE FEET WITH PRESSURE</t>
  </si>
  <si>
    <t>LOOSEN LEVER RATCHET 4 TIMES</t>
  </si>
  <si>
    <t>L</t>
  </si>
  <si>
    <t>SCRUB 6 SQUARE FEET WITH PRESSURE</t>
  </si>
  <si>
    <t>SCRUB 10 SQUARE FEET WITH PRESSURE</t>
  </si>
  <si>
    <t>TOSS ASIDE LOOSE FIT</t>
  </si>
  <si>
    <t>RUB SPICES ON CHICKEN</t>
  </si>
  <si>
    <t>PUT ON/TAKE OFF LATEX GLOVE</t>
  </si>
  <si>
    <t>RPN Time</t>
  </si>
  <si>
    <t>Most Time(Sec)</t>
  </si>
  <si>
    <t>See attached Sub OP specific sheet</t>
  </si>
  <si>
    <t xml:space="preserve">CART PUSH/PULL 1-2 STEPS </t>
  </si>
  <si>
    <t xml:space="preserve">CART PUSH/PULL 3-5 STEPS </t>
  </si>
  <si>
    <t xml:space="preserve">CART PUSH/PULL 6-9 STEPS </t>
  </si>
  <si>
    <t>CART PUSH/PULL 10-13 STEPS</t>
  </si>
  <si>
    <t xml:space="preserve">CART PUSH/PULL 14-17 STEPS </t>
  </si>
  <si>
    <t xml:space="preserve">CART PUSH/PULL 18-22 STEPS </t>
  </si>
  <si>
    <t xml:space="preserve">CART PUSH/PULL 23-28 STEPS </t>
  </si>
  <si>
    <t xml:space="preserve">CART PUSH/PULL 29-34 STEPS </t>
  </si>
  <si>
    <t>CART PUSH/PULL 35-41 STEPS</t>
  </si>
  <si>
    <t>CART PUSH/PULL 42-49 STEPS</t>
  </si>
  <si>
    <t>CART PUSH/PULL 50-57 STEPS</t>
  </si>
  <si>
    <t>CART PUSH/PULL 58-67 STEPS</t>
  </si>
  <si>
    <t>CART PUSH/PULL 68-77 STEPS</t>
  </si>
  <si>
    <t>CART PUSH/PULL 78-87 STEPS</t>
  </si>
  <si>
    <t>CART PUSH/PULL 88-98 STEPS</t>
  </si>
  <si>
    <t>CART PUSH/PULL 99-110 STEPS</t>
  </si>
  <si>
    <t>CART PUSH/PULL 111-122 STEPS</t>
  </si>
  <si>
    <t>CART PUSH/PULL 123-135 STEPS</t>
  </si>
  <si>
    <t>CART PUSH/PULL 136-149 STEPS</t>
  </si>
  <si>
    <t>CART PUSH/PULL 150-163 STEPS</t>
  </si>
  <si>
    <t>OPEN CARTON WITH KNIFE WITH SIDE CUT</t>
  </si>
  <si>
    <t>SWS</t>
  </si>
  <si>
    <t>OBTAIN AND PUSH/PULL OPEN DOOR</t>
  </si>
  <si>
    <t>ACTUATE &lt; 12" (30.5 CM)</t>
  </si>
  <si>
    <t>ACTUATE OBJECT &gt; 12"(30.5 CM)</t>
  </si>
  <si>
    <t>OBTAIN AND SCOOP</t>
  </si>
  <si>
    <t>PUT ON/TAKE OFF BUTTON UP COAT</t>
  </si>
  <si>
    <t>OBTAIN AND PUT ON LID</t>
  </si>
  <si>
    <t>WRAP UP HOSE</t>
  </si>
  <si>
    <t>ARM TURN</t>
  </si>
  <si>
    <t>WIPE CLEAN 1 SQFT OF SHELF (INCLUDE BEND)</t>
  </si>
  <si>
    <t>WIPE CLEAN 1 SQFT OF SHELF NO BEND</t>
  </si>
  <si>
    <t>Wipe 1 sq. ft NO BEND</t>
  </si>
  <si>
    <t>GRAB ITEM AND INSPECT DATE/SCALE</t>
  </si>
  <si>
    <t>POUR LIQUID CONTENTS INTO DRAIN</t>
  </si>
  <si>
    <t>PULL OUT FULL GARBAGE BAG</t>
  </si>
  <si>
    <t>TIE GARBAGE BAG KNOT</t>
  </si>
  <si>
    <t>OBTAIN GARBAGE BAG FROM BOX</t>
  </si>
  <si>
    <t>PULL GARBAGE BAG APPART</t>
  </si>
  <si>
    <t>OPEN COMPACTOR DOOR</t>
  </si>
  <si>
    <t>THROW ITEM INTO COMPACTOR</t>
  </si>
  <si>
    <t>ROTATE CASE</t>
  </si>
  <si>
    <t>PUT ON/ TAKE OFF SAFETY VEST</t>
  </si>
  <si>
    <t>DISGENGAGE CLEANING TOOL FROM RACK</t>
  </si>
  <si>
    <t>SCRAPE OBJECT ON FLOOR</t>
  </si>
  <si>
    <t>LIFT AND SHAKE OBJECT</t>
  </si>
  <si>
    <t>SWEEP DUST IN DUST PAN</t>
  </si>
  <si>
    <t>LOG ON TO SMART SYSTEM USING HANDHELD TERMINAL</t>
  </si>
  <si>
    <t>LOOSEN LEVER RATCHET 1 TIME</t>
  </si>
  <si>
    <t>SURFACE TREAT WIPE (.5 SQ FT)</t>
  </si>
  <si>
    <t>FASTEN LEVER RATCHET 1 TIME</t>
  </si>
  <si>
    <t>EMPTY DUSTPAN</t>
  </si>
  <si>
    <t>OPEN/CLOSE FILING CABINET</t>
  </si>
  <si>
    <t>OPEN A CASE THAT IS A SACK</t>
  </si>
  <si>
    <t>OPEN A CASE THAT HAS A PLASITC COVER</t>
  </si>
  <si>
    <t>REHANDLE ITEM</t>
  </si>
  <si>
    <t>SPRAY FLOOR</t>
  </si>
  <si>
    <t>REMOVE PLASTIC COVER</t>
  </si>
  <si>
    <t>PULL OF TOP OF CARTON</t>
  </si>
  <si>
    <t>PULL OF TOP OF CARTON AND REMOVE PLASTIC</t>
  </si>
  <si>
    <t>ROTATE ITEM</t>
  </si>
  <si>
    <t>TYPE 1-2 DIGIT-Keypad</t>
  </si>
  <si>
    <t>TYPE 3-6 DIGITS-Keypad</t>
  </si>
  <si>
    <t>TYPE 7-11 DIGITS-Keypad</t>
  </si>
  <si>
    <t>TYPE 12-18 DIGITS-Keypad</t>
  </si>
  <si>
    <t>TYPE 19-28 DIGITS-Keypad</t>
  </si>
  <si>
    <t>TYPE 29-39 DIGITS-Keypad</t>
  </si>
  <si>
    <t>TYPE 40-52 DIGITS-Keypad</t>
  </si>
  <si>
    <t>TYPE 53-68 DIGITS-Keypad</t>
  </si>
  <si>
    <t>TYPE 69-85 DIGITS-Keypad</t>
  </si>
  <si>
    <t>DECORATE CAKE</t>
  </si>
  <si>
    <t>CakeSWS</t>
  </si>
  <si>
    <t>DECORATE SPECIAL ORDER CAKE</t>
  </si>
  <si>
    <t>TAKE SPECIAL ORDER</t>
  </si>
  <si>
    <t>CLEAN BAKERY UTENSILS</t>
  </si>
  <si>
    <t>SPRAY GROUND WITH LIQUID</t>
  </si>
  <si>
    <t>SQUEEGEE/SWEEP GROUND</t>
  </si>
  <si>
    <t>OBTAIN AND ACTUATE OBJECT 2 STAGES &gt; 24"(61 CM)</t>
  </si>
  <si>
    <t>INSPECT 3 POINT</t>
  </si>
  <si>
    <t>BEND, OBTAIN AND ACTUATE &lt; 12" (30.5 CM)</t>
  </si>
  <si>
    <t>BEND, OBTAIN AND ACTUATE OBJECT &gt; 12"(30.5 CM)</t>
  </si>
  <si>
    <t>BEND AND ROLL UP RUG (6 ROLLS PER RUG, 2 RUGS PER BATHROOM)</t>
  </si>
  <si>
    <t>SCRUB 3 SQUARE FEET WITH A BRUSH</t>
  </si>
  <si>
    <t>CRANK 5 TIMES</t>
  </si>
  <si>
    <t>PLACE ITEM W/ BEND</t>
  </si>
  <si>
    <t>PLACE ITEM W/O BEND</t>
  </si>
  <si>
    <t>PLACE ITEM ADJUST W/ BEND</t>
  </si>
  <si>
    <t>PLACE ITEM ADJUST W/O BEND</t>
  </si>
  <si>
    <t>PLACE ITEM ABOVE</t>
  </si>
  <si>
    <t>PLACE ITEM ADJUST ABOVE</t>
  </si>
  <si>
    <t>READ COMPARE 1 ITEM</t>
  </si>
  <si>
    <t>READ COMPARE 2 ITEMS</t>
  </si>
  <si>
    <t>READ COMPARE 4 ITEMS</t>
  </si>
  <si>
    <t>READ COMPARE 8 ITEMS</t>
  </si>
  <si>
    <t>READ COMPARE 13 ITEMS</t>
  </si>
  <si>
    <t>OPEN/ CLOSE AND SELECT 1-2 FILES</t>
  </si>
  <si>
    <t>OPEN/ CLOSE AND FILE 1 FILE</t>
  </si>
  <si>
    <t>OPEN AND CLOSE FILING CABINET</t>
  </si>
  <si>
    <t>READ 55-72 WORDS</t>
  </si>
  <si>
    <t>READ 73-94 WORDS</t>
  </si>
  <si>
    <t>READ 95-119 WORDS</t>
  </si>
  <si>
    <t>FOLD SHEET OF PAPER</t>
  </si>
  <si>
    <t>ASSEMBLE BOX (FOLD)</t>
  </si>
  <si>
    <t>Pour Meat into Grinder</t>
  </si>
  <si>
    <t>Weigh and Print PLU Label</t>
  </si>
  <si>
    <t>Cut and Trim Roast Meat</t>
  </si>
  <si>
    <t>Cut and Trim Steak meat</t>
  </si>
  <si>
    <t>Prepare HMS Meal</t>
  </si>
  <si>
    <t>Roll Up Saw Blade</t>
  </si>
  <si>
    <t>Expert Knowldege</t>
  </si>
  <si>
    <t>Rinse Saw</t>
  </si>
  <si>
    <t>Sanitize Saw</t>
  </si>
  <si>
    <t>Rinse out Meat Grinder</t>
  </si>
  <si>
    <t>Clean rolling Racks</t>
  </si>
  <si>
    <t>Wash Rotisserie Oven Trays</t>
  </si>
  <si>
    <t>Wipe Down Deli Slcier</t>
  </si>
  <si>
    <t>Rinse Drain Table</t>
  </si>
  <si>
    <t>Sanitize Drain Table</t>
  </si>
  <si>
    <t>Put Deli Slicer Together</t>
  </si>
  <si>
    <t>Order</t>
  </si>
  <si>
    <t>Assumption</t>
  </si>
  <si>
    <t>Orders per Trip</t>
  </si>
  <si>
    <t>Orders per Day</t>
  </si>
  <si>
    <t>Per Day</t>
  </si>
  <si>
    <t>Per Picking Trip</t>
  </si>
  <si>
    <t>Per Order</t>
  </si>
  <si>
    <t>Picks (SKU's) per Order</t>
  </si>
  <si>
    <t>Find Cart for Trip Bring to Backroom</t>
  </si>
  <si>
    <t>PROCESS TIME</t>
  </si>
  <si>
    <t>Login to Computer and Print Orders</t>
  </si>
  <si>
    <t>Use mouse to click on and select each order</t>
  </si>
  <si>
    <t>Time to select print and orders start printing</t>
  </si>
  <si>
    <t>Sort Orders by Department and Aisle</t>
  </si>
  <si>
    <t>Walk to printer</t>
  </si>
  <si>
    <t>Obtain orders from printer</t>
  </si>
  <si>
    <t>Pivot to table</t>
  </si>
  <si>
    <t>Dept Sort - Read department numbers on order</t>
  </si>
  <si>
    <t>Dept Sort - Obtain order from stack</t>
  </si>
  <si>
    <t>Dept Sort - Pivot/step to dept stack (50% of time)</t>
  </si>
  <si>
    <t>Dept Sort - Place order onto department stack</t>
  </si>
  <si>
    <t>Aisle Sort - Grab stack and sort by aisle</t>
  </si>
  <si>
    <t>Pick Orders (Trip with cart(s))</t>
  </si>
  <si>
    <t>Obtain handheld</t>
  </si>
  <si>
    <t>Obtain order sheets for trip</t>
  </si>
  <si>
    <t>Walk to picking cart</t>
  </si>
  <si>
    <t>Place handeld onto cart</t>
  </si>
  <si>
    <t>Read first order sheet to determine first location</t>
  </si>
  <si>
    <t>Place order sheets onto cart</t>
  </si>
  <si>
    <t>Walk to item location</t>
  </si>
  <si>
    <t>Obtain pick list</t>
  </si>
  <si>
    <t>Obtain item</t>
  </si>
  <si>
    <t>Scan item</t>
  </si>
  <si>
    <t>Additional scan or item qty if multiples</t>
  </si>
  <si>
    <t>Walk to cart</t>
  </si>
  <si>
    <t>Move scanner to pick ticket</t>
  </si>
  <si>
    <t>Scan pick ticket</t>
  </si>
  <si>
    <t>Walk to item(s) on cart</t>
  </si>
  <si>
    <t>Fold pick ticket</t>
  </si>
  <si>
    <t>Place pick ticket with items from order</t>
  </si>
  <si>
    <t>Obtain cart</t>
  </si>
  <si>
    <t>Cart Moves / Stages Per Trip</t>
  </si>
  <si>
    <t>Obtain pick ticket</t>
  </si>
  <si>
    <t>Obtain pick list and order items</t>
  </si>
  <si>
    <t>Count and check items on pick list</t>
  </si>
  <si>
    <t>assumes no longer have to grab pick list</t>
  </si>
  <si>
    <t>Search/read/walk to find actual item (search time based on assumption), currently includes top stock, and items not found</t>
  </si>
  <si>
    <t>Sort order sheets to detemine first order to pick, and next pick</t>
  </si>
  <si>
    <t>Joel Brock, Aeriel Euhus</t>
  </si>
  <si>
    <t>Find cart or carts for next trip and bring to picking area</t>
  </si>
  <si>
    <t xml:space="preserve">Login to computer in picking area </t>
  </si>
  <si>
    <t>Handle Out of Stock Orders</t>
  </si>
  <si>
    <t>Place Orders in Pickup area</t>
  </si>
  <si>
    <t>Obtain handheld and later replace</t>
  </si>
  <si>
    <t>Look to see if there is a positive BOH</t>
  </si>
  <si>
    <t>Press button to scan</t>
  </si>
  <si>
    <t>Click through 1 screen</t>
  </si>
  <si>
    <t>Read BOH</t>
  </si>
  <si>
    <t>Positive BOH: Look for product at end cap</t>
  </si>
  <si>
    <t>Walk to end cap</t>
  </si>
  <si>
    <t>Positive BOH: Look for product in backroom</t>
  </si>
  <si>
    <t xml:space="preserve">Walk to backroom </t>
  </si>
  <si>
    <t>Align handheld to barcode</t>
  </si>
  <si>
    <t>Expert Knowledge</t>
  </si>
  <si>
    <t>Percent of time item an OOS is in an end cap/display:</t>
  </si>
  <si>
    <t>Place item(s) into bag on cart</t>
  </si>
  <si>
    <t>Walk to picking area</t>
  </si>
  <si>
    <t>Setup Bagging in Cart</t>
  </si>
  <si>
    <t>Setup bagging in cart</t>
  </si>
  <si>
    <t>Push cart from picking area to first location</t>
  </si>
  <si>
    <t>Move cart to next item location</t>
  </si>
  <si>
    <t>Walk to cart to take to pickup area</t>
  </si>
  <si>
    <t>Push cart from salesfloor to the pickup area</t>
  </si>
  <si>
    <t>Place cart at pickup area</t>
  </si>
  <si>
    <t>Move handheld to pick list barcode</t>
  </si>
  <si>
    <t>Scan pick list barcode</t>
  </si>
  <si>
    <t>Open fridge door</t>
  </si>
  <si>
    <t>Close fridge door</t>
  </si>
  <si>
    <t>Walk to dry shelving</t>
  </si>
  <si>
    <t>Pick up dry bags</t>
  </si>
  <si>
    <t>Place dry bags on dry shelving</t>
  </si>
  <si>
    <t>Items (eaches) per bag</t>
  </si>
  <si>
    <t>Bags per order</t>
  </si>
  <si>
    <t>Per Out of Stock SKU</t>
  </si>
  <si>
    <t>Search end cap for SKU</t>
  </si>
  <si>
    <t>Search in backroom for SKU</t>
  </si>
  <si>
    <t>Cells shaded this color require key entry by the user.</t>
  </si>
  <si>
    <t>Cells shaded this color require formulas or key entries by the user.</t>
  </si>
  <si>
    <t>Cells shaded this color require assumption adjustments by the user.</t>
  </si>
  <si>
    <t>Cells shaded this color contain the final output (labor time).</t>
  </si>
  <si>
    <t>INSPECT 5 POINTS</t>
  </si>
  <si>
    <t>PROCESS TIME (20 SEC)</t>
  </si>
  <si>
    <t>Higher Level Process Flow</t>
  </si>
  <si>
    <t>Pick from sales floor</t>
  </si>
  <si>
    <t>Move product from backroom to salesfloor</t>
  </si>
  <si>
    <t>Store Manual</t>
  </si>
  <si>
    <t>Receive and put in backstock</t>
  </si>
  <si>
    <t>DC send to store in typical stocking</t>
  </si>
  <si>
    <t>FC Automated</t>
  </si>
  <si>
    <t>Store Automated</t>
  </si>
  <si>
    <t>Automated FC recieves and reads order</t>
  </si>
  <si>
    <t>Picker in Automated FC picks order and packages for shipment/delivery</t>
  </si>
  <si>
    <t>Shipping last mile ($$ Cost, not MOST)</t>
  </si>
  <si>
    <t>Set aside high moving items in backroom/hub and spoke</t>
  </si>
  <si>
    <t>Move slow moving product from backroom to salesfloor</t>
  </si>
  <si>
    <t>Pick from sales floor (slow moving items)</t>
  </si>
  <si>
    <t>Pick from designated area (high moving items)</t>
  </si>
  <si>
    <t>Staging order</t>
  </si>
  <si>
    <t>Customer checks in; Deliver order via walk out to car</t>
  </si>
  <si>
    <t>*Additional costs may need to be estimated from retailer</t>
  </si>
  <si>
    <t>Sort order sheets to determine first order to pick, and next pick</t>
  </si>
  <si>
    <t>Place handheld onto cart</t>
  </si>
  <si>
    <t>Pick up refrigerator bags</t>
  </si>
  <si>
    <t>Place refrigerator bags in fridge</t>
  </si>
  <si>
    <t>% Refrigerator Bags per Order</t>
  </si>
  <si>
    <t>Pick Orders (Trip with cart(s)) - Fast Moving Items</t>
  </si>
  <si>
    <t>Pick Orders (Trip with cart(s)) - Slow Moving Items</t>
  </si>
  <si>
    <t>Sort Orders</t>
  </si>
  <si>
    <t>Push cart to fast moving picking area</t>
  </si>
  <si>
    <t>Look for item</t>
  </si>
  <si>
    <t>Cases per Pallet</t>
  </si>
  <si>
    <t>Cases per Cart</t>
  </si>
  <si>
    <t>Summary</t>
  </si>
  <si>
    <t>Standard Description:</t>
  </si>
  <si>
    <t>Push cart to pallet</t>
  </si>
  <si>
    <t>Get case from pallet</t>
  </si>
  <si>
    <t>Grab cutting tool and later replace</t>
  </si>
  <si>
    <t>Open cutting tool and later close</t>
  </si>
  <si>
    <t xml:space="preserve">Cut open pallet </t>
  </si>
  <si>
    <t>Remove plastic from pallet</t>
  </si>
  <si>
    <t>Bring case to shop floor</t>
  </si>
  <si>
    <t>Bend and grab case</t>
  </si>
  <si>
    <t>Lift case into cart</t>
  </si>
  <si>
    <t>Place case in cart</t>
  </si>
  <si>
    <t>Wheel cart to shop floor</t>
  </si>
  <si>
    <t>Normal Time</t>
  </si>
  <si>
    <t>PF&amp;D Time</t>
  </si>
  <si>
    <t>Standard Time</t>
  </si>
  <si>
    <t>Columns shaded this color require key entry by the user.</t>
  </si>
  <si>
    <t>Columns shaded this color require formulas or key entries by the user.</t>
  </si>
  <si>
    <t>Columns shaded this color contain the final output (labor standard.)</t>
  </si>
  <si>
    <t>Bottom</t>
  </si>
  <si>
    <t>Grab item from case</t>
  </si>
  <si>
    <t>Place item on shelf</t>
  </si>
  <si>
    <t>Slide item back</t>
  </si>
  <si>
    <t>Align item on shelf</t>
  </si>
  <si>
    <t>Middle</t>
  </si>
  <si>
    <t>Top</t>
  </si>
  <si>
    <t>Grab ladder</t>
  </si>
  <si>
    <t>Position ladder</t>
  </si>
  <si>
    <t>Grab case</t>
  </si>
  <si>
    <t>Walk up ladder</t>
  </si>
  <si>
    <t>Walk down ladder</t>
  </si>
  <si>
    <t>Normal Time (average)</t>
  </si>
  <si>
    <t>Bend and grab case from cart</t>
  </si>
  <si>
    <t>Per Pallet</t>
  </si>
  <si>
    <t>Items per Case</t>
  </si>
  <si>
    <t>Cases per Shelf</t>
  </si>
  <si>
    <t>Bring case to area in backroom</t>
  </si>
  <si>
    <t>Wheel cart to area in backroom</t>
  </si>
  <si>
    <t>Place case in backroom area</t>
  </si>
  <si>
    <t>Place case on floor area</t>
  </si>
  <si>
    <t>DC Send to Store</t>
  </si>
  <si>
    <t>Mark Shipment Ready to Go</t>
  </si>
  <si>
    <t>Load Shipment</t>
  </si>
  <si>
    <t>Store Verifies Shipment</t>
  </si>
  <si>
    <t>Store Unloads Pallets</t>
  </si>
  <si>
    <t>Login to computer</t>
  </si>
  <si>
    <t>Grab handheld and later replace</t>
  </si>
  <si>
    <t>Review Order</t>
  </si>
  <si>
    <t>Put Cases on Pallet and Secure</t>
  </si>
  <si>
    <t>Walk to order</t>
  </si>
  <si>
    <t>Grab order</t>
  </si>
  <si>
    <t>Review order</t>
  </si>
  <si>
    <t>Walk to pallet wrap machine</t>
  </si>
  <si>
    <t>Position pallet wrap machine</t>
  </si>
  <si>
    <t>Operate pallet wrap machine</t>
  </si>
  <si>
    <t>Affix order to pallet</t>
  </si>
  <si>
    <t>Align handheld to order</t>
  </si>
  <si>
    <t>Scan order</t>
  </si>
  <si>
    <t>Walk to forklift</t>
  </si>
  <si>
    <t>Get in forklift</t>
  </si>
  <si>
    <t>Operate forklift to pallet and lift pallet into truck</t>
  </si>
  <si>
    <t>Drive forklift to designated spot</t>
  </si>
  <si>
    <t>Log in to computer</t>
  </si>
  <si>
    <t>Navigate to order shipments</t>
  </si>
  <si>
    <t>Walk to truck</t>
  </si>
  <si>
    <t>Get handheld and later replace</t>
  </si>
  <si>
    <t>Align to order barcode</t>
  </si>
  <si>
    <t>Scan barcode</t>
  </si>
  <si>
    <t>Confirm correct shipment</t>
  </si>
  <si>
    <t>Operate forklift to pallet and lift pallet out of truck</t>
  </si>
  <si>
    <t>Drive forklift to designtated spot</t>
  </si>
  <si>
    <t>Operate forklift to release pallet</t>
  </si>
  <si>
    <t>Picks (SKU's) per Pallet</t>
  </si>
  <si>
    <t>Get out of forklift</t>
  </si>
  <si>
    <t>Walk to pallet</t>
  </si>
  <si>
    <t>Get handhelf and later replace</t>
  </si>
  <si>
    <t>Align to pallet barcode</t>
  </si>
  <si>
    <t>Scan barcode to check in pallet</t>
  </si>
  <si>
    <t>Move pallet wrap machine</t>
  </si>
  <si>
    <t>Picks (SKUS) per Pallet</t>
  </si>
  <si>
    <t>Total Items Picked per Day</t>
  </si>
  <si>
    <t>Online Orders Picked Per Day</t>
  </si>
  <si>
    <t>Cases per FedEx pallet</t>
  </si>
  <si>
    <t>Total Boxes to Palletize</t>
  </si>
  <si>
    <t>Number of Pallets Built</t>
  </si>
  <si>
    <t>Per Box</t>
  </si>
  <si>
    <t>Setup Packing Area</t>
  </si>
  <si>
    <t>Find cart or carts for next trip and bring to backroom</t>
  </si>
  <si>
    <t xml:space="preserve">Login to computer in backroom </t>
  </si>
  <si>
    <t>Walk to work assignment table</t>
  </si>
  <si>
    <t>Push cart from backroom to first staging area</t>
  </si>
  <si>
    <t>Place item(s) onto cart</t>
  </si>
  <si>
    <t>Move cart to next staging location</t>
  </si>
  <si>
    <t>Walk to cart to take to backroom</t>
  </si>
  <si>
    <t>Push cart from salesfloor to the backroom</t>
  </si>
  <si>
    <t>Place cart at staging location</t>
  </si>
  <si>
    <t>Pack orders</t>
  </si>
  <si>
    <t>Walk to packing station</t>
  </si>
  <si>
    <t>Walk to staging area to get a cart with orders</t>
  </si>
  <si>
    <t>Move cart to packing station</t>
  </si>
  <si>
    <t>Place cart</t>
  </si>
  <si>
    <t>Looks at order and think which box is needed</t>
  </si>
  <si>
    <t>Walk to box storage</t>
  </si>
  <si>
    <t>Obtain box</t>
  </si>
  <si>
    <t>Fold and build box</t>
  </si>
  <si>
    <t>Walk to tape machine</t>
  </si>
  <si>
    <t>Press button to create a piece of tape</t>
  </si>
  <si>
    <t>Obtain tape from machine</t>
  </si>
  <si>
    <t>Put tape on box</t>
  </si>
  <si>
    <t>Place pick list and items onto packing station</t>
  </si>
  <si>
    <t>Obtain scanner</t>
  </si>
  <si>
    <t>Move scanner to license plate</t>
  </si>
  <si>
    <t>Scan license plate</t>
  </si>
  <si>
    <t>Move scanner to box #</t>
  </si>
  <si>
    <t>Scan box #</t>
  </si>
  <si>
    <t>Place item in box</t>
  </si>
  <si>
    <t>Obtain additional packing materials needed</t>
  </si>
  <si>
    <t>Place additional packing materials needed into box</t>
  </si>
  <si>
    <t>Place box onto scale</t>
  </si>
  <si>
    <t>Login to sterling</t>
  </si>
  <si>
    <t>Click on "store tasks"</t>
  </si>
  <si>
    <t>Click on "order shipment"</t>
  </si>
  <si>
    <t>Obtain the packing list</t>
  </si>
  <si>
    <t>Obtain the scanner</t>
  </si>
  <si>
    <t>Scan the shipping number on the pick list</t>
  </si>
  <si>
    <t>Click on "f-1" for weight</t>
  </si>
  <si>
    <t>Click on "f-8" to confirm</t>
  </si>
  <si>
    <t>Process time for label to print</t>
  </si>
  <si>
    <t>Process time for invoice to print</t>
  </si>
  <si>
    <t>Obtain invoice</t>
  </si>
  <si>
    <t>Place the invoice into the box</t>
  </si>
  <si>
    <t>Obtain the label</t>
  </si>
  <si>
    <t>Peel label from label backing and apply to carton</t>
  </si>
  <si>
    <t>Walk with box to rollers</t>
  </si>
  <si>
    <t>Place box on rollers</t>
  </si>
  <si>
    <t>Push line of boxes down rollers</t>
  </si>
  <si>
    <t>Walk back to packing station</t>
  </si>
  <si>
    <t>Load boxes from roller to pallets</t>
  </si>
  <si>
    <t>Walk from packing area to end of rollers</t>
  </si>
  <si>
    <t>Walk to rollers</t>
  </si>
  <si>
    <t>Obtain box from rollers</t>
  </si>
  <si>
    <t xml:space="preserve">Walk to pallet </t>
  </si>
  <si>
    <t>Place box onto pallet</t>
  </si>
  <si>
    <t>Walk back to rollers</t>
  </si>
  <si>
    <t>Move loaded pallet from parcel area to FedEx trailer</t>
  </si>
  <si>
    <t>Get pallet jack and move pallet</t>
  </si>
  <si>
    <t>Move Product to Salesfloor</t>
  </si>
  <si>
    <t>Packout Product onto Shelf</t>
  </si>
  <si>
    <t>Move Fast Product to Backroom</t>
  </si>
  <si>
    <t>Move Slow Product to Salesfloor</t>
  </si>
  <si>
    <t>Packout Slow Product on Shelf</t>
  </si>
  <si>
    <t>Online Grocery Picking Scenarios</t>
  </si>
  <si>
    <t>Important Note</t>
  </si>
  <si>
    <t>The following online grocery picking scenarios are illustrative of an online grocery fulfillment process and do not reflect an actual process</t>
  </si>
  <si>
    <t>Fulfillment Approach</t>
  </si>
  <si>
    <t>Fulfillment Center*</t>
  </si>
  <si>
    <t>Labor Time Per Order (min)</t>
  </si>
  <si>
    <t>*Additional costs are associated with the Fulfillment Center approach, including last mile delivery and setting up separate facilities</t>
  </si>
  <si>
    <t>Per Fast Moving Case</t>
  </si>
  <si>
    <t>Per Slow Moving Case</t>
  </si>
  <si>
    <t>Labor Breakdown</t>
  </si>
  <si>
    <t>Order Picking and Packaging</t>
  </si>
  <si>
    <t>Step</t>
  </si>
  <si>
    <t>III. Fulfillment Center</t>
  </si>
  <si>
    <t>Set aside order sheets</t>
  </si>
  <si>
    <t>Grab pick list</t>
  </si>
  <si>
    <t>Verify pick</t>
  </si>
  <si>
    <t>Get into order picker</t>
  </si>
  <si>
    <t>Operate order picker</t>
  </si>
  <si>
    <t>Move order picker to first location</t>
  </si>
  <si>
    <t>Operate order picker to retreive case</t>
  </si>
  <si>
    <t>Obtain case</t>
  </si>
  <si>
    <t>Scan case</t>
  </si>
  <si>
    <t>Place case on pallet</t>
  </si>
  <si>
    <t>Operate order picker to lower height</t>
  </si>
  <si>
    <t>Move order picker to next location</t>
  </si>
  <si>
    <t>Move order picker to staging area</t>
  </si>
  <si>
    <t>Operate order picker to lower pallet</t>
  </si>
  <si>
    <t>Walk down from order picker</t>
  </si>
  <si>
    <t>Walk to order picker</t>
  </si>
  <si>
    <t>Align barcode</t>
  </si>
  <si>
    <t>Search for proper spot</t>
  </si>
  <si>
    <t>Search for/verify item</t>
  </si>
  <si>
    <t>Setup packing area</t>
  </si>
  <si>
    <t>Online Grocery Order Picking: Fulfillment Center</t>
  </si>
  <si>
    <t>Online Grocery Order Picking: In-Store Fulfillment - Backroom Fulfillment</t>
  </si>
  <si>
    <t>Online Grocery Order Picking: In-Store Fulfillment - Salesfloor Fulfillment</t>
  </si>
  <si>
    <t>Order Picking</t>
  </si>
  <si>
    <t>Remove hard tag</t>
  </si>
  <si>
    <t>Grasp tool attached to holster</t>
  </si>
  <si>
    <t>Grab item</t>
  </si>
  <si>
    <t>Place tool on hard tag</t>
  </si>
  <si>
    <t>Unlock hard tag (press a button)</t>
  </si>
  <si>
    <t>Wind up hard tag</t>
  </si>
  <si>
    <t>Replace tool</t>
  </si>
  <si>
    <t>Number of items with security tag per order</t>
  </si>
  <si>
    <t>Per Security Item in Order</t>
  </si>
  <si>
    <t>Grab item from cart</t>
  </si>
  <si>
    <t>Walk to table</t>
  </si>
  <si>
    <t>Place item on table</t>
  </si>
  <si>
    <t>Place item back into cart</t>
  </si>
  <si>
    <t>Place hard tag in bin</t>
  </si>
  <si>
    <t>Walk to bin to dispose hardtag</t>
  </si>
  <si>
    <t>Walk back to cart</t>
  </si>
  <si>
    <t>Search briefly for OOS</t>
  </si>
  <si>
    <t>Walk back to shelf</t>
  </si>
  <si>
    <t>Look for substitute product</t>
  </si>
  <si>
    <t>Walk to cart to take to staging area</t>
  </si>
  <si>
    <t>Push cart from salesfloor to the staging area</t>
  </si>
  <si>
    <t>Place cart at staging area</t>
  </si>
  <si>
    <t>Push/Pull large and heavy object a great distance</t>
  </si>
  <si>
    <t>LIFT HEAVY OBJECT SHORT DISTANCE</t>
  </si>
  <si>
    <t>PUSH BUTTON/PUSH PULL SWITCH / LEVER &lt;12" WITH RESISTANCE</t>
  </si>
  <si>
    <t>USING 5 WRIST TURNS 1 USING HAND</t>
  </si>
  <si>
    <t>Primary Model Assumptions</t>
  </si>
  <si>
    <t>Online Order Size</t>
  </si>
  <si>
    <t>SKU Count</t>
  </si>
  <si>
    <t>Fast Moving SKUs</t>
  </si>
  <si>
    <t>Slow Moving SKUs</t>
  </si>
  <si>
    <t>x. Base Case - Customer Purchases Items</t>
  </si>
  <si>
    <t>Online Grocery Order Simulation</t>
  </si>
  <si>
    <t>Simulation</t>
  </si>
  <si>
    <t>Labor Time (mins)</t>
  </si>
  <si>
    <t>Labor Cost</t>
  </si>
  <si>
    <t>% Items Sold Online</t>
  </si>
  <si>
    <t>Base Case</t>
  </si>
  <si>
    <t xml:space="preserve">all calculations that are used throughout the processes that are based off of these assumptions. Additionally, there are assumptions baked into the processes themselves such as the number of steps to walk between SKUs or the </t>
  </si>
  <si>
    <t>The below outlines the more minor/secondary assumptions built within the online grocery order picking processes. While this is an exhaustive list of the secondary assumptions built into the models, this does not nescessarily encompass</t>
  </si>
  <si>
    <t>Base Case &amp; In-Store Fulfillment- Floor</t>
  </si>
  <si>
    <t>In-Store Fulfillment - Backroom</t>
  </si>
  <si>
    <t>Fulfillment Center</t>
  </si>
  <si>
    <t>Wheel cart to and from shop floor</t>
  </si>
  <si>
    <t>Walk to Next SKU</t>
  </si>
  <si>
    <t>Grab cart</t>
  </si>
  <si>
    <t>Move cart to next location</t>
  </si>
  <si>
    <t>Total Items (Eaches) per Order</t>
  </si>
  <si>
    <t>Total Picks (SKU's) per Order</t>
  </si>
  <si>
    <t>Calculation</t>
  </si>
  <si>
    <t>User Input</t>
  </si>
  <si>
    <t>Grab item from case in cart</t>
  </si>
  <si>
    <t>Grab case from cart</t>
  </si>
  <si>
    <t>Walk to shelf</t>
  </si>
  <si>
    <t>Per Slow Moving Item</t>
  </si>
  <si>
    <t>Per Slow Moving SKU</t>
  </si>
  <si>
    <t>% OOS Substitute Acceptable</t>
  </si>
  <si>
    <t>In-Stock Items (Eaches) per Order plus Substitutes</t>
  </si>
  <si>
    <t>Items per Box</t>
  </si>
  <si>
    <t>In Stock Items (Eaches) per Order + Substitute Items</t>
  </si>
  <si>
    <t>Find substitute product</t>
  </si>
  <si>
    <t>Per In Stock SKU</t>
  </si>
  <si>
    <t>OOS has a Positive BOH</t>
  </si>
  <si>
    <t>Fast Moving SKUs per Order</t>
  </si>
  <si>
    <t>Slow Moving SKUs per Order</t>
  </si>
  <si>
    <t>OOS SKU - In-Store Environment</t>
  </si>
  <si>
    <t>OOS Fast Moving SKUs</t>
  </si>
  <si>
    <t>OOS Slow Moving SKUs</t>
  </si>
  <si>
    <t>Handle Out of Stock Orders - Slow Moving Items</t>
  </si>
  <si>
    <t>Handle Out of Stock Orders - Fast Moving Items</t>
  </si>
  <si>
    <t>Positive BOH: Look in home location</t>
  </si>
  <si>
    <t>Walk to home location on salesfloor</t>
  </si>
  <si>
    <t>Positive BOH: Look for product in endcap</t>
  </si>
  <si>
    <t>Fast Moving Items (Eaches) per Order + Substitute Items</t>
  </si>
  <si>
    <t>Slow Moving Items (Eaches) per Order + Substitute Items</t>
  </si>
  <si>
    <t>Checkout Customer</t>
  </si>
  <si>
    <t>Greet Customer</t>
  </si>
  <si>
    <t>Scan Items</t>
  </si>
  <si>
    <t>Bag Items</t>
  </si>
  <si>
    <t>Tender Customer</t>
  </si>
  <si>
    <t>Hand Customer Receipt</t>
  </si>
  <si>
    <t>Greet customer</t>
  </si>
  <si>
    <t>Pass item over scanner</t>
  </si>
  <si>
    <t xml:space="preserve">Place item in bag </t>
  </si>
  <si>
    <t>Tender customer - credit card</t>
  </si>
  <si>
    <t>Tender customer - cash</t>
  </si>
  <si>
    <t>Press button on cash register</t>
  </si>
  <si>
    <t>Wait for receipt to print</t>
  </si>
  <si>
    <t>Tear receipt</t>
  </si>
  <si>
    <t>Hand receipt to customer</t>
  </si>
  <si>
    <t>Per Items (Eaches)</t>
  </si>
  <si>
    <t>SCAN ITEM (CHECKOUT)</t>
  </si>
  <si>
    <t>SEPARATE BAG</t>
  </si>
  <si>
    <t>Grab bag and open bag</t>
  </si>
  <si>
    <t>Tender Order - Credit</t>
  </si>
  <si>
    <t>TEAR RECEIPT</t>
  </si>
  <si>
    <t>Calculated</t>
  </si>
  <si>
    <t>Average $ per item</t>
  </si>
  <si>
    <t>Gross Margin per Order</t>
  </si>
  <si>
    <t>Labor Rate ($/hr)</t>
  </si>
  <si>
    <t>Profit per Order</t>
  </si>
  <si>
    <t>Incremental Revenue Needed wrt In-Store</t>
  </si>
  <si>
    <t>Cubside Delivery (In-store)</t>
  </si>
  <si>
    <t>Bring Order to Customer</t>
  </si>
  <si>
    <t>Press button</t>
  </si>
  <si>
    <t>Walk to order pickup area</t>
  </si>
  <si>
    <t>Search for the right bag</t>
  </si>
  <si>
    <t>Open and close fridge door</t>
  </si>
  <si>
    <t>Grab bag</t>
  </si>
  <si>
    <t>Place bag into cart</t>
  </si>
  <si>
    <t>Walk to next bag</t>
  </si>
  <si>
    <t>Walk to customer parking spot</t>
  </si>
  <si>
    <t>Talk to customer</t>
  </si>
  <si>
    <t>Confirm right order</t>
  </si>
  <si>
    <t>Walk to customer trunk/backseat</t>
  </si>
  <si>
    <t>Open and close trunk/backseat door</t>
  </si>
  <si>
    <t>Grab grocery bags from cart</t>
  </si>
  <si>
    <t>Place grocery bags into car</t>
  </si>
  <si>
    <t>Walk back to store</t>
  </si>
  <si>
    <t>At Home Delivery (In-store)</t>
  </si>
  <si>
    <t>Curbside Delivery (In-Store)</t>
  </si>
  <si>
    <t>Online Grocery Order Picking: Add On- Curbside Delivery (In-store)</t>
  </si>
  <si>
    <t>Home Delivery (In-Store)</t>
  </si>
  <si>
    <t>Online Grocery Order Picking: Add On- Home Delivery (In-store)</t>
  </si>
  <si>
    <t>Load Orders Onto Truck</t>
  </si>
  <si>
    <t>Wait for bag tag to print</t>
  </si>
  <si>
    <t>Tear bag tag</t>
  </si>
  <si>
    <t>Place bag tag on bag</t>
  </si>
  <si>
    <t>Walk to delivery truck</t>
  </si>
  <si>
    <t>Per Delivery Trip</t>
  </si>
  <si>
    <t>Orders per Home Delivery Trip</t>
  </si>
  <si>
    <t>Grab bag from cart</t>
  </si>
  <si>
    <t>Load bag into delivery truck</t>
  </si>
  <si>
    <t>Put cart away</t>
  </si>
  <si>
    <t>Walk back to the delivery truck</t>
  </si>
  <si>
    <t>Get inside delivery truck</t>
  </si>
  <si>
    <t>Drive Delivery Truck to Customer Home</t>
  </si>
  <si>
    <t>Drive to home location</t>
  </si>
  <si>
    <t>Drop Off Home Delivery</t>
  </si>
  <si>
    <t>Get out of delivery truck</t>
  </si>
  <si>
    <t>Walk to the trunk/backseat door</t>
  </si>
  <si>
    <t>Open the trunk/backseat door</t>
  </si>
  <si>
    <t>Press a button on handheld</t>
  </si>
  <si>
    <t>Grab bags for order</t>
  </si>
  <si>
    <t>Walk to front door</t>
  </si>
  <si>
    <t>Place bags near front door</t>
  </si>
  <si>
    <t>Close trunk/backseat door</t>
  </si>
  <si>
    <t>Walk to driver's seat</t>
  </si>
  <si>
    <t>Get in truck</t>
  </si>
  <si>
    <t>Drive to grocery store</t>
  </si>
  <si>
    <t>Park the delivery truck</t>
  </si>
  <si>
    <t>Get out of the delivery truck</t>
  </si>
  <si>
    <t>Walk to pick up area</t>
  </si>
  <si>
    <t>Drive Delivery Truck to Grocery Store</t>
  </si>
  <si>
    <t>Time to drive between home deliveries (min)</t>
  </si>
  <si>
    <t>In-Store Fulfillment - Salesfloor - Customer Pickup</t>
  </si>
  <si>
    <t>In-Store Fulfillment - Salesfloor - Curbside Delivery</t>
  </si>
  <si>
    <t>In-Store Fulfillment - Salesfloor - At Home Delivery</t>
  </si>
  <si>
    <t>In-Store Fulfillment - Backroom - Customer Pickup</t>
  </si>
  <si>
    <t>In-Store Fulfillment - Backroom - Curbside Delivery</t>
  </si>
  <si>
    <t>In-Store Fulfillment - Backroom - At Home Delivery</t>
  </si>
  <si>
    <t>I.a. In-Store Fulfillment - Salesfloor - Customer Pickup</t>
  </si>
  <si>
    <t>I.b In-Store Fulfillment - Salesfloor - Curbside Delivery</t>
  </si>
  <si>
    <t>I.c In-Store Fulfillment - At Home Delivery</t>
  </si>
  <si>
    <t>II.a In-Store Fulfillment - Backroom - Customer Pickup</t>
  </si>
  <si>
    <t>II.b In-Store Fulfillment - Backroom - Curbside Delivery</t>
  </si>
  <si>
    <t>II.c In-Store Fulfillment - Backroom - At Home Delivery</t>
  </si>
  <si>
    <t>order/inclusion/exclusion of any one particular process step.</t>
  </si>
  <si>
    <t>All</t>
  </si>
  <si>
    <t>Tell Manager about OOS</t>
  </si>
  <si>
    <t>Type in manager's number</t>
  </si>
  <si>
    <t>Wait for manager to answer</t>
  </si>
  <si>
    <t>Tell manager about OOS SKU</t>
  </si>
  <si>
    <t>Wait for manager to arrive</t>
  </si>
  <si>
    <t>Hand handheld to manager</t>
  </si>
  <si>
    <t>Manager strikes out item on order</t>
  </si>
  <si>
    <t>Receive handheld from manager</t>
  </si>
  <si>
    <t>First time pick rate</t>
  </si>
  <si>
    <t>Dark Store Verifies Shipment</t>
  </si>
  <si>
    <t>Dark Store Unloads Pallets</t>
  </si>
  <si>
    <t>Online Grocery Order Picking: Dark Store Fulfillment</t>
  </si>
  <si>
    <t>DC Send to Dark Store</t>
  </si>
  <si>
    <t>Move Product to Dark Store</t>
  </si>
  <si>
    <t>Online Grocery Order Picking: Dark Store Fulfillment - Ship to Store</t>
  </si>
  <si>
    <t>Order Picking and Packaging to Store</t>
  </si>
  <si>
    <t>Find cart</t>
  </si>
  <si>
    <t>Open Case</t>
  </si>
  <si>
    <t>Cut open case</t>
  </si>
  <si>
    <t>Fold up cardboard</t>
  </si>
  <si>
    <t>Lay aside cardboard</t>
  </si>
  <si>
    <t>Unbox Items and Place for Pickup</t>
  </si>
  <si>
    <t>Place Order in Pickup area</t>
  </si>
  <si>
    <t>Walk to case</t>
  </si>
  <si>
    <t>Move handheld to case barcode</t>
  </si>
  <si>
    <t>Walk to backroom</t>
  </si>
  <si>
    <t>Unbox Items and Place in Pickup Area</t>
  </si>
  <si>
    <t>Order Picking and Pickup</t>
  </si>
  <si>
    <t>Push cart from backroom to pickup area</t>
  </si>
  <si>
    <t>Push cart from backroom to the pickup area</t>
  </si>
  <si>
    <t>OOS SKU - Fulfillment Center / Dark Store</t>
  </si>
  <si>
    <t>Online Grocery Order Picking: Dark Store Fulfillment - Pickup at Dark Store</t>
  </si>
  <si>
    <t>Per Case</t>
  </si>
  <si>
    <t>Place item in bag</t>
  </si>
  <si>
    <t>Reach into case and grab item</t>
  </si>
  <si>
    <t>Research</t>
  </si>
  <si>
    <t>Academic article modeling ominchannel grocery order fulfillment 
Doesn't list assumptions on delivery times…</t>
  </si>
  <si>
    <t>https://www.sciencedirect.com/science/article/pii/S2192437622000097</t>
  </si>
  <si>
    <t>https://www.mwpvl.com/html/online_grocery_order_fulfillment_cost_comparison.html</t>
  </si>
  <si>
    <r>
      <t>White paper from MWPVL on online order grocery fulfillment cost comparison
-</t>
    </r>
    <r>
      <rPr>
        <b/>
        <sz val="9"/>
        <rFont val="Arial"/>
        <family val="2"/>
      </rPr>
      <t xml:space="preserve"> Assumption: </t>
    </r>
    <r>
      <rPr>
        <sz val="9"/>
        <rFont val="Arial"/>
        <family val="2"/>
      </rPr>
      <t>1 driver can deliver 3 orders of 25 mixed items in 1 hour (1 order every 18min) 
- This delivery time assumption was constant across all scenarios, just referenced retailer using "Delivery Service Partners (DSP)" for customer delivery
- No mention of impact of area density on delivery times
- Note: author doesn't cite sources for assumptions</t>
    </r>
  </si>
  <si>
    <t>FC Max Delivery Distance (min)</t>
  </si>
  <si>
    <t>Orders per Hour in Delivery Distance</t>
  </si>
  <si>
    <t>https://www.fox35orlando.com/news/kroger-delivery-in-florida-inside-krogers-massive-fulfillment-center-in-groveland</t>
  </si>
  <si>
    <t>Kroger delivers up to 90 mins away</t>
  </si>
  <si>
    <t>Average Time per Order (min)</t>
  </si>
  <si>
    <t>Deliver Order</t>
  </si>
  <si>
    <t>IV.a Dark Store - Ship to Store - Customer Pick Up</t>
  </si>
  <si>
    <t>IV.a Dark Store - Ship to Store - Curbside Delivery</t>
  </si>
  <si>
    <t>IV.a Dark Store - Ship to Store - At Home Delivery</t>
  </si>
  <si>
    <t>IV.b Dark Store - Customer Pick Up</t>
  </si>
  <si>
    <t>IV.b Dark Store - Curbside Delivery</t>
  </si>
  <si>
    <t>IV.b Dark Store - At Home Delivery</t>
  </si>
  <si>
    <t>Dark Store - Ship to Store - Customer Pick Up</t>
  </si>
  <si>
    <t>Dark Store - Ship to Store - Curbside Delivery</t>
  </si>
  <si>
    <t>Dark Store - Ship to Store - At Home Delivery</t>
  </si>
  <si>
    <t>Dark Store - Customer Pick Up</t>
  </si>
  <si>
    <t>Dark Store - Curbside Delivery</t>
  </si>
  <si>
    <t>Dark Store - At Home Delivery</t>
  </si>
  <si>
    <t>Fulfillment Center - At Home Delivery</t>
  </si>
  <si>
    <t>Incremental Labor (%)</t>
  </si>
  <si>
    <t>min</t>
  </si>
  <si>
    <t>max</t>
  </si>
  <si>
    <t>Incremental Revenue</t>
  </si>
  <si>
    <t>Labor Per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</si>
</sst>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00"/>
    <numFmt numFmtId="166" formatCode="0.0000"/>
    <numFmt numFmtId="167" formatCode="0.00000000000000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24"/>
      <name val="Arial"/>
      <family val="2"/>
    </font>
    <font>
      <b/>
      <sz val="8"/>
      <color indexed="81"/>
      <name val="Tahoma"/>
      <family val="2"/>
    </font>
    <font>
      <sz val="8"/>
      <color indexed="81"/>
      <name val="Tahoma"/>
      <family val="2"/>
    </font>
    <font>
      <sz val="10"/>
      <color rgb="FFFFFF00"/>
      <name val="Arial"/>
      <family val="2"/>
    </font>
    <font>
      <sz val="10"/>
      <name val="Arial"/>
      <family val="2"/>
    </font>
    <font>
      <b/>
      <sz val="8"/>
      <name val="Calibri"/>
      <family val="2"/>
      <scheme val="minor"/>
    </font>
    <font>
      <sz val="10"/>
      <color rgb="FFFF0000"/>
      <name val="Arial"/>
      <family val="2"/>
    </font>
    <font>
      <sz val="11"/>
      <color rgb="FF00B050"/>
      <name val="Calibri"/>
      <family val="2"/>
      <scheme val="minor"/>
    </font>
    <font>
      <i/>
      <sz val="10"/>
      <name val="Arial"/>
      <family val="2"/>
    </font>
    <font>
      <strike/>
      <sz val="10"/>
      <name val="Arial"/>
      <family val="2"/>
    </font>
    <font>
      <b/>
      <u/>
      <sz val="10"/>
      <name val="Arial"/>
      <family val="2"/>
    </font>
    <font>
      <b/>
      <sz val="10"/>
      <color theme="0"/>
      <name val="Arial"/>
      <family val="2"/>
    </font>
    <font>
      <sz val="10"/>
      <name val="Arial"/>
      <family val="2"/>
    </font>
    <font>
      <b/>
      <i/>
      <sz val="10"/>
      <name val="Arial"/>
      <family val="2"/>
    </font>
    <font>
      <b/>
      <sz val="9"/>
      <name val="Arial"/>
      <family val="2"/>
    </font>
    <font>
      <sz val="9"/>
      <name val="Arial"/>
      <family val="2"/>
    </font>
    <font>
      <u/>
      <sz val="10"/>
      <color theme="10"/>
      <name val="Arial"/>
      <family val="2"/>
    </font>
    <font>
      <sz val="10"/>
      <color theme="1"/>
      <name val="Arial"/>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9" fontId="5" fillId="0" borderId="0" applyFont="0" applyFill="0" applyBorder="0" applyAlignment="0" applyProtection="0"/>
    <xf numFmtId="0" fontId="4" fillId="0" borderId="0"/>
    <xf numFmtId="0" fontId="3" fillId="0" borderId="0"/>
    <xf numFmtId="0" fontId="2" fillId="0" borderId="0"/>
    <xf numFmtId="0" fontId="11" fillId="0" borderId="0"/>
    <xf numFmtId="0" fontId="5" fillId="0" borderId="0"/>
    <xf numFmtId="0" fontId="5" fillId="0" borderId="0"/>
    <xf numFmtId="0" fontId="1" fillId="0" borderId="0"/>
    <xf numFmtId="0" fontId="5" fillId="0" borderId="0"/>
    <xf numFmtId="44" fontId="19" fillId="0" borderId="0" applyFont="0" applyFill="0" applyBorder="0" applyAlignment="0" applyProtection="0"/>
    <xf numFmtId="9" fontId="19" fillId="0" borderId="0" applyFont="0" applyFill="0" applyBorder="0" applyAlignment="0" applyProtection="0"/>
    <xf numFmtId="0" fontId="23" fillId="0" borderId="0" applyNumberFormat="0" applyFill="0" applyBorder="0" applyAlignment="0" applyProtection="0"/>
  </cellStyleXfs>
  <cellXfs count="251">
    <xf numFmtId="0" fontId="0" fillId="0" borderId="0" xfId="0"/>
    <xf numFmtId="0" fontId="6" fillId="2" borderId="1" xfId="0" applyFont="1" applyFill="1" applyBorder="1" applyAlignment="1">
      <alignment horizontal="center" wrapText="1"/>
    </xf>
    <xf numFmtId="166" fontId="6" fillId="2" borderId="1" xfId="0" applyNumberFormat="1" applyFont="1" applyFill="1" applyBorder="1" applyAlignment="1">
      <alignment horizontal="center" wrapText="1"/>
    </xf>
    <xf numFmtId="0" fontId="6" fillId="2" borderId="1" xfId="0" applyFont="1" applyFill="1" applyBorder="1" applyAlignment="1">
      <alignment horizontal="center"/>
    </xf>
    <xf numFmtId="0" fontId="5" fillId="0" borderId="0" xfId="0" applyFont="1" applyAlignment="1">
      <alignment horizontal="center"/>
    </xf>
    <xf numFmtId="0" fontId="6" fillId="0" borderId="0" xfId="0" applyFont="1"/>
    <xf numFmtId="0" fontId="0" fillId="0" borderId="0" xfId="0" applyAlignment="1">
      <alignment horizontal="center"/>
    </xf>
    <xf numFmtId="165" fontId="0" fillId="0" borderId="0" xfId="0" applyNumberFormat="1" applyAlignment="1">
      <alignment horizontal="center"/>
    </xf>
    <xf numFmtId="0" fontId="5" fillId="0" borderId="0" xfId="0" applyFont="1" applyAlignment="1">
      <alignment horizontal="center" wrapText="1"/>
    </xf>
    <xf numFmtId="0" fontId="5" fillId="0" borderId="0" xfId="0" applyFont="1" applyAlignment="1">
      <alignment wrapText="1"/>
    </xf>
    <xf numFmtId="0" fontId="6" fillId="0" borderId="1" xfId="0" applyFont="1" applyBorder="1" applyAlignment="1">
      <alignment horizontal="center"/>
    </xf>
    <xf numFmtId="166" fontId="6" fillId="0" borderId="1" xfId="0" applyNumberFormat="1" applyFont="1" applyBorder="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3" borderId="0" xfId="0" applyFill="1" applyAlignment="1">
      <alignment horizontal="center"/>
    </xf>
    <xf numFmtId="0" fontId="5" fillId="0" borderId="0" xfId="0" applyFont="1" applyAlignment="1">
      <alignment horizontal="left"/>
    </xf>
    <xf numFmtId="166" fontId="0" fillId="4" borderId="0" xfId="0" applyNumberFormat="1" applyFill="1" applyAlignment="1">
      <alignment horizontal="center"/>
    </xf>
    <xf numFmtId="0" fontId="5" fillId="6" borderId="0" xfId="0" applyFont="1" applyFill="1" applyAlignment="1">
      <alignment horizontal="center"/>
    </xf>
    <xf numFmtId="0" fontId="5" fillId="6" borderId="0" xfId="0" applyFont="1" applyFill="1" applyAlignment="1">
      <alignment horizontal="center" wrapText="1"/>
    </xf>
    <xf numFmtId="0" fontId="5" fillId="6" borderId="0" xfId="0" applyFont="1" applyFill="1" applyAlignment="1">
      <alignment wrapText="1"/>
    </xf>
    <xf numFmtId="165" fontId="0" fillId="5" borderId="0" xfId="0" applyNumberFormat="1" applyFill="1" applyAlignment="1">
      <alignment horizontal="center"/>
    </xf>
    <xf numFmtId="0" fontId="0" fillId="6" borderId="0" xfId="0" applyFill="1"/>
    <xf numFmtId="0" fontId="0" fillId="5" borderId="0" xfId="0" applyFill="1" applyAlignment="1">
      <alignment horizontal="center"/>
    </xf>
    <xf numFmtId="0" fontId="0" fillId="6" borderId="0" xfId="0" applyFill="1" applyAlignment="1">
      <alignment horizontal="center"/>
    </xf>
    <xf numFmtId="164" fontId="6" fillId="6" borderId="1" xfId="0" applyNumberFormat="1" applyFont="1" applyFill="1" applyBorder="1" applyAlignment="1">
      <alignment horizontal="center"/>
    </xf>
    <xf numFmtId="0" fontId="0" fillId="6" borderId="1" xfId="0" applyFill="1" applyBorder="1" applyAlignment="1">
      <alignment horizontal="center"/>
    </xf>
    <xf numFmtId="0" fontId="6" fillId="6" borderId="1" xfId="0" applyFont="1" applyFill="1" applyBorder="1" applyAlignment="1">
      <alignment horizontal="center"/>
    </xf>
    <xf numFmtId="164" fontId="0" fillId="5" borderId="0" xfId="0" applyNumberFormat="1" applyFill="1" applyAlignment="1">
      <alignment horizontal="center"/>
    </xf>
    <xf numFmtId="0" fontId="5" fillId="0" borderId="0" xfId="0" applyFont="1"/>
    <xf numFmtId="166" fontId="6" fillId="7" borderId="1" xfId="0" applyNumberFormat="1" applyFont="1" applyFill="1" applyBorder="1" applyAlignment="1">
      <alignment horizontal="center"/>
    </xf>
    <xf numFmtId="166" fontId="0" fillId="7" borderId="1" xfId="0" applyNumberFormat="1" applyFill="1" applyBorder="1" applyAlignment="1">
      <alignment horizontal="center"/>
    </xf>
    <xf numFmtId="0" fontId="0" fillId="7" borderId="0" xfId="0" applyFill="1" applyAlignment="1">
      <alignment horizontal="center"/>
    </xf>
    <xf numFmtId="166" fontId="5" fillId="0" borderId="0" xfId="0" applyNumberFormat="1" applyFont="1" applyAlignment="1">
      <alignment horizontal="left"/>
    </xf>
    <xf numFmtId="0" fontId="6" fillId="0" borderId="0" xfId="0" applyFont="1" applyAlignment="1">
      <alignment horizontal="center"/>
    </xf>
    <xf numFmtId="1" fontId="0" fillId="0" borderId="0" xfId="0" applyNumberFormat="1"/>
    <xf numFmtId="0" fontId="5" fillId="2" borderId="1" xfId="0" applyFont="1" applyFill="1" applyBorder="1" applyAlignment="1">
      <alignment horizontal="right" vertical="center"/>
    </xf>
    <xf numFmtId="0" fontId="5" fillId="0" borderId="1" xfId="0" applyFont="1" applyBorder="1" applyAlignment="1" applyProtection="1">
      <alignment horizontal="left" vertical="center"/>
      <protection locked="0"/>
    </xf>
    <xf numFmtId="0" fontId="10" fillId="8" borderId="1" xfId="0" applyFont="1" applyFill="1" applyBorder="1" applyAlignment="1" applyProtection="1">
      <alignment horizontal="left" vertical="center"/>
      <protection locked="0"/>
    </xf>
    <xf numFmtId="0" fontId="6" fillId="2" borderId="1" xfId="0" applyFont="1" applyFill="1" applyBorder="1"/>
    <xf numFmtId="2" fontId="6" fillId="2" borderId="1" xfId="0" applyNumberFormat="1" applyFont="1" applyFill="1" applyBorder="1" applyAlignment="1">
      <alignment horizontal="center"/>
    </xf>
    <xf numFmtId="0" fontId="0" fillId="0" borderId="0" xfId="0" applyAlignment="1">
      <alignment horizontal="left"/>
    </xf>
    <xf numFmtId="0" fontId="0" fillId="9" borderId="0" xfId="0" applyFill="1" applyAlignment="1">
      <alignment horizontal="left"/>
    </xf>
    <xf numFmtId="0" fontId="5" fillId="2" borderId="8" xfId="0" applyFont="1" applyFill="1" applyBorder="1" applyAlignment="1">
      <alignment horizontal="right" vertical="center"/>
    </xf>
    <xf numFmtId="0" fontId="5" fillId="0" borderId="8" xfId="0" applyFont="1" applyBorder="1" applyAlignment="1" applyProtection="1">
      <alignment horizontal="left" vertical="center"/>
      <protection locked="0"/>
    </xf>
    <xf numFmtId="0" fontId="10" fillId="8" borderId="8" xfId="0" applyFont="1" applyFill="1" applyBorder="1" applyAlignment="1" applyProtection="1">
      <alignment horizontal="left" vertical="center"/>
      <protection locked="0"/>
    </xf>
    <xf numFmtId="0" fontId="5" fillId="10" borderId="1" xfId="0" applyFont="1" applyFill="1" applyBorder="1" applyAlignment="1" applyProtection="1">
      <alignment horizontal="left" vertical="center"/>
      <protection locked="0"/>
    </xf>
    <xf numFmtId="0" fontId="5" fillId="0" borderId="1" xfId="6" applyBorder="1" applyAlignment="1" applyProtection="1">
      <alignment horizontal="left" vertical="center"/>
      <protection locked="0"/>
    </xf>
    <xf numFmtId="0" fontId="10" fillId="8" borderId="1" xfId="6" applyFont="1" applyFill="1" applyBorder="1" applyAlignment="1" applyProtection="1">
      <alignment horizontal="left" vertical="center"/>
      <protection locked="0"/>
    </xf>
    <xf numFmtId="0" fontId="5" fillId="2" borderId="1" xfId="6" applyFill="1" applyBorder="1" applyAlignment="1">
      <alignment horizontal="right" vertical="center"/>
    </xf>
    <xf numFmtId="0" fontId="5" fillId="0" borderId="0" xfId="6" applyAlignment="1">
      <alignment horizontal="left"/>
    </xf>
    <xf numFmtId="0" fontId="5" fillId="2" borderId="1" xfId="7" applyFill="1" applyBorder="1" applyAlignment="1">
      <alignment horizontal="right" vertical="center"/>
    </xf>
    <xf numFmtId="0" fontId="5" fillId="0" borderId="1" xfId="7" applyBorder="1" applyAlignment="1" applyProtection="1">
      <alignment horizontal="left" vertical="center"/>
      <protection locked="0"/>
    </xf>
    <xf numFmtId="0" fontId="10" fillId="8" borderId="1" xfId="7" applyFont="1" applyFill="1" applyBorder="1" applyAlignment="1" applyProtection="1">
      <alignment horizontal="left" vertical="center"/>
      <protection locked="0"/>
    </xf>
    <xf numFmtId="0" fontId="5" fillId="8" borderId="1" xfId="0" applyFont="1" applyFill="1" applyBorder="1" applyAlignment="1" applyProtection="1">
      <alignment horizontal="left" vertical="center"/>
      <protection locked="0"/>
    </xf>
    <xf numFmtId="0" fontId="14" fillId="0" borderId="0" xfId="0" applyFont="1"/>
    <xf numFmtId="0" fontId="5" fillId="0" borderId="0" xfId="7"/>
    <xf numFmtId="0" fontId="0" fillId="0" borderId="0" xfId="0" applyAlignment="1">
      <alignment vertical="top"/>
    </xf>
    <xf numFmtId="0" fontId="1" fillId="0" borderId="0" xfId="8" applyAlignment="1">
      <alignment horizontal="left"/>
    </xf>
    <xf numFmtId="0" fontId="5" fillId="2" borderId="1" xfId="8" applyFont="1" applyFill="1" applyBorder="1" applyAlignment="1">
      <alignment horizontal="right" vertical="center"/>
    </xf>
    <xf numFmtId="0" fontId="5" fillId="0" borderId="1" xfId="8" applyFont="1" applyBorder="1" applyAlignment="1" applyProtection="1">
      <alignment horizontal="left" vertical="center"/>
      <protection locked="0"/>
    </xf>
    <xf numFmtId="0" fontId="10" fillId="8" borderId="1" xfId="8" applyFont="1" applyFill="1" applyBorder="1" applyAlignment="1" applyProtection="1">
      <alignment horizontal="left" vertical="center"/>
      <protection locked="0"/>
    </xf>
    <xf numFmtId="0" fontId="0" fillId="0" borderId="0" xfId="8" applyFont="1" applyAlignment="1">
      <alignment horizontal="left"/>
    </xf>
    <xf numFmtId="0" fontId="5" fillId="9" borderId="0" xfId="9" applyFill="1" applyAlignment="1">
      <alignment horizontal="left"/>
    </xf>
    <xf numFmtId="0" fontId="5" fillId="0" borderId="0" xfId="9" applyAlignment="1">
      <alignment horizontal="left"/>
    </xf>
    <xf numFmtId="0" fontId="5" fillId="2" borderId="1" xfId="9" applyFill="1" applyBorder="1" applyAlignment="1">
      <alignment horizontal="right" vertical="center"/>
    </xf>
    <xf numFmtId="0" fontId="5" fillId="0" borderId="1" xfId="9" applyBorder="1" applyAlignment="1" applyProtection="1">
      <alignment horizontal="left" vertical="center"/>
      <protection locked="0"/>
    </xf>
    <xf numFmtId="0" fontId="10" fillId="8" borderId="1" xfId="9" applyFont="1" applyFill="1" applyBorder="1" applyAlignment="1" applyProtection="1">
      <alignment horizontal="left" vertical="center"/>
      <protection locked="0"/>
    </xf>
    <xf numFmtId="0" fontId="5" fillId="0" borderId="0" xfId="9"/>
    <xf numFmtId="165" fontId="0" fillId="0" borderId="0" xfId="0" applyNumberFormat="1"/>
    <xf numFmtId="166" fontId="0" fillId="0" borderId="0" xfId="0" applyNumberFormat="1"/>
    <xf numFmtId="10" fontId="0" fillId="0" borderId="0" xfId="1" applyNumberFormat="1" applyFont="1" applyFill="1" applyBorder="1" applyAlignment="1">
      <alignment horizontal="center"/>
    </xf>
    <xf numFmtId="166" fontId="6" fillId="0" borderId="0" xfId="0" applyNumberFormat="1" applyFont="1" applyAlignment="1">
      <alignment horizontal="center"/>
    </xf>
    <xf numFmtId="164" fontId="6" fillId="0" borderId="0" xfId="0" applyNumberFormat="1" applyFont="1" applyAlignment="1">
      <alignment horizontal="center"/>
    </xf>
    <xf numFmtId="9" fontId="1" fillId="0" borderId="0" xfId="1" applyFont="1"/>
    <xf numFmtId="9" fontId="1" fillId="0" borderId="0" xfId="1" applyFont="1" applyFill="1"/>
    <xf numFmtId="165" fontId="5" fillId="0" borderId="0" xfId="0" applyNumberFormat="1" applyFont="1" applyAlignment="1">
      <alignment horizontal="center"/>
    </xf>
    <xf numFmtId="0" fontId="15" fillId="0" borderId="0" xfId="0" applyFont="1" applyAlignment="1">
      <alignment horizontal="left" indent="2"/>
    </xf>
    <xf numFmtId="164" fontId="0" fillId="0" borderId="0" xfId="0" applyNumberFormat="1" applyAlignment="1">
      <alignment horizontal="center"/>
    </xf>
    <xf numFmtId="1" fontId="0" fillId="0" borderId="0" xfId="0" applyNumberFormat="1" applyAlignment="1">
      <alignment horizontal="left"/>
    </xf>
    <xf numFmtId="166" fontId="0" fillId="3" borderId="0" xfId="0" applyNumberFormat="1" applyFill="1" applyAlignment="1">
      <alignment horizontal="center"/>
    </xf>
    <xf numFmtId="0" fontId="5" fillId="6" borderId="0" xfId="0" applyFont="1" applyFill="1"/>
    <xf numFmtId="0" fontId="5" fillId="3" borderId="0" xfId="0" applyFont="1" applyFill="1" applyAlignment="1">
      <alignment wrapText="1"/>
    </xf>
    <xf numFmtId="0" fontId="5" fillId="11" borderId="0" xfId="0" applyFont="1" applyFill="1" applyAlignment="1">
      <alignment wrapText="1"/>
    </xf>
    <xf numFmtId="0" fontId="0" fillId="0" borderId="0" xfId="0" applyAlignment="1">
      <alignment wrapText="1"/>
    </xf>
    <xf numFmtId="0" fontId="16" fillId="0" borderId="0" xfId="0" applyFont="1"/>
    <xf numFmtId="1" fontId="5" fillId="0" borderId="0" xfId="0" applyNumberFormat="1" applyFont="1" applyAlignment="1">
      <alignment horizontal="left"/>
    </xf>
    <xf numFmtId="0" fontId="5" fillId="0" borderId="0" xfId="6"/>
    <xf numFmtId="0" fontId="5" fillId="0" borderId="0" xfId="6" applyAlignment="1">
      <alignment horizontal="center"/>
    </xf>
    <xf numFmtId="166" fontId="5" fillId="0" borderId="0" xfId="6" applyNumberFormat="1" applyAlignment="1">
      <alignment horizontal="center"/>
    </xf>
    <xf numFmtId="0" fontId="6" fillId="0" borderId="0" xfId="6" applyFont="1"/>
    <xf numFmtId="1" fontId="5" fillId="0" borderId="0" xfId="6" applyNumberFormat="1" applyAlignment="1">
      <alignment horizontal="left"/>
    </xf>
    <xf numFmtId="0" fontId="5" fillId="4" borderId="0" xfId="6" applyFill="1" applyAlignment="1">
      <alignment horizontal="center"/>
    </xf>
    <xf numFmtId="164" fontId="5" fillId="0" borderId="0" xfId="6" applyNumberFormat="1" applyAlignment="1">
      <alignment horizontal="center"/>
    </xf>
    <xf numFmtId="0" fontId="6" fillId="0" borderId="0" xfId="6" applyFont="1" applyAlignment="1">
      <alignment horizontal="center"/>
    </xf>
    <xf numFmtId="166" fontId="5" fillId="4" borderId="0" xfId="6" applyNumberFormat="1" applyFill="1" applyAlignment="1">
      <alignment horizontal="center"/>
    </xf>
    <xf numFmtId="0" fontId="5" fillId="6" borderId="0" xfId="6" applyFill="1"/>
    <xf numFmtId="164" fontId="5" fillId="5" borderId="0" xfId="6" applyNumberFormat="1" applyFill="1" applyAlignment="1">
      <alignment horizontal="center"/>
    </xf>
    <xf numFmtId="0" fontId="5" fillId="6" borderId="0" xfId="6" applyFill="1" applyAlignment="1">
      <alignment horizontal="center"/>
    </xf>
    <xf numFmtId="0" fontId="6" fillId="2" borderId="1" xfId="6" applyFont="1" applyFill="1" applyBorder="1" applyAlignment="1">
      <alignment horizontal="center" vertical="center"/>
    </xf>
    <xf numFmtId="0" fontId="6" fillId="2" borderId="1" xfId="6" applyFont="1" applyFill="1" applyBorder="1" applyAlignment="1">
      <alignment horizontal="center" vertical="center" wrapText="1"/>
    </xf>
    <xf numFmtId="166" fontId="6" fillId="2" borderId="1" xfId="6" applyNumberFormat="1" applyFont="1" applyFill="1" applyBorder="1" applyAlignment="1">
      <alignment horizontal="center" vertical="center" wrapText="1"/>
    </xf>
    <xf numFmtId="0" fontId="5" fillId="0" borderId="0" xfId="6" applyAlignment="1">
      <alignment vertical="center"/>
    </xf>
    <xf numFmtId="9" fontId="1" fillId="0" borderId="0" xfId="1" applyFont="1" applyAlignment="1">
      <alignment vertical="center"/>
    </xf>
    <xf numFmtId="165" fontId="5" fillId="0" borderId="0" xfId="6" applyNumberFormat="1" applyAlignment="1">
      <alignment horizontal="center"/>
    </xf>
    <xf numFmtId="0" fontId="5" fillId="0" borderId="0" xfId="6" applyAlignment="1">
      <alignment horizontal="center" wrapText="1"/>
    </xf>
    <xf numFmtId="0" fontId="5" fillId="0" borderId="0" xfId="6" applyAlignment="1">
      <alignment wrapText="1"/>
    </xf>
    <xf numFmtId="165" fontId="5" fillId="5" borderId="0" xfId="6" applyNumberFormat="1" applyFill="1" applyAlignment="1">
      <alignment horizontal="center"/>
    </xf>
    <xf numFmtId="0" fontId="5" fillId="6" borderId="0" xfId="6" applyFill="1" applyAlignment="1">
      <alignment horizontal="center" wrapText="1"/>
    </xf>
    <xf numFmtId="0" fontId="5" fillId="6" borderId="0" xfId="6" applyFill="1" applyAlignment="1">
      <alignment wrapText="1"/>
    </xf>
    <xf numFmtId="166" fontId="5" fillId="0" borderId="0" xfId="6" applyNumberFormat="1"/>
    <xf numFmtId="166" fontId="6" fillId="0" borderId="1" xfId="6" applyNumberFormat="1" applyFont="1" applyBorder="1" applyAlignment="1">
      <alignment horizontal="center"/>
    </xf>
    <xf numFmtId="0" fontId="6" fillId="0" borderId="1" xfId="6" applyFont="1" applyBorder="1" applyAlignment="1">
      <alignment horizontal="center"/>
    </xf>
    <xf numFmtId="166" fontId="6" fillId="0" borderId="0" xfId="6" applyNumberFormat="1" applyFont="1" applyAlignment="1">
      <alignment horizontal="center"/>
    </xf>
    <xf numFmtId="166" fontId="6" fillId="7" borderId="1" xfId="6" applyNumberFormat="1" applyFont="1" applyFill="1" applyBorder="1" applyAlignment="1">
      <alignment horizontal="center"/>
    </xf>
    <xf numFmtId="164" fontId="6" fillId="0" borderId="0" xfId="6" applyNumberFormat="1" applyFont="1" applyAlignment="1">
      <alignment horizontal="center"/>
    </xf>
    <xf numFmtId="0" fontId="5" fillId="5" borderId="0" xfId="6" applyFill="1" applyAlignment="1">
      <alignment horizontal="center"/>
    </xf>
    <xf numFmtId="0" fontId="5" fillId="7" borderId="0" xfId="6" applyFill="1" applyAlignment="1">
      <alignment horizontal="center"/>
    </xf>
    <xf numFmtId="2" fontId="0" fillId="5" borderId="0" xfId="0" applyNumberFormat="1" applyFill="1" applyAlignment="1">
      <alignment horizontal="center"/>
    </xf>
    <xf numFmtId="0" fontId="5" fillId="3" borderId="0" xfId="6" applyFill="1" applyAlignment="1">
      <alignment horizontal="center"/>
    </xf>
    <xf numFmtId="0" fontId="5" fillId="0" borderId="0" xfId="0" quotePrefix="1" applyFont="1"/>
    <xf numFmtId="0" fontId="5" fillId="3" borderId="0" xfId="0" applyFont="1" applyFill="1" applyAlignment="1">
      <alignment horizontal="center"/>
    </xf>
    <xf numFmtId="0" fontId="5" fillId="6" borderId="0" xfId="0" applyFont="1" applyFill="1" applyAlignment="1">
      <alignment horizontal="left"/>
    </xf>
    <xf numFmtId="0" fontId="6" fillId="2" borderId="1" xfId="6" applyFont="1" applyFill="1" applyBorder="1" applyAlignment="1">
      <alignment horizontal="center"/>
    </xf>
    <xf numFmtId="0" fontId="6" fillId="2" borderId="1" xfId="6" applyFont="1" applyFill="1" applyBorder="1" applyAlignment="1">
      <alignment horizontal="center" wrapText="1"/>
    </xf>
    <xf numFmtId="166" fontId="6" fillId="2" borderId="1" xfId="6" applyNumberFormat="1" applyFont="1" applyFill="1" applyBorder="1" applyAlignment="1">
      <alignment horizontal="center" wrapText="1"/>
    </xf>
    <xf numFmtId="164" fontId="6" fillId="6" borderId="1" xfId="6" applyNumberFormat="1" applyFont="1" applyFill="1" applyBorder="1" applyAlignment="1">
      <alignment horizontal="center"/>
    </xf>
    <xf numFmtId="166" fontId="5" fillId="7" borderId="1" xfId="6" applyNumberFormat="1" applyFill="1" applyBorder="1" applyAlignment="1">
      <alignment horizontal="center"/>
    </xf>
    <xf numFmtId="0" fontId="5" fillId="6" borderId="1" xfId="6" applyFill="1" applyBorder="1" applyAlignment="1">
      <alignment horizontal="center"/>
    </xf>
    <xf numFmtId="0" fontId="6" fillId="6" borderId="1" xfId="6" applyFont="1" applyFill="1" applyBorder="1" applyAlignment="1">
      <alignment horizontal="center"/>
    </xf>
    <xf numFmtId="166" fontId="5" fillId="0" borderId="0" xfId="6" applyNumberFormat="1" applyAlignment="1">
      <alignment horizontal="left"/>
    </xf>
    <xf numFmtId="0" fontId="0" fillId="4" borderId="0" xfId="0" applyFill="1"/>
    <xf numFmtId="166" fontId="6" fillId="4" borderId="0" xfId="6" applyNumberFormat="1" applyFont="1" applyFill="1" applyAlignment="1">
      <alignment horizontal="center"/>
    </xf>
    <xf numFmtId="0" fontId="6" fillId="4" borderId="0" xfId="6" applyFont="1" applyFill="1" applyAlignment="1">
      <alignment horizontal="center"/>
    </xf>
    <xf numFmtId="0" fontId="0" fillId="4" borderId="0" xfId="0" applyFill="1" applyAlignment="1">
      <alignment horizontal="center"/>
    </xf>
    <xf numFmtId="0" fontId="5" fillId="4" borderId="0" xfId="6" applyFill="1"/>
    <xf numFmtId="0" fontId="6" fillId="4" borderId="0" xfId="6" applyFont="1" applyFill="1"/>
    <xf numFmtId="0" fontId="6" fillId="4" borderId="0" xfId="6" applyFont="1" applyFill="1" applyAlignment="1">
      <alignment horizontal="left"/>
    </xf>
    <xf numFmtId="166" fontId="5" fillId="4" borderId="0" xfId="6" applyNumberFormat="1" applyFill="1" applyAlignment="1">
      <alignment horizontal="left"/>
    </xf>
    <xf numFmtId="0" fontId="5" fillId="4" borderId="0" xfId="0" applyFont="1" applyFill="1"/>
    <xf numFmtId="166" fontId="17" fillId="4" borderId="0" xfId="0" applyNumberFormat="1" applyFont="1" applyFill="1" applyAlignment="1">
      <alignment horizontal="left"/>
    </xf>
    <xf numFmtId="166" fontId="5" fillId="4" borderId="1" xfId="0" applyNumberFormat="1" applyFont="1" applyFill="1" applyBorder="1" applyAlignment="1">
      <alignment horizontal="left"/>
    </xf>
    <xf numFmtId="2" fontId="0" fillId="4" borderId="1" xfId="0" applyNumberFormat="1" applyFill="1" applyBorder="1" applyAlignment="1">
      <alignment horizontal="center"/>
    </xf>
    <xf numFmtId="0" fontId="5" fillId="4" borderId="1" xfId="0" applyFont="1" applyFill="1" applyBorder="1"/>
    <xf numFmtId="165" fontId="5" fillId="0" borderId="0" xfId="0" applyNumberFormat="1" applyFont="1" applyAlignment="1">
      <alignment horizontal="left"/>
    </xf>
    <xf numFmtId="166" fontId="18" fillId="12" borderId="1" xfId="0" applyNumberFormat="1" applyFont="1" applyFill="1" applyBorder="1" applyAlignment="1">
      <alignment horizontal="center" vertical="center"/>
    </xf>
    <xf numFmtId="0" fontId="5" fillId="4" borderId="0" xfId="0" applyFont="1" applyFill="1" applyAlignment="1">
      <alignment horizontal="center" vertical="center"/>
    </xf>
    <xf numFmtId="0" fontId="18" fillId="12" borderId="1" xfId="0" applyFont="1" applyFill="1" applyBorder="1" applyAlignment="1">
      <alignment horizontal="center" vertical="center" wrapText="1"/>
    </xf>
    <xf numFmtId="0" fontId="15" fillId="4" borderId="1" xfId="0" applyFont="1" applyFill="1" applyBorder="1"/>
    <xf numFmtId="0" fontId="18" fillId="13" borderId="1" xfId="0" applyFont="1" applyFill="1" applyBorder="1"/>
    <xf numFmtId="0" fontId="15" fillId="4" borderId="12" xfId="0" applyFont="1" applyFill="1" applyBorder="1"/>
    <xf numFmtId="2" fontId="0" fillId="4" borderId="12" xfId="0" applyNumberFormat="1" applyFill="1" applyBorder="1" applyAlignment="1">
      <alignment horizontal="center"/>
    </xf>
    <xf numFmtId="0" fontId="5" fillId="4" borderId="10" xfId="0" applyFont="1" applyFill="1" applyBorder="1"/>
    <xf numFmtId="2" fontId="0" fillId="4" borderId="11" xfId="0" applyNumberFormat="1" applyFill="1" applyBorder="1" applyAlignment="1">
      <alignment horizontal="center"/>
    </xf>
    <xf numFmtId="0" fontId="18" fillId="13" borderId="1" xfId="0" applyFont="1" applyFill="1" applyBorder="1" applyAlignment="1">
      <alignment horizontal="center"/>
    </xf>
    <xf numFmtId="0" fontId="17" fillId="4" borderId="0" xfId="0" applyFont="1" applyFill="1"/>
    <xf numFmtId="167" fontId="5" fillId="6" borderId="0" xfId="0" applyNumberFormat="1" applyFont="1" applyFill="1" applyAlignment="1">
      <alignment horizontal="center" wrapText="1"/>
    </xf>
    <xf numFmtId="0" fontId="6" fillId="4" borderId="0" xfId="0" applyFont="1" applyFill="1" applyAlignment="1">
      <alignment horizontal="left" vertical="center"/>
    </xf>
    <xf numFmtId="166" fontId="15" fillId="4" borderId="0" xfId="0" applyNumberFormat="1" applyFont="1" applyFill="1" applyAlignment="1">
      <alignment horizontal="left" indent="2"/>
    </xf>
    <xf numFmtId="166" fontId="18" fillId="12" borderId="5" xfId="0" applyNumberFormat="1" applyFont="1" applyFill="1" applyBorder="1" applyAlignment="1">
      <alignment vertical="center"/>
    </xf>
    <xf numFmtId="0" fontId="18" fillId="12" borderId="1" xfId="0" applyFont="1" applyFill="1" applyBorder="1" applyAlignment="1">
      <alignment horizontal="center" vertical="center"/>
    </xf>
    <xf numFmtId="166" fontId="6" fillId="4" borderId="0" xfId="6" applyNumberFormat="1" applyFont="1" applyFill="1" applyAlignment="1">
      <alignment horizontal="left"/>
    </xf>
    <xf numFmtId="166" fontId="6" fillId="4" borderId="0" xfId="0" applyNumberFormat="1" applyFont="1" applyFill="1" applyAlignment="1">
      <alignment horizontal="left"/>
    </xf>
    <xf numFmtId="0" fontId="6" fillId="4" borderId="0" xfId="0" applyFont="1" applyFill="1"/>
    <xf numFmtId="0" fontId="15" fillId="4" borderId="0" xfId="0" applyFont="1" applyFill="1" applyAlignment="1">
      <alignment horizontal="left" indent="2"/>
    </xf>
    <xf numFmtId="1" fontId="5" fillId="4" borderId="0" xfId="0" applyNumberFormat="1" applyFont="1" applyFill="1" applyAlignment="1">
      <alignment horizontal="left"/>
    </xf>
    <xf numFmtId="0" fontId="0" fillId="4" borderId="0" xfId="0" applyFill="1" applyAlignment="1">
      <alignment horizontal="center" vertical="center"/>
    </xf>
    <xf numFmtId="2" fontId="0" fillId="4" borderId="0" xfId="0" applyNumberFormat="1" applyFill="1" applyAlignment="1">
      <alignment horizontal="center" vertical="center"/>
    </xf>
    <xf numFmtId="1" fontId="0" fillId="4" borderId="0" xfId="0" applyNumberFormat="1" applyFill="1" applyAlignment="1">
      <alignment horizontal="center"/>
    </xf>
    <xf numFmtId="1" fontId="0" fillId="4" borderId="0" xfId="0" applyNumberFormat="1" applyFill="1" applyAlignment="1">
      <alignment horizontal="left"/>
    </xf>
    <xf numFmtId="1" fontId="0" fillId="4" borderId="0" xfId="0" applyNumberFormat="1" applyFill="1"/>
    <xf numFmtId="165" fontId="5" fillId="4" borderId="0" xfId="6" applyNumberFormat="1" applyFill="1" applyAlignment="1">
      <alignment horizontal="center"/>
    </xf>
    <xf numFmtId="0" fontId="5" fillId="4" borderId="0" xfId="6" applyFill="1" applyAlignment="1">
      <alignment horizontal="center" wrapText="1"/>
    </xf>
    <xf numFmtId="0" fontId="5" fillId="4" borderId="0" xfId="6" applyFill="1" applyAlignment="1">
      <alignment wrapText="1"/>
    </xf>
    <xf numFmtId="9" fontId="1" fillId="4" borderId="0" xfId="1" applyFont="1" applyFill="1"/>
    <xf numFmtId="166" fontId="5" fillId="4" borderId="0" xfId="6" applyNumberFormat="1" applyFill="1"/>
    <xf numFmtId="166" fontId="6" fillId="0" borderId="0" xfId="0" applyNumberFormat="1" applyFont="1" applyAlignment="1">
      <alignment horizontal="left"/>
    </xf>
    <xf numFmtId="1" fontId="5" fillId="0" borderId="0" xfId="0" applyNumberFormat="1" applyFont="1"/>
    <xf numFmtId="1" fontId="0" fillId="0" borderId="0" xfId="0" applyNumberFormat="1" applyAlignment="1">
      <alignment horizontal="right"/>
    </xf>
    <xf numFmtId="1" fontId="0" fillId="0" borderId="0" xfId="0" applyNumberFormat="1" applyAlignment="1">
      <alignment horizontal="center"/>
    </xf>
    <xf numFmtId="2" fontId="0" fillId="4" borderId="0" xfId="0" applyNumberFormat="1" applyFill="1" applyAlignment="1">
      <alignment horizontal="center"/>
    </xf>
    <xf numFmtId="166" fontId="6" fillId="0" borderId="0" xfId="6" applyNumberFormat="1" applyFont="1" applyAlignment="1">
      <alignment horizontal="left"/>
    </xf>
    <xf numFmtId="1" fontId="5" fillId="4" borderId="0" xfId="6" applyNumberFormat="1" applyFill="1" applyAlignment="1">
      <alignment horizontal="left"/>
    </xf>
    <xf numFmtId="165" fontId="0" fillId="4" borderId="0" xfId="0" applyNumberFormat="1" applyFill="1" applyAlignment="1">
      <alignment horizontal="center"/>
    </xf>
    <xf numFmtId="1" fontId="20" fillId="4" borderId="0" xfId="0" applyNumberFormat="1" applyFont="1" applyFill="1" applyAlignment="1">
      <alignment horizontal="left"/>
    </xf>
    <xf numFmtId="0" fontId="18" fillId="13" borderId="4" xfId="0" applyFont="1" applyFill="1" applyBorder="1"/>
    <xf numFmtId="0" fontId="18" fillId="4" borderId="0" xfId="0" applyFont="1" applyFill="1"/>
    <xf numFmtId="0" fontId="18" fillId="4" borderId="0" xfId="0" applyFont="1" applyFill="1" applyAlignment="1">
      <alignment horizontal="center" vertical="center"/>
    </xf>
    <xf numFmtId="2" fontId="0" fillId="4" borderId="0" xfId="0" applyNumberFormat="1" applyFill="1"/>
    <xf numFmtId="9" fontId="0" fillId="14" borderId="0" xfId="11" applyFont="1" applyFill="1" applyAlignment="1">
      <alignment horizontal="center"/>
    </xf>
    <xf numFmtId="0" fontId="0" fillId="15" borderId="0" xfId="0" applyFill="1" applyAlignment="1">
      <alignment horizontal="center"/>
    </xf>
    <xf numFmtId="0" fontId="5" fillId="4" borderId="0" xfId="0" applyFont="1" applyFill="1" applyAlignment="1">
      <alignment horizontal="left"/>
    </xf>
    <xf numFmtId="0" fontId="0" fillId="4" borderId="0" xfId="0" applyFill="1" applyAlignment="1">
      <alignment horizontal="left"/>
    </xf>
    <xf numFmtId="0" fontId="0" fillId="4" borderId="0" xfId="10" applyNumberFormat="1" applyFont="1" applyFill="1" applyAlignment="1">
      <alignment horizontal="left"/>
    </xf>
    <xf numFmtId="166" fontId="5" fillId="3" borderId="0" xfId="6" applyNumberFormat="1" applyFill="1" applyAlignment="1">
      <alignment horizontal="center"/>
    </xf>
    <xf numFmtId="44" fontId="5" fillId="4" borderId="0" xfId="0" applyNumberFormat="1" applyFont="1" applyFill="1" applyAlignment="1">
      <alignment horizontal="center"/>
    </xf>
    <xf numFmtId="0" fontId="18" fillId="4" borderId="0" xfId="0" applyFont="1" applyFill="1" applyAlignment="1">
      <alignment horizontal="center"/>
    </xf>
    <xf numFmtId="2" fontId="5" fillId="4" borderId="1" xfId="0" quotePrefix="1" applyNumberFormat="1" applyFont="1" applyFill="1" applyBorder="1" applyAlignment="1">
      <alignment horizontal="center"/>
    </xf>
    <xf numFmtId="166" fontId="5" fillId="3" borderId="1" xfId="0" applyNumberFormat="1" applyFont="1" applyFill="1" applyBorder="1" applyAlignment="1">
      <alignment horizontal="left"/>
    </xf>
    <xf numFmtId="2" fontId="0" fillId="3" borderId="1" xfId="0" applyNumberFormat="1" applyFill="1" applyBorder="1" applyAlignment="1">
      <alignment horizontal="center"/>
    </xf>
    <xf numFmtId="0" fontId="21" fillId="0" borderId="0" xfId="0" applyFont="1"/>
    <xf numFmtId="0" fontId="22" fillId="0" borderId="0" xfId="0" applyFont="1"/>
    <xf numFmtId="0" fontId="22" fillId="0" borderId="0" xfId="0" applyFont="1" applyAlignment="1">
      <alignment wrapText="1"/>
    </xf>
    <xf numFmtId="0" fontId="23" fillId="0" borderId="0" xfId="12"/>
    <xf numFmtId="1" fontId="6" fillId="0" borderId="1" xfId="6" applyNumberFormat="1" applyFont="1" applyBorder="1" applyAlignment="1">
      <alignment horizontal="center"/>
    </xf>
    <xf numFmtId="166" fontId="6" fillId="0" borderId="1" xfId="6" applyNumberFormat="1" applyFont="1" applyBorder="1" applyAlignment="1">
      <alignment horizontal="left"/>
    </xf>
    <xf numFmtId="166" fontId="6" fillId="7" borderId="1" xfId="6" applyNumberFormat="1" applyFont="1" applyFill="1" applyBorder="1" applyAlignment="1">
      <alignment horizontal="left"/>
    </xf>
    <xf numFmtId="1" fontId="6" fillId="7" borderId="1" xfId="6" applyNumberFormat="1" applyFont="1" applyFill="1" applyBorder="1" applyAlignment="1">
      <alignment horizontal="center"/>
    </xf>
    <xf numFmtId="9" fontId="0" fillId="4" borderId="1" xfId="11" applyFont="1" applyFill="1" applyBorder="1" applyAlignment="1">
      <alignment horizontal="center"/>
    </xf>
    <xf numFmtId="44" fontId="0" fillId="4" borderId="0" xfId="0" applyNumberFormat="1" applyFill="1"/>
    <xf numFmtId="9" fontId="0" fillId="4" borderId="0" xfId="11" applyFont="1" applyFill="1" applyAlignment="1">
      <alignment horizontal="left"/>
    </xf>
    <xf numFmtId="0" fontId="13" fillId="4" borderId="0" xfId="0" applyFont="1" applyFill="1"/>
    <xf numFmtId="0" fontId="0" fillId="16" borderId="0" xfId="0" applyFill="1" applyAlignment="1">
      <alignment horizontal="center" vertical="center"/>
    </xf>
    <xf numFmtId="1" fontId="0" fillId="16" borderId="0" xfId="0" applyNumberFormat="1" applyFill="1" applyAlignment="1">
      <alignment horizontal="center"/>
    </xf>
    <xf numFmtId="166" fontId="6" fillId="4" borderId="15" xfId="6" applyNumberFormat="1" applyFont="1" applyFill="1" applyBorder="1" applyAlignment="1">
      <alignment horizontal="left"/>
    </xf>
    <xf numFmtId="0" fontId="0" fillId="4" borderId="16" xfId="0" applyFill="1" applyBorder="1" applyAlignment="1">
      <alignment horizontal="center"/>
    </xf>
    <xf numFmtId="166" fontId="6" fillId="4" borderId="15" xfId="0" applyNumberFormat="1" applyFont="1" applyFill="1" applyBorder="1" applyAlignment="1">
      <alignment horizontal="left"/>
    </xf>
    <xf numFmtId="166" fontId="15" fillId="4" borderId="15" xfId="0" applyNumberFormat="1" applyFont="1" applyFill="1" applyBorder="1" applyAlignment="1">
      <alignment horizontal="left" indent="2"/>
    </xf>
    <xf numFmtId="0" fontId="0" fillId="15" borderId="16" xfId="0" applyFill="1" applyBorder="1" applyAlignment="1">
      <alignment horizontal="center"/>
    </xf>
    <xf numFmtId="9" fontId="0" fillId="4" borderId="16" xfId="11" applyFont="1" applyFill="1" applyBorder="1" applyAlignment="1">
      <alignment horizontal="center"/>
    </xf>
    <xf numFmtId="166" fontId="6" fillId="4" borderId="17" xfId="0" applyNumberFormat="1" applyFont="1" applyFill="1" applyBorder="1" applyAlignment="1">
      <alignment horizontal="left"/>
    </xf>
    <xf numFmtId="0" fontId="0" fillId="4" borderId="18" xfId="0" applyFill="1" applyBorder="1" applyAlignment="1">
      <alignment horizontal="center"/>
    </xf>
    <xf numFmtId="0" fontId="24" fillId="4" borderId="0" xfId="0" applyFont="1" applyFill="1"/>
    <xf numFmtId="0" fontId="5" fillId="4" borderId="0" xfId="0" applyFont="1" applyFill="1" applyAlignment="1">
      <alignment horizontal="right"/>
    </xf>
    <xf numFmtId="0" fontId="0" fillId="4" borderId="0" xfId="0" applyFill="1" applyAlignment="1">
      <alignment horizontal="right"/>
    </xf>
    <xf numFmtId="0" fontId="24" fillId="4" borderId="0" xfId="0" applyFont="1" applyFill="1" applyAlignment="1">
      <alignment horizontal="right"/>
    </xf>
    <xf numFmtId="0" fontId="5" fillId="4" borderId="0" xfId="0" applyFont="1" applyFill="1" applyAlignment="1">
      <alignment horizontal="center"/>
    </xf>
    <xf numFmtId="1" fontId="0" fillId="3" borderId="1" xfId="0" applyNumberFormat="1" applyFill="1" applyBorder="1" applyAlignment="1">
      <alignment horizontal="center"/>
    </xf>
    <xf numFmtId="1" fontId="0" fillId="4" borderId="1" xfId="0" applyNumberFormat="1" applyFill="1" applyBorder="1" applyAlignment="1">
      <alignment horizontal="center"/>
    </xf>
    <xf numFmtId="166" fontId="18" fillId="12" borderId="13" xfId="0" applyNumberFormat="1" applyFont="1" applyFill="1" applyBorder="1" applyAlignment="1">
      <alignment horizontal="center" vertical="center"/>
    </xf>
    <xf numFmtId="166" fontId="18" fillId="12" borderId="14" xfId="0" applyNumberFormat="1" applyFont="1" applyFill="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6" fillId="4" borderId="0" xfId="0" applyFont="1" applyFill="1" applyAlignment="1">
      <alignment horizontal="left" vertical="center"/>
    </xf>
    <xf numFmtId="0" fontId="7" fillId="4" borderId="0" xfId="6" applyFont="1" applyFill="1" applyAlignment="1">
      <alignment horizontal="center"/>
    </xf>
    <xf numFmtId="0" fontId="5" fillId="4" borderId="0" xfId="0" applyFont="1" applyFill="1" applyAlignment="1">
      <alignment horizontal="left"/>
    </xf>
    <xf numFmtId="166" fontId="18" fillId="12" borderId="0" xfId="0" applyNumberFormat="1" applyFont="1" applyFill="1" applyAlignment="1">
      <alignment horizontal="center" vertical="center"/>
    </xf>
    <xf numFmtId="166" fontId="18" fillId="4" borderId="0" xfId="0" applyNumberFormat="1" applyFont="1" applyFill="1" applyAlignment="1">
      <alignment horizontal="center" vertical="center"/>
    </xf>
    <xf numFmtId="0" fontId="7" fillId="0" borderId="0" xfId="6" applyFont="1" applyAlignment="1">
      <alignment horizontal="center"/>
    </xf>
    <xf numFmtId="0" fontId="6" fillId="6" borderId="0" xfId="6" applyFont="1" applyFill="1" applyAlignment="1">
      <alignment horizontal="center"/>
    </xf>
    <xf numFmtId="0" fontId="6" fillId="6" borderId="0" xfId="0" applyFont="1" applyFill="1" applyAlignment="1">
      <alignment horizontal="center"/>
    </xf>
    <xf numFmtId="0" fontId="7" fillId="0" borderId="0" xfId="0" applyFont="1" applyAlignment="1">
      <alignment horizontal="center"/>
    </xf>
    <xf numFmtId="0" fontId="6" fillId="6" borderId="9" xfId="0" applyFont="1" applyFill="1" applyBorder="1" applyAlignment="1">
      <alignment horizontal="center"/>
    </xf>
    <xf numFmtId="0" fontId="6" fillId="6" borderId="9" xfId="6" applyFont="1" applyFill="1" applyBorder="1" applyAlignment="1">
      <alignment horizontal="center"/>
    </xf>
  </cellXfs>
  <cellStyles count="13">
    <cellStyle name="Currency" xfId="10" builtinId="4"/>
    <cellStyle name="Hyperlink" xfId="12" builtinId="8"/>
    <cellStyle name="Normal" xfId="0" builtinId="0"/>
    <cellStyle name="Normal 2" xfId="2" xr:uid="{00000000-0005-0000-0000-000001000000}"/>
    <cellStyle name="Normal 3" xfId="3" xr:uid="{00000000-0005-0000-0000-000002000000}"/>
    <cellStyle name="Normal 4" xfId="4" xr:uid="{00000000-0005-0000-0000-000003000000}"/>
    <cellStyle name="Normal 5" xfId="5" xr:uid="{00000000-0005-0000-0000-000004000000}"/>
    <cellStyle name="Normal 5 2" xfId="6" xr:uid="{00000000-0005-0000-0000-000005000000}"/>
    <cellStyle name="Normal 5 3" xfId="9" xr:uid="{00000000-0005-0000-0000-000006000000}"/>
    <cellStyle name="Normal 7" xfId="7" xr:uid="{00000000-0005-0000-0000-000007000000}"/>
    <cellStyle name="Normal 9" xfId="8" xr:uid="{00000000-0005-0000-0000-000008000000}"/>
    <cellStyle name="Percent" xfId="11" builtinId="5"/>
    <cellStyle name="Percent 2" xfId="1" xr:uid="{00000000-0005-0000-0000-00000A000000}"/>
  </cellStyles>
  <dxfs count="16">
    <dxf>
      <font>
        <b/>
        <i val="0"/>
        <strike val="0"/>
        <color theme="0"/>
      </font>
      <fill>
        <patternFill>
          <bgColor rgb="FFFF0000"/>
        </patternFill>
      </fill>
    </dxf>
    <dxf>
      <font>
        <color theme="6" tint="0.79998168889431442"/>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1590675</xdr:colOff>
      <xdr:row>0</xdr:row>
      <xdr:rowOff>371475</xdr:rowOff>
    </xdr:from>
    <xdr:to>
      <xdr:col>5</xdr:col>
      <xdr:colOff>1352550</xdr:colOff>
      <xdr:row>4</xdr:row>
      <xdr:rowOff>104775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541895" y="371475"/>
          <a:ext cx="256603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657736</xdr:colOff>
      <xdr:row>0</xdr:row>
      <xdr:rowOff>333375</xdr:rowOff>
    </xdr:from>
    <xdr:to>
      <xdr:col>8</xdr:col>
      <xdr:colOff>901303</xdr:colOff>
      <xdr:row>5</xdr:row>
      <xdr:rowOff>57150</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8495450" y="333375"/>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300-000002000000}"/>
            </a:ext>
          </a:extLst>
        </xdr:cNvPr>
        <xdr:cNvSpPr/>
      </xdr:nvSpPr>
      <xdr:spPr>
        <a:xfrm>
          <a:off x="5867400" y="34290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6816090" y="361950"/>
          <a:ext cx="301752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6014085" y="342900"/>
          <a:ext cx="476440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9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1A00-000002000000}"/>
            </a:ext>
          </a:extLst>
        </xdr:cNvPr>
        <xdr:cNvSpPr/>
      </xdr:nvSpPr>
      <xdr:spPr>
        <a:xfrm>
          <a:off x="7574518" y="333375"/>
          <a:ext cx="3827145"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C00-000002000000}"/>
            </a:ext>
          </a:extLst>
        </xdr:cNvPr>
        <xdr:cNvSpPr/>
      </xdr:nvSpPr>
      <xdr:spPr>
        <a:xfrm>
          <a:off x="8299507" y="355146"/>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D00-000002000000}"/>
            </a:ext>
          </a:extLst>
        </xdr:cNvPr>
        <xdr:cNvSpPr/>
      </xdr:nvSpPr>
      <xdr:spPr>
        <a:xfrm>
          <a:off x="8295153" y="355146"/>
          <a:ext cx="3824967"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535305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714059" y="333375"/>
          <a:ext cx="3988594"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westmonroepartners1.sharepoint.com/sites/RetailIndustryPlanning/Shared%20Documents/Retail%20Research%20for%20Colin%20Peacock/Online%20Grocery%20Picking%20Scenarios%20v1.xlsm" TargetMode="External"/><Relationship Id="rId1" Type="http://schemas.openxmlformats.org/officeDocument/2006/relationships/externalLinkPath" Target="https://westmonroepartners1.sharepoint.com/sites/RetailIndustryPlanning/Shared%20Documents/Retail%20Research%20for%20Colin%20Peacock/Online%20Grocery%20Picking%20Scenarios%20v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Sub Op Table"/>
      <sheetName val="Summary Comparison"/>
      <sheetName val="In Store_Floor Fulfillment&gt;&gt;"/>
      <sheetName val="DC Send to Store"/>
      <sheetName val="Move Product to Salesfloor"/>
      <sheetName val="Packout Product onto Shelf"/>
      <sheetName val="Order Picking &amp; Curb Delivery"/>
      <sheetName val="In Store_Backroom Fulfillment&gt;&gt;"/>
      <sheetName val="DC Send to Store_"/>
      <sheetName val="Move Fast Product to Backroom"/>
      <sheetName val="Move Slow Product to Salesfloor"/>
      <sheetName val="Packout Slow Product on Shelf"/>
      <sheetName val="Order Picking &amp; Curb Delivery_"/>
      <sheetName val="Fulfillment Center&gt;&gt;"/>
      <sheetName val="Order Picking and Packaging"/>
    </sheetNames>
    <sheetDataSet>
      <sheetData sheetId="0"/>
      <sheetData sheetId="1">
        <row r="1">
          <cell r="A1" t="str">
            <v>SOID</v>
          </cell>
          <cell r="B1" t="str">
            <v>Sub Op Description</v>
          </cell>
          <cell r="C1" t="str">
            <v>TIME (Sec)</v>
          </cell>
        </row>
        <row r="2">
          <cell r="A2">
            <v>1</v>
          </cell>
          <cell r="B2" t="str">
            <v>OBTAIN</v>
          </cell>
          <cell r="C2">
            <v>0.72</v>
          </cell>
        </row>
        <row r="3">
          <cell r="A3">
            <v>2</v>
          </cell>
          <cell r="B3" t="str">
            <v>OBTAIN WITH 50% BEND</v>
          </cell>
          <cell r="C3">
            <v>1.7999999999999998</v>
          </cell>
        </row>
        <row r="4">
          <cell r="A4">
            <v>3</v>
          </cell>
          <cell r="B4" t="str">
            <v>OBTAIN WITH 100% BEND</v>
          </cell>
          <cell r="C4">
            <v>2.88</v>
          </cell>
        </row>
        <row r="5">
          <cell r="A5">
            <v>4</v>
          </cell>
          <cell r="B5" t="str">
            <v>OBTAIN HEAVY OBJECT</v>
          </cell>
          <cell r="C5">
            <v>1.44</v>
          </cell>
        </row>
        <row r="6">
          <cell r="A6">
            <v>5</v>
          </cell>
          <cell r="B6" t="str">
            <v>OBTAIN HEAVY OBJECT WITH 50% BEND</v>
          </cell>
          <cell r="C6">
            <v>2.52</v>
          </cell>
        </row>
        <row r="7">
          <cell r="A7">
            <v>6</v>
          </cell>
          <cell r="B7" t="str">
            <v>OBTAIN HEAVY OBJECT WITH 100% BEND</v>
          </cell>
          <cell r="C7">
            <v>3.5999999999999996</v>
          </cell>
        </row>
        <row r="8">
          <cell r="A8">
            <v>7</v>
          </cell>
          <cell r="B8" t="str">
            <v>PLACE</v>
          </cell>
          <cell r="C8">
            <v>0.72</v>
          </cell>
        </row>
        <row r="9">
          <cell r="A9">
            <v>8</v>
          </cell>
          <cell r="B9" t="str">
            <v>PLACE WITH 50% BEND</v>
          </cell>
          <cell r="C9">
            <v>1.7999999999999998</v>
          </cell>
        </row>
        <row r="10">
          <cell r="A10">
            <v>9</v>
          </cell>
          <cell r="B10" t="str">
            <v>PLACE WITH 100% BEND</v>
          </cell>
          <cell r="C10">
            <v>2.88</v>
          </cell>
        </row>
        <row r="11">
          <cell r="A11">
            <v>10</v>
          </cell>
          <cell r="B11" t="str">
            <v>PLACE WITH ADJUSTMENTS</v>
          </cell>
          <cell r="C11">
            <v>1.44</v>
          </cell>
        </row>
        <row r="12">
          <cell r="A12">
            <v>11</v>
          </cell>
          <cell r="B12" t="str">
            <v>PLACE WITH ADJUSTMENT AND 50% BEND</v>
          </cell>
          <cell r="C12">
            <v>2.52</v>
          </cell>
        </row>
        <row r="13">
          <cell r="A13">
            <v>12</v>
          </cell>
          <cell r="B13" t="str">
            <v>PLACE WITH ADJUSTMENTS AND 100% BEND</v>
          </cell>
          <cell r="C13">
            <v>3.5999999999999996</v>
          </cell>
        </row>
        <row r="14">
          <cell r="A14">
            <v>13</v>
          </cell>
          <cell r="B14" t="str">
            <v>POSITION WITH CARE</v>
          </cell>
          <cell r="C14">
            <v>2.52</v>
          </cell>
        </row>
        <row r="15">
          <cell r="A15">
            <v>14</v>
          </cell>
          <cell r="B15" t="str">
            <v>POSITION WITH CARE AND 50% BEND</v>
          </cell>
          <cell r="C15">
            <v>3.5999999999999996</v>
          </cell>
        </row>
        <row r="16">
          <cell r="A16">
            <v>15</v>
          </cell>
          <cell r="B16" t="str">
            <v>POSITION WITH CARE AND 100% BEND</v>
          </cell>
          <cell r="C16">
            <v>4.68</v>
          </cell>
        </row>
        <row r="17">
          <cell r="A17">
            <v>16</v>
          </cell>
          <cell r="B17" t="str">
            <v>READ 1 DIGIT/3 WORDS</v>
          </cell>
          <cell r="C17">
            <v>0.36</v>
          </cell>
        </row>
        <row r="18">
          <cell r="A18">
            <v>17</v>
          </cell>
          <cell r="B18" t="str">
            <v>READ 2-3 DIGITS/4-8 WORDS</v>
          </cell>
          <cell r="C18">
            <v>1.0799999999999998</v>
          </cell>
        </row>
        <row r="19">
          <cell r="A19">
            <v>18</v>
          </cell>
          <cell r="B19" t="str">
            <v>READ 4-6 DIGITS/9-15 WORDS</v>
          </cell>
          <cell r="C19">
            <v>2.1599999999999997</v>
          </cell>
        </row>
        <row r="20">
          <cell r="A20">
            <v>19</v>
          </cell>
          <cell r="B20" t="str">
            <v>READ 7-12 DIGITS/16-24 WORDS</v>
          </cell>
          <cell r="C20">
            <v>3.5999999999999996</v>
          </cell>
        </row>
        <row r="21">
          <cell r="A21">
            <v>20</v>
          </cell>
          <cell r="B21" t="str">
            <v>READ 25-38 WORDS</v>
          </cell>
          <cell r="C21">
            <v>5.76</v>
          </cell>
        </row>
        <row r="22">
          <cell r="A22">
            <v>21</v>
          </cell>
          <cell r="B22" t="str">
            <v>READ 39-54 WORDS</v>
          </cell>
          <cell r="C22">
            <v>8.6399999999999988</v>
          </cell>
        </row>
        <row r="23">
          <cell r="A23">
            <v>22</v>
          </cell>
          <cell r="B23" t="str">
            <v>WALK 1-2 STEPS (0-5 FT, 0.0-1.5 M)</v>
          </cell>
          <cell r="C23">
            <v>1.0799999999999998</v>
          </cell>
        </row>
        <row r="24">
          <cell r="A24">
            <v>23</v>
          </cell>
          <cell r="B24" t="str">
            <v>WALK 3-4 STEPS (6-10 FT, 1.8-3.0 M)</v>
          </cell>
          <cell r="C24">
            <v>2.1599999999999997</v>
          </cell>
        </row>
        <row r="25">
          <cell r="A25">
            <v>24</v>
          </cell>
          <cell r="B25" t="str">
            <v>WALK 5-7 STEPS (11-18 FT, 3.4-5.3 M)</v>
          </cell>
          <cell r="C25">
            <v>3.5999999999999996</v>
          </cell>
        </row>
        <row r="26">
          <cell r="A26">
            <v>25</v>
          </cell>
          <cell r="B26" t="str">
            <v>WALK 8-10 STEPS (19-25 FT, 8.4-11.4 M)</v>
          </cell>
          <cell r="C26">
            <v>5.76</v>
          </cell>
        </row>
        <row r="27">
          <cell r="A27">
            <v>26</v>
          </cell>
          <cell r="B27" t="str">
            <v>WALK 11-15 STEPS (26-38 FT, 7.9-11.6 M)</v>
          </cell>
          <cell r="C27">
            <v>8.6399999999999988</v>
          </cell>
        </row>
        <row r="28">
          <cell r="A28">
            <v>27</v>
          </cell>
          <cell r="B28" t="str">
            <v>WALK 16-20 STEPS (39-50 FT, 11.9-15.2 M)</v>
          </cell>
          <cell r="C28">
            <v>11.52</v>
          </cell>
        </row>
        <row r="29">
          <cell r="A29">
            <v>28</v>
          </cell>
          <cell r="B29" t="str">
            <v>WALK 21-26 STEPS (51-65 FT, 15.5-19.8 M)</v>
          </cell>
          <cell r="C29">
            <v>15.12</v>
          </cell>
        </row>
        <row r="30">
          <cell r="A30">
            <v>29</v>
          </cell>
          <cell r="B30" t="str">
            <v>WALK 27-33 STEPS (66-83 FT, 20.1-25.3 M)</v>
          </cell>
          <cell r="C30">
            <v>19.439999999999998</v>
          </cell>
        </row>
        <row r="31">
          <cell r="A31">
            <v>30</v>
          </cell>
          <cell r="B31" t="str">
            <v>WALK 34-40 STEPS (84-100 FT, 25.6-30.5 M)</v>
          </cell>
          <cell r="C31">
            <v>24.119999999999997</v>
          </cell>
        </row>
        <row r="32">
          <cell r="A32">
            <v>31</v>
          </cell>
          <cell r="B32" t="str">
            <v>WALK 41-49 STEPS (101-123 FT, 30.8-37.5 M)</v>
          </cell>
          <cell r="C32">
            <v>29.159999999999997</v>
          </cell>
        </row>
        <row r="33">
          <cell r="A33">
            <v>32</v>
          </cell>
          <cell r="B33" t="str">
            <v>WALK 50-57 STEPS (124-143 FT, 37.8-43.6 M)</v>
          </cell>
          <cell r="C33">
            <v>34.559999999999995</v>
          </cell>
        </row>
        <row r="34">
          <cell r="A34">
            <v>33</v>
          </cell>
          <cell r="B34" t="str">
            <v>WALK 58-67 STEPS (144-168 FT, 43.9-51.2 M)</v>
          </cell>
          <cell r="C34">
            <v>40.68</v>
          </cell>
        </row>
        <row r="35">
          <cell r="A35">
            <v>34</v>
          </cell>
          <cell r="B35" t="str">
            <v>WALK 68-78 STEPS (169-195 FT, 51.5-59.4 M)</v>
          </cell>
          <cell r="C35">
            <v>47.16</v>
          </cell>
        </row>
        <row r="36">
          <cell r="A36">
            <v>35</v>
          </cell>
          <cell r="B36" t="str">
            <v>WALK 79-90 STEPS (196-225 FT, 59.7-68.6 M)</v>
          </cell>
          <cell r="C36">
            <v>54.72</v>
          </cell>
        </row>
        <row r="37">
          <cell r="A37">
            <v>36</v>
          </cell>
          <cell r="B37" t="str">
            <v>WALK 91-102 STEPS (226-255 FT, 68.9-77.7 M)</v>
          </cell>
          <cell r="C37">
            <v>62.279999999999994</v>
          </cell>
        </row>
        <row r="38">
          <cell r="A38">
            <v>37</v>
          </cell>
          <cell r="B38" t="str">
            <v>WALK 103-115 STEPS (256-288 FT, 78.0-87.8 M)</v>
          </cell>
          <cell r="C38">
            <v>70.559999999999988</v>
          </cell>
        </row>
        <row r="39">
          <cell r="A39">
            <v>38</v>
          </cell>
          <cell r="B39" t="str">
            <v>WALK 116-128 STEPS (289-320 FT, 88.1-97.5 M)</v>
          </cell>
          <cell r="C39">
            <v>79.199999999999989</v>
          </cell>
        </row>
        <row r="40">
          <cell r="A40">
            <v>39</v>
          </cell>
          <cell r="B40" t="str">
            <v>WALK 129-142 STEPS (321-355 FT, 97.8-108.2 M)</v>
          </cell>
          <cell r="C40">
            <v>88.199999999999989</v>
          </cell>
        </row>
        <row r="41">
          <cell r="A41">
            <v>40</v>
          </cell>
          <cell r="B41" t="str">
            <v>WALK 149-158 STEPS (356-395 FT, 108.5-120.4 M)</v>
          </cell>
          <cell r="C41">
            <v>97.199999999999989</v>
          </cell>
        </row>
        <row r="42">
          <cell r="A42">
            <v>41</v>
          </cell>
          <cell r="B42" t="str">
            <v>WALK 159-174 STEPS (396-435 FT, 120.7-132.6 M)</v>
          </cell>
          <cell r="C42">
            <v>107.99999999999999</v>
          </cell>
        </row>
        <row r="43">
          <cell r="A43">
            <v>42</v>
          </cell>
          <cell r="B43" t="str">
            <v>WALK 175-191 STEPS (436-478 FT, 132.9-145.7 M)</v>
          </cell>
          <cell r="C43">
            <v>118.8</v>
          </cell>
        </row>
        <row r="44">
          <cell r="A44">
            <v>43</v>
          </cell>
          <cell r="B44" t="str">
            <v>WRITE 1 DIGIT (OBTAIN AND ASIDE PEN)</v>
          </cell>
          <cell r="C44">
            <v>2.1599999999999997</v>
          </cell>
        </row>
        <row r="45">
          <cell r="A45">
            <v>44</v>
          </cell>
          <cell r="B45" t="str">
            <v>WRITE 2 DIGIT (OBTAIN AND ASIDE PEN)</v>
          </cell>
          <cell r="C45">
            <v>3.2399999999999998</v>
          </cell>
        </row>
        <row r="46">
          <cell r="A46">
            <v>45</v>
          </cell>
          <cell r="B46" t="str">
            <v>WRITE 3-4 DIGITS/1 WORD (OBTAIN AND ASIDE PEN)</v>
          </cell>
          <cell r="C46">
            <v>4.3199999999999994</v>
          </cell>
        </row>
        <row r="47">
          <cell r="A47">
            <v>46</v>
          </cell>
          <cell r="B47" t="str">
            <v>WRITE 5-6 DIGITS (OBTAIN AND ASIDE PEN)</v>
          </cell>
          <cell r="C47">
            <v>5.76</v>
          </cell>
        </row>
        <row r="48">
          <cell r="A48">
            <v>47</v>
          </cell>
          <cell r="B48" t="str">
            <v>WRITE 7-9 DIGITS/2 WORDS (SIGNATURE/DATE) (OBTAIN AND ASIDE PEN)</v>
          </cell>
          <cell r="C48">
            <v>7.919999999999999</v>
          </cell>
        </row>
        <row r="49">
          <cell r="A49">
            <v>48</v>
          </cell>
          <cell r="B49" t="str">
            <v>WRITE 10-13 DIGITS/3 WORDS (OBTAIN AND ASIDE PEN)</v>
          </cell>
          <cell r="C49">
            <v>10.799999999999999</v>
          </cell>
        </row>
        <row r="50">
          <cell r="A50">
            <v>49</v>
          </cell>
          <cell r="B50" t="str">
            <v>WRITE 14-18 DIGITS/4 WORDS (OBTAIN AND ASIDE PEN)</v>
          </cell>
          <cell r="C50">
            <v>13.68</v>
          </cell>
        </row>
        <row r="51">
          <cell r="A51">
            <v>50</v>
          </cell>
          <cell r="B51" t="str">
            <v>WRITE 19-23 DIGITS/5 WORDS (OBTAIN AND ASIDE PEN)</v>
          </cell>
          <cell r="C51">
            <v>17.279999999999998</v>
          </cell>
        </row>
        <row r="52">
          <cell r="A52">
            <v>51</v>
          </cell>
          <cell r="B52" t="str">
            <v>WRITE 24-29 DIGITS/6-7 WORDS (OBTAIN AND ASIDE PEN)</v>
          </cell>
          <cell r="C52">
            <v>21.599999999999998</v>
          </cell>
        </row>
        <row r="53">
          <cell r="A53">
            <v>52</v>
          </cell>
          <cell r="B53" t="str">
            <v>TYPE 1 DIGIT</v>
          </cell>
          <cell r="C53">
            <v>1.44</v>
          </cell>
        </row>
        <row r="54">
          <cell r="A54">
            <v>57</v>
          </cell>
          <cell r="B54" t="str">
            <v xml:space="preserve">CART PUSH/PULL 1-2 STEPS </v>
          </cell>
          <cell r="C54">
            <v>2.88</v>
          </cell>
        </row>
        <row r="55">
          <cell r="A55">
            <v>58</v>
          </cell>
          <cell r="B55" t="str">
            <v xml:space="preserve">CART PUSH/PULL 3-5 STEPS </v>
          </cell>
          <cell r="C55">
            <v>4.3199999999999994</v>
          </cell>
        </row>
        <row r="56">
          <cell r="A56">
            <v>59</v>
          </cell>
          <cell r="B56" t="str">
            <v xml:space="preserve">CART PUSH/PULL 6-9 STEPS </v>
          </cell>
          <cell r="C56">
            <v>6.4799999999999995</v>
          </cell>
        </row>
        <row r="57">
          <cell r="A57">
            <v>60</v>
          </cell>
          <cell r="B57" t="str">
            <v>CART PUSH/PULL 10-13 STEPS</v>
          </cell>
          <cell r="C57">
            <v>9.36</v>
          </cell>
        </row>
        <row r="58">
          <cell r="A58">
            <v>61</v>
          </cell>
          <cell r="B58" t="str">
            <v xml:space="preserve">CART PUSH/PULL 14-17 STEPS </v>
          </cell>
          <cell r="C58">
            <v>12.239999999999998</v>
          </cell>
        </row>
        <row r="59">
          <cell r="A59">
            <v>62</v>
          </cell>
          <cell r="B59" t="str">
            <v xml:space="preserve">CART PUSH/PULL 18-22 STEPS </v>
          </cell>
          <cell r="C59">
            <v>15.839999999999998</v>
          </cell>
        </row>
        <row r="60">
          <cell r="A60">
            <v>63</v>
          </cell>
          <cell r="B60" t="str">
            <v xml:space="preserve">CART PUSH/PULL 23-28 STEPS </v>
          </cell>
          <cell r="C60">
            <v>20.16</v>
          </cell>
        </row>
        <row r="61">
          <cell r="A61">
            <v>64</v>
          </cell>
          <cell r="B61" t="str">
            <v xml:space="preserve">CART PUSH/PULL 29-34 STEPS </v>
          </cell>
          <cell r="C61">
            <v>24.84</v>
          </cell>
        </row>
        <row r="62">
          <cell r="A62">
            <v>65</v>
          </cell>
          <cell r="B62" t="str">
            <v>CART PUSH/PULL 35-41 STEPS</v>
          </cell>
          <cell r="C62">
            <v>29.88</v>
          </cell>
        </row>
        <row r="63">
          <cell r="A63">
            <v>66</v>
          </cell>
          <cell r="B63" t="str">
            <v>CART PUSH/PULL 42-49 STEPS</v>
          </cell>
          <cell r="C63">
            <v>36</v>
          </cell>
        </row>
        <row r="64">
          <cell r="A64">
            <v>67</v>
          </cell>
          <cell r="B64" t="str">
            <v>CART PUSH/PULL 50-57 STEPS</v>
          </cell>
          <cell r="C64">
            <v>42.12</v>
          </cell>
        </row>
        <row r="65">
          <cell r="A65">
            <v>68</v>
          </cell>
          <cell r="B65" t="str">
            <v>CART PUSH/PULL 58-67 STEPS</v>
          </cell>
          <cell r="C65">
            <v>48.599999999999994</v>
          </cell>
        </row>
        <row r="66">
          <cell r="A66">
            <v>69</v>
          </cell>
          <cell r="B66" t="str">
            <v>CART PUSH/PULL 68-77 STEPS</v>
          </cell>
          <cell r="C66">
            <v>56.16</v>
          </cell>
        </row>
        <row r="67">
          <cell r="A67">
            <v>70</v>
          </cell>
          <cell r="B67" t="str">
            <v>CART PUSH/PULL 78-87 STEPS</v>
          </cell>
          <cell r="C67">
            <v>63.719999999999992</v>
          </cell>
        </row>
        <row r="68">
          <cell r="A68">
            <v>72</v>
          </cell>
          <cell r="B68" t="str">
            <v>CART PUSH/PULL 88-98 STEPS</v>
          </cell>
          <cell r="C68">
            <v>72</v>
          </cell>
        </row>
        <row r="69">
          <cell r="A69">
            <v>73</v>
          </cell>
          <cell r="B69" t="str">
            <v>CART PUSH/PULL 99-110 STEPS</v>
          </cell>
          <cell r="C69">
            <v>80.64</v>
          </cell>
        </row>
        <row r="70">
          <cell r="A70">
            <v>74</v>
          </cell>
          <cell r="B70" t="str">
            <v>CART PUSH/PULL 111-122 STEPS</v>
          </cell>
          <cell r="C70">
            <v>89.639999999999986</v>
          </cell>
        </row>
        <row r="71">
          <cell r="A71">
            <v>75</v>
          </cell>
          <cell r="B71" t="str">
            <v>CART PUSH/PULL 123-135 STEPS</v>
          </cell>
          <cell r="C71">
            <v>98.639999999999986</v>
          </cell>
        </row>
        <row r="72">
          <cell r="A72">
            <v>76</v>
          </cell>
          <cell r="B72" t="str">
            <v>CART PUSH/PULL 136-149 STEPS</v>
          </cell>
          <cell r="C72">
            <v>109.44</v>
          </cell>
        </row>
        <row r="73">
          <cell r="A73">
            <v>77</v>
          </cell>
          <cell r="B73" t="str">
            <v>CART PUSH/PULL 150-163 STEPS</v>
          </cell>
          <cell r="C73">
            <v>120.24</v>
          </cell>
        </row>
        <row r="74">
          <cell r="A74">
            <v>89</v>
          </cell>
          <cell r="B74" t="str">
            <v>HIGHLIGHT LINE WITH HIGHLIGHTER</v>
          </cell>
          <cell r="C74">
            <v>7.919999999999999</v>
          </cell>
        </row>
        <row r="75">
          <cell r="A75">
            <v>91</v>
          </cell>
          <cell r="B75" t="str">
            <v>IDENTIFY LINE WITH RULER</v>
          </cell>
          <cell r="C75">
            <v>3.2399999999999998</v>
          </cell>
        </row>
        <row r="76">
          <cell r="A76">
            <v>92</v>
          </cell>
          <cell r="B76" t="str">
            <v>HOLE PUNCH USE (OBTAIN AND ASIDE PAPER)</v>
          </cell>
          <cell r="C76">
            <v>6.1199999999999992</v>
          </cell>
        </row>
        <row r="77">
          <cell r="A77">
            <v>93</v>
          </cell>
          <cell r="B77" t="str">
            <v>PAPERCLIP</v>
          </cell>
          <cell r="C77">
            <v>0</v>
          </cell>
        </row>
        <row r="78">
          <cell r="A78">
            <v>94</v>
          </cell>
          <cell r="B78" t="str">
            <v>STAPLE WITH HAND STAPLER (OBTAIN &amp; ASIDE PAPER)</v>
          </cell>
          <cell r="C78">
            <v>3.2399999999999998</v>
          </cell>
        </row>
        <row r="79">
          <cell r="A79">
            <v>105</v>
          </cell>
          <cell r="B79" t="str">
            <v>LABEL - APPLY TO CARTON</v>
          </cell>
          <cell r="C79">
            <v>4.3199999999999994</v>
          </cell>
        </row>
        <row r="80">
          <cell r="A80">
            <v>106</v>
          </cell>
          <cell r="B80" t="str">
            <v>OPEN CARTON BY HAND  - DISENGAGE FLAPS</v>
          </cell>
          <cell r="C80">
            <v>2.52</v>
          </cell>
        </row>
        <row r="81">
          <cell r="A81">
            <v>107</v>
          </cell>
          <cell r="B81" t="str">
            <v>OPEN CARTON WITH KNIFE WITH SIDE CUT</v>
          </cell>
          <cell r="C81">
            <v>7.1999999999999993</v>
          </cell>
        </row>
        <row r="82">
          <cell r="A82">
            <v>108</v>
          </cell>
          <cell r="B82" t="str">
            <v>FORM CARTON</v>
          </cell>
          <cell r="C82">
            <v>7.56</v>
          </cell>
        </row>
        <row r="83">
          <cell r="A83">
            <v>109</v>
          </cell>
          <cell r="B83" t="str">
            <v>TAPE - APPLY TO CARTON</v>
          </cell>
          <cell r="C83">
            <v>2.88</v>
          </cell>
        </row>
        <row r="84">
          <cell r="A84">
            <v>110</v>
          </cell>
          <cell r="B84" t="str">
            <v>CLOSE CARTON - INTERLOCK FLAPS</v>
          </cell>
          <cell r="C84">
            <v>3.9599999999999995</v>
          </cell>
        </row>
        <row r="85">
          <cell r="A85">
            <v>111</v>
          </cell>
          <cell r="B85" t="str">
            <v>CLOSE AND SEAL CARTON</v>
          </cell>
          <cell r="C85">
            <v>5.76</v>
          </cell>
        </row>
        <row r="86">
          <cell r="A86">
            <v>112</v>
          </cell>
          <cell r="B86" t="str">
            <v>SHRINK-WRAP - APPLY TO PALLET</v>
          </cell>
          <cell r="C86">
            <v>0</v>
          </cell>
        </row>
        <row r="87">
          <cell r="A87">
            <v>113</v>
          </cell>
          <cell r="B87" t="str">
            <v>SHRINK-WRAP - REMOVE</v>
          </cell>
          <cell r="C87">
            <v>0</v>
          </cell>
        </row>
        <row r="88">
          <cell r="A88">
            <v>114</v>
          </cell>
          <cell r="B88" t="str">
            <v>FOLD ITEM</v>
          </cell>
          <cell r="C88">
            <v>1.0799999999999998</v>
          </cell>
        </row>
        <row r="89">
          <cell r="A89">
            <v>115</v>
          </cell>
          <cell r="B89" t="str">
            <v>PHONE USE (10-40 SEC.)</v>
          </cell>
          <cell r="C89">
            <v>0</v>
          </cell>
        </row>
        <row r="90">
          <cell r="A90">
            <v>116</v>
          </cell>
          <cell r="B90" t="str">
            <v xml:space="preserve">COPIER - OPERATE </v>
          </cell>
          <cell r="C90">
            <v>0</v>
          </cell>
        </row>
        <row r="91">
          <cell r="A91">
            <v>117</v>
          </cell>
          <cell r="B91" t="str">
            <v>PUSH CARTON</v>
          </cell>
          <cell r="C91">
            <v>1.7999999999999998</v>
          </cell>
        </row>
        <row r="92">
          <cell r="A92">
            <v>118</v>
          </cell>
          <cell r="B92" t="str">
            <v>SEARCH TIME (5 SEC.)</v>
          </cell>
          <cell r="C92">
            <v>0</v>
          </cell>
        </row>
        <row r="93">
          <cell r="A93">
            <v>119</v>
          </cell>
          <cell r="B93" t="str">
            <v>CLIMB ON/OFF EQUIPMENT</v>
          </cell>
          <cell r="C93">
            <v>5.76</v>
          </cell>
        </row>
        <row r="94">
          <cell r="A94">
            <v>120</v>
          </cell>
          <cell r="B94" t="str">
            <v xml:space="preserve">SCAN BARCODE </v>
          </cell>
          <cell r="C94">
            <v>1.7999999999999998</v>
          </cell>
        </row>
        <row r="95">
          <cell r="A95">
            <v>124</v>
          </cell>
          <cell r="B95" t="str">
            <v>PLACE PALLET WITH EQUIPMENT IN RACK/STACKED POSITION</v>
          </cell>
          <cell r="C95">
            <v>0</v>
          </cell>
        </row>
        <row r="96">
          <cell r="A96">
            <v>125</v>
          </cell>
          <cell r="B96" t="str">
            <v>DOCK LEVELER SETUP/TEARDOWN (MANUAL)</v>
          </cell>
          <cell r="C96">
            <v>0</v>
          </cell>
        </row>
        <row r="97">
          <cell r="A97">
            <v>126</v>
          </cell>
          <cell r="B97" t="str">
            <v>DOCK LEVELER SETUP/TEARDOWN (AUTOMATIC)</v>
          </cell>
          <cell r="C97">
            <v>0</v>
          </cell>
        </row>
        <row r="98">
          <cell r="A98">
            <v>127</v>
          </cell>
          <cell r="B98" t="str">
            <v>DOCK LIGHT SETUP/REMOVE</v>
          </cell>
          <cell r="C98">
            <v>2.88</v>
          </cell>
        </row>
        <row r="99">
          <cell r="A99">
            <v>130</v>
          </cell>
          <cell r="B99" t="str">
            <v>DOCK DOOR OPEN/CLOSE</v>
          </cell>
          <cell r="C99">
            <v>4.68</v>
          </cell>
        </row>
        <row r="100">
          <cell r="A100">
            <v>131</v>
          </cell>
          <cell r="B100" t="str">
            <v>TRAILER DOOR OPEN/CLOSE</v>
          </cell>
          <cell r="C100">
            <v>0</v>
          </cell>
        </row>
        <row r="101">
          <cell r="A101">
            <v>133</v>
          </cell>
          <cell r="B101" t="str">
            <v>SORT CARTON</v>
          </cell>
          <cell r="C101">
            <v>3.5999999999999996</v>
          </cell>
        </row>
        <row r="102">
          <cell r="A102">
            <v>134</v>
          </cell>
          <cell r="B102" t="str">
            <v>COUNT CARTON ON PALLET (20)</v>
          </cell>
          <cell r="C102">
            <v>7.1999999999999993</v>
          </cell>
        </row>
        <row r="103">
          <cell r="A103">
            <v>135</v>
          </cell>
          <cell r="B103" t="str">
            <v>INSPECT 1 POINT</v>
          </cell>
          <cell r="C103">
            <v>0.36</v>
          </cell>
        </row>
        <row r="104">
          <cell r="A104">
            <v>188</v>
          </cell>
          <cell r="B104" t="str">
            <v>INSPECT EQUIPMENT</v>
          </cell>
          <cell r="C104">
            <v>40.68</v>
          </cell>
        </row>
        <row r="105">
          <cell r="A105">
            <v>191</v>
          </cell>
          <cell r="B105" t="str">
            <v>MANUAL JACK PUSH/PULL 18-22 STEPS (43-55 FT, 13.1-16.8 M)</v>
          </cell>
          <cell r="C105">
            <v>16.559999999999999</v>
          </cell>
        </row>
        <row r="106">
          <cell r="A106">
            <v>196</v>
          </cell>
          <cell r="B106" t="str">
            <v>WALK THROUGH DOOR</v>
          </cell>
          <cell r="C106">
            <v>5.76</v>
          </cell>
        </row>
        <row r="107">
          <cell r="A107">
            <v>197</v>
          </cell>
          <cell r="B107" t="str">
            <v>PUSH BUTTON/PUSH PULL SWITCH / LEVER &lt;12"</v>
          </cell>
          <cell r="C107">
            <v>1.0799999999999998</v>
          </cell>
        </row>
        <row r="108">
          <cell r="A108">
            <v>198</v>
          </cell>
          <cell r="B108" t="str">
            <v>COLLECT</v>
          </cell>
          <cell r="C108">
            <v>1.0799999999999998</v>
          </cell>
        </row>
        <row r="109">
          <cell r="A109">
            <v>199</v>
          </cell>
          <cell r="B109" t="str">
            <v>BEND AND ARISE</v>
          </cell>
          <cell r="C109">
            <v>2.1599999999999997</v>
          </cell>
        </row>
        <row r="110">
          <cell r="A110">
            <v>206</v>
          </cell>
          <cell r="B110" t="str">
            <v>OBTAIN EMPTY PALLET FROM STACK OF PALLETS</v>
          </cell>
          <cell r="C110">
            <v>5.3999999999999995</v>
          </cell>
        </row>
        <row r="111">
          <cell r="A111">
            <v>207</v>
          </cell>
          <cell r="B111" t="str">
            <v>CUT SHRINK-WRAP - 5 SLICES</v>
          </cell>
          <cell r="C111">
            <v>8.6399999999999988</v>
          </cell>
        </row>
        <row r="112">
          <cell r="A112">
            <v>208</v>
          </cell>
          <cell r="B112" t="str">
            <v>CUT 1 SLICE</v>
          </cell>
          <cell r="C112">
            <v>1.0799999999999998</v>
          </cell>
        </row>
        <row r="113">
          <cell r="A113">
            <v>211</v>
          </cell>
          <cell r="B113" t="str">
            <v>SEPARATE PAPERWORK</v>
          </cell>
          <cell r="C113">
            <v>2.52</v>
          </cell>
        </row>
        <row r="114">
          <cell r="A114">
            <v>212</v>
          </cell>
          <cell r="B114" t="str">
            <v>SWEEP TO DUSTPAN</v>
          </cell>
          <cell r="C114">
            <v>1.44</v>
          </cell>
        </row>
        <row r="115">
          <cell r="A115">
            <v>214</v>
          </cell>
          <cell r="B115" t="str">
            <v>OBTAIN AND ACTUATE &lt; 12" (30.5 CM)</v>
          </cell>
          <cell r="C115">
            <v>1.0799999999999998</v>
          </cell>
        </row>
        <row r="116">
          <cell r="A116">
            <v>215</v>
          </cell>
          <cell r="B116" t="str">
            <v>OBTAIN AND ACTUATE OBJECT &gt; 12"(30.5 CM)</v>
          </cell>
          <cell r="C116">
            <v>1.7999999999999998</v>
          </cell>
        </row>
        <row r="117">
          <cell r="A117">
            <v>216</v>
          </cell>
          <cell r="B117" t="str">
            <v>OBTAIN AND ALIGN TO INDICATOR DIAL</v>
          </cell>
          <cell r="C117">
            <v>4.3199999999999994</v>
          </cell>
        </row>
        <row r="118">
          <cell r="A118">
            <v>217</v>
          </cell>
          <cell r="B118" t="str">
            <v>PLACE W/ ADJUSTMENT</v>
          </cell>
          <cell r="C118">
            <v>1.0799999999999998</v>
          </cell>
        </row>
        <row r="119">
          <cell r="A119">
            <v>218</v>
          </cell>
          <cell r="B119" t="str">
            <v xml:space="preserve">PLACE W/ PRECISION AND CARE </v>
          </cell>
          <cell r="C119">
            <v>2.1599999999999997</v>
          </cell>
        </row>
        <row r="120">
          <cell r="A120">
            <v>219</v>
          </cell>
          <cell r="B120" t="str">
            <v>OBTAIN AND MAKE 1  CUT WITH SCISSORS</v>
          </cell>
          <cell r="C120">
            <v>1.7999999999999998</v>
          </cell>
        </row>
        <row r="121">
          <cell r="A121">
            <v>220</v>
          </cell>
          <cell r="B121" t="str">
            <v>OBTAIN AND MEASURE FIXED SCALE</v>
          </cell>
          <cell r="C121">
            <v>4.3199999999999994</v>
          </cell>
        </row>
        <row r="122">
          <cell r="A122">
            <v>222</v>
          </cell>
          <cell r="B122" t="str">
            <v>WRIST TURN</v>
          </cell>
          <cell r="C122">
            <v>1.0799999999999998</v>
          </cell>
        </row>
        <row r="123">
          <cell r="A123">
            <v>223</v>
          </cell>
          <cell r="B123" t="str">
            <v>FINGER SPIN (3)</v>
          </cell>
          <cell r="C123">
            <v>2.1599999999999997</v>
          </cell>
        </row>
        <row r="124">
          <cell r="A124">
            <v>226</v>
          </cell>
          <cell r="B124" t="str">
            <v>OBTAIN AND PUSH/PULL WITH RESISTANCE</v>
          </cell>
          <cell r="C124">
            <v>3.5999999999999996</v>
          </cell>
        </row>
        <row r="125">
          <cell r="A125">
            <v>227</v>
          </cell>
          <cell r="B125" t="str">
            <v>WRITE 1 DIGIT</v>
          </cell>
          <cell r="C125">
            <v>1.0799999999999998</v>
          </cell>
        </row>
        <row r="126">
          <cell r="A126">
            <v>228</v>
          </cell>
          <cell r="B126" t="str">
            <v>WRITE 2 DIGITS</v>
          </cell>
          <cell r="C126">
            <v>1.7999999999999998</v>
          </cell>
        </row>
        <row r="127">
          <cell r="A127">
            <v>229</v>
          </cell>
          <cell r="B127" t="str">
            <v>WRITE 3-4 DIGITS/1 WORD</v>
          </cell>
          <cell r="C127">
            <v>2.88</v>
          </cell>
        </row>
        <row r="128">
          <cell r="A128">
            <v>230</v>
          </cell>
          <cell r="B128" t="str">
            <v>WRITE 5-6 DIGITS</v>
          </cell>
          <cell r="C128">
            <v>4.3199999999999994</v>
          </cell>
        </row>
        <row r="129">
          <cell r="A129">
            <v>231</v>
          </cell>
          <cell r="B129" t="str">
            <v>WRITE 7-9 DIGITS/2 WORD (SIGNATURE/DATE)</v>
          </cell>
          <cell r="C129">
            <v>6.4799999999999995</v>
          </cell>
        </row>
        <row r="130">
          <cell r="A130">
            <v>232</v>
          </cell>
          <cell r="B130" t="str">
            <v>WRITE 10-13 DIGITS/3 WORDS</v>
          </cell>
          <cell r="C130">
            <v>9.36</v>
          </cell>
        </row>
        <row r="131">
          <cell r="A131">
            <v>233</v>
          </cell>
          <cell r="B131" t="str">
            <v>WRITE 14-18 DIGITS/4 WORDS</v>
          </cell>
          <cell r="C131">
            <v>12.239999999999998</v>
          </cell>
        </row>
        <row r="132">
          <cell r="A132">
            <v>234</v>
          </cell>
          <cell r="B132" t="str">
            <v>WRITE 19-23 DIGITS/5 WORDS</v>
          </cell>
          <cell r="C132">
            <v>15.839999999999998</v>
          </cell>
        </row>
        <row r="133">
          <cell r="A133">
            <v>236</v>
          </cell>
          <cell r="B133" t="str">
            <v>OPEN CARTON WITH KNIFE AND DISCARD TOP</v>
          </cell>
          <cell r="C133">
            <v>9.36</v>
          </cell>
        </row>
        <row r="134">
          <cell r="A134">
            <v>237</v>
          </cell>
          <cell r="B134" t="str">
            <v>FLIP CARTON</v>
          </cell>
          <cell r="C134">
            <v>1.44</v>
          </cell>
        </row>
        <row r="135">
          <cell r="A135">
            <v>238</v>
          </cell>
          <cell r="B135" t="str">
            <v>OBTAIN PALLET WITH MANUAL JACK</v>
          </cell>
          <cell r="C135">
            <v>4.3199999999999994</v>
          </cell>
        </row>
        <row r="136">
          <cell r="A136">
            <v>239</v>
          </cell>
          <cell r="B136" t="str">
            <v>PLACE PALLET WITH MANUAL JACK</v>
          </cell>
          <cell r="C136">
            <v>2.88</v>
          </cell>
        </row>
        <row r="137">
          <cell r="A137">
            <v>245</v>
          </cell>
          <cell r="B137" t="str">
            <v>PROCESS TIME</v>
          </cell>
          <cell r="C137">
            <v>5.0039999999999996</v>
          </cell>
        </row>
        <row r="138">
          <cell r="A138">
            <v>246</v>
          </cell>
          <cell r="B138" t="str">
            <v>PUSH BUTTON/ PUSH PULL SWITCH/ LEVER &lt;12"</v>
          </cell>
          <cell r="C138">
            <v>1.0799999999999998</v>
          </cell>
        </row>
        <row r="139">
          <cell r="A139">
            <v>247</v>
          </cell>
          <cell r="B139" t="str">
            <v>PROCESS TIME (5 SEC)</v>
          </cell>
          <cell r="C139">
            <v>5.76</v>
          </cell>
        </row>
        <row r="140">
          <cell r="A140">
            <v>250</v>
          </cell>
          <cell r="B140" t="str">
            <v>STAND/SIT W/ ADJUSTMENTS</v>
          </cell>
          <cell r="C140">
            <v>3.5999999999999996</v>
          </cell>
        </row>
        <row r="141">
          <cell r="A141">
            <v>252</v>
          </cell>
          <cell r="B141" t="str">
            <v>OPEN BINDER BY HAND  - DISENGAGE RINGS</v>
          </cell>
          <cell r="C141">
            <v>3.5999999999999996</v>
          </cell>
        </row>
        <row r="142">
          <cell r="A142">
            <v>266</v>
          </cell>
          <cell r="B142" t="str">
            <v>STAND/SIT</v>
          </cell>
          <cell r="C142">
            <v>1.0799999999999998</v>
          </cell>
        </row>
        <row r="143">
          <cell r="A143">
            <v>268</v>
          </cell>
          <cell r="B143" t="str">
            <v>MEASURE- CARTON DIMENSIONS WITH STEEL TAPE</v>
          </cell>
          <cell r="C143">
            <v>41.04</v>
          </cell>
        </row>
        <row r="144">
          <cell r="A144">
            <v>269</v>
          </cell>
          <cell r="B144" t="str">
            <v xml:space="preserve">OPEN BINDER BY HAND  </v>
          </cell>
          <cell r="C144">
            <v>1.7999999999999998</v>
          </cell>
        </row>
        <row r="145">
          <cell r="A145">
            <v>271</v>
          </cell>
          <cell r="B145" t="str">
            <v>CLICK MOUSE / TYPE 1-2 DIGITS / 1-2 DATA POINTS</v>
          </cell>
          <cell r="C145">
            <v>1.44</v>
          </cell>
        </row>
        <row r="146">
          <cell r="A146">
            <v>272</v>
          </cell>
          <cell r="B146" t="str">
            <v>TYPE 1 WORD / 3-6 DIGITS/ 3-6 DATA POINTS</v>
          </cell>
          <cell r="C146">
            <v>1.44</v>
          </cell>
        </row>
        <row r="147">
          <cell r="A147">
            <v>306</v>
          </cell>
          <cell r="B147" t="str">
            <v>LEAF THROUGH PAPER - 1 SHEET</v>
          </cell>
          <cell r="C147">
            <v>1.0799999999999998</v>
          </cell>
        </row>
        <row r="148">
          <cell r="A148">
            <v>307</v>
          </cell>
          <cell r="B148" t="str">
            <v>LEAF THROUGH PAPER - 2-4 SHEETS</v>
          </cell>
          <cell r="C148">
            <v>1.7999999999999998</v>
          </cell>
        </row>
        <row r="149">
          <cell r="A149">
            <v>308</v>
          </cell>
          <cell r="B149" t="str">
            <v>LEAF THROUGH PAPER - 5-7 SHEETS</v>
          </cell>
          <cell r="C149">
            <v>2.88</v>
          </cell>
        </row>
        <row r="150">
          <cell r="A150">
            <v>310</v>
          </cell>
          <cell r="B150" t="str">
            <v>LEAF THROUGH PAPER - 13-20 SHEETS</v>
          </cell>
          <cell r="C150">
            <v>6.4799999999999995</v>
          </cell>
        </row>
        <row r="151">
          <cell r="A151">
            <v>311</v>
          </cell>
          <cell r="B151" t="str">
            <v>LEAF THROUGH PAPER - 21-28 SHEETS</v>
          </cell>
          <cell r="C151">
            <v>9.36</v>
          </cell>
        </row>
        <row r="152">
          <cell r="A152">
            <v>312</v>
          </cell>
          <cell r="B152" t="str">
            <v>LEAF THROUGH PAPER - 29-37 SHEETS</v>
          </cell>
          <cell r="C152">
            <v>12.239999999999998</v>
          </cell>
        </row>
        <row r="153">
          <cell r="A153">
            <v>313</v>
          </cell>
          <cell r="B153" t="str">
            <v>LEAF THROUGH PAPER - 38-47 SHEETS</v>
          </cell>
          <cell r="C153">
            <v>15.839999999999998</v>
          </cell>
        </row>
        <row r="154">
          <cell r="A154">
            <v>334</v>
          </cell>
          <cell r="B154" t="str">
            <v>OBTAIN AND PUSH/PULL OPEN DOOR</v>
          </cell>
          <cell r="C154">
            <v>1.7999999999999998</v>
          </cell>
        </row>
        <row r="155">
          <cell r="A155">
            <v>335</v>
          </cell>
          <cell r="B155" t="str">
            <v>PUT ON/TAKE OFF GLOVE</v>
          </cell>
          <cell r="C155">
            <v>1.7999999999999998</v>
          </cell>
        </row>
        <row r="156">
          <cell r="A156">
            <v>342</v>
          </cell>
          <cell r="B156" t="str">
            <v>ACTUATE &lt; 12" (30.5 CM)</v>
          </cell>
          <cell r="C156">
            <v>0.36</v>
          </cell>
        </row>
        <row r="157">
          <cell r="A157">
            <v>343</v>
          </cell>
          <cell r="B157" t="str">
            <v>ACTUATE OBJECT &gt; 12"(30.5 CM)</v>
          </cell>
          <cell r="C157">
            <v>1.0799999999999998</v>
          </cell>
        </row>
        <row r="158">
          <cell r="A158">
            <v>336</v>
          </cell>
          <cell r="B158" t="str">
            <v>OBTAIN AND SLIDE</v>
          </cell>
          <cell r="C158">
            <v>1.7999999999999998</v>
          </cell>
        </row>
        <row r="159">
          <cell r="A159">
            <v>337</v>
          </cell>
          <cell r="B159" t="str">
            <v>ARM TURN 4 ROTATIONS</v>
          </cell>
          <cell r="C159">
            <v>3.5999999999999996</v>
          </cell>
        </row>
        <row r="160">
          <cell r="A160">
            <v>338</v>
          </cell>
          <cell r="B160" t="str">
            <v>OBTAIN AND SLIDE, ALIGN 1 POINT</v>
          </cell>
          <cell r="C160">
            <v>1.44</v>
          </cell>
        </row>
        <row r="161">
          <cell r="A161">
            <v>339</v>
          </cell>
          <cell r="B161" t="str">
            <v>OBTAIN, BEND AND SLIDE, ALIGN 2 POINTS</v>
          </cell>
          <cell r="C161">
            <v>5.76</v>
          </cell>
        </row>
        <row r="162">
          <cell r="A162">
            <v>340</v>
          </cell>
          <cell r="B162" t="str">
            <v>OBTAIN AND SCOOP</v>
          </cell>
          <cell r="C162">
            <v>2.1599999999999997</v>
          </cell>
        </row>
        <row r="163">
          <cell r="A163">
            <v>341</v>
          </cell>
          <cell r="B163" t="str">
            <v>RUB SPICES ON CHICKEN</v>
          </cell>
          <cell r="C163">
            <v>3.9599999999999995</v>
          </cell>
        </row>
        <row r="164">
          <cell r="A164">
            <v>344</v>
          </cell>
          <cell r="B164" t="str">
            <v>PUT ON/TAKE OFF BUTTON UP COAT</v>
          </cell>
          <cell r="C164">
            <v>27.72</v>
          </cell>
        </row>
        <row r="165">
          <cell r="A165">
            <v>345</v>
          </cell>
          <cell r="B165" t="str">
            <v>PUT ON/TAKE OFF LATEX GLOVE</v>
          </cell>
          <cell r="C165">
            <v>13.319999999999999</v>
          </cell>
        </row>
        <row r="166">
          <cell r="A166">
            <v>346</v>
          </cell>
          <cell r="B166" t="str">
            <v>OBTAIN AND PUT ON LID</v>
          </cell>
          <cell r="C166">
            <v>5.3999999999999995</v>
          </cell>
        </row>
        <row r="167">
          <cell r="A167">
            <v>347</v>
          </cell>
          <cell r="B167" t="str">
            <v>WRAP UP HOSE</v>
          </cell>
          <cell r="C167">
            <v>20.52</v>
          </cell>
        </row>
        <row r="168">
          <cell r="A168">
            <v>348</v>
          </cell>
          <cell r="B168" t="str">
            <v>ARM TURN</v>
          </cell>
          <cell r="C168">
            <v>3.5999999999999996</v>
          </cell>
        </row>
        <row r="169">
          <cell r="A169" t="str">
            <v>SO</v>
          </cell>
          <cell r="B169" t="str">
            <v>Special Operation</v>
          </cell>
          <cell r="C169">
            <v>0</v>
          </cell>
        </row>
        <row r="170">
          <cell r="A170" t="str">
            <v>CT</v>
          </cell>
          <cell r="B170" t="str">
            <v>&gt;&gt;&gt;</v>
          </cell>
          <cell r="C170">
            <v>0</v>
          </cell>
        </row>
        <row r="171">
          <cell r="A171">
            <v>400</v>
          </cell>
          <cell r="B171" t="str">
            <v>WIPE CLEAN 1 SQFT OF SHELF (INCLUDE BEND)</v>
          </cell>
          <cell r="C171">
            <v>10.44</v>
          </cell>
        </row>
        <row r="172">
          <cell r="A172">
            <v>401</v>
          </cell>
          <cell r="B172" t="str">
            <v>REMOVE SHELF</v>
          </cell>
          <cell r="C172">
            <v>5.04</v>
          </cell>
        </row>
        <row r="173">
          <cell r="A173">
            <v>402</v>
          </cell>
          <cell r="B173" t="str">
            <v>PUSH/PULL PEGHOOK</v>
          </cell>
          <cell r="C173">
            <v>3.9599999999999995</v>
          </cell>
        </row>
        <row r="174">
          <cell r="A174">
            <v>403</v>
          </cell>
          <cell r="B174" t="str">
            <v>SCRAPE SEM LABELS-4 STRIKES</v>
          </cell>
          <cell r="C174">
            <v>4.3199999999999994</v>
          </cell>
        </row>
        <row r="175">
          <cell r="A175">
            <v>410</v>
          </cell>
          <cell r="B175" t="str">
            <v>REPOSITION SHELF</v>
          </cell>
          <cell r="C175">
            <v>5.04</v>
          </cell>
        </row>
        <row r="176">
          <cell r="A176">
            <v>411</v>
          </cell>
          <cell r="B176" t="str">
            <v>ALIGN WITH PRECISION</v>
          </cell>
          <cell r="C176">
            <v>4.3199999999999994</v>
          </cell>
        </row>
        <row r="177">
          <cell r="A177">
            <v>412</v>
          </cell>
          <cell r="B177" t="str">
            <v>ALIGN TO 2 POINTS</v>
          </cell>
          <cell r="C177">
            <v>4.3199999999999994</v>
          </cell>
        </row>
        <row r="178">
          <cell r="A178">
            <v>413</v>
          </cell>
          <cell r="B178" t="str">
            <v>APPLY WITH PRESSURE</v>
          </cell>
          <cell r="C178">
            <v>4.3199999999999994</v>
          </cell>
        </row>
        <row r="179">
          <cell r="A179">
            <v>414</v>
          </cell>
          <cell r="B179" t="str">
            <v>WIPE CLEAN 2 SQFT OF SHELF (Wipe only)</v>
          </cell>
          <cell r="C179">
            <v>6.84</v>
          </cell>
        </row>
        <row r="180">
          <cell r="A180">
            <v>400</v>
          </cell>
          <cell r="B180" t="str">
            <v>WIPE CLEAN 1 SQFT OF SHELF NO BEND</v>
          </cell>
          <cell r="C180">
            <v>6.1199999999999992</v>
          </cell>
        </row>
        <row r="181">
          <cell r="A181">
            <v>415</v>
          </cell>
          <cell r="B181" t="str">
            <v>Sweep once</v>
          </cell>
          <cell r="C181">
            <v>3.2399999999999998</v>
          </cell>
        </row>
        <row r="182">
          <cell r="A182">
            <v>416</v>
          </cell>
          <cell r="B182" t="str">
            <v>Wipe 1 sq. ft NO BEND</v>
          </cell>
          <cell r="C182">
            <v>6.1199999999999992</v>
          </cell>
        </row>
        <row r="183">
          <cell r="A183">
            <v>417</v>
          </cell>
          <cell r="B183" t="str">
            <v>Push/Pull with resistance</v>
          </cell>
          <cell r="C183">
            <v>1.7999999999999998</v>
          </cell>
        </row>
        <row r="184">
          <cell r="A184">
            <v>418</v>
          </cell>
          <cell r="B184" t="str">
            <v>Open Locked door and walk through</v>
          </cell>
          <cell r="C184">
            <v>6.84</v>
          </cell>
        </row>
        <row r="185">
          <cell r="A185">
            <v>433</v>
          </cell>
          <cell r="B185" t="str">
            <v>OPEN OR CLOSE COOLER/FREEZER DOOR</v>
          </cell>
          <cell r="C185">
            <v>6.84</v>
          </cell>
        </row>
        <row r="186">
          <cell r="A186">
            <v>434</v>
          </cell>
          <cell r="B186" t="str">
            <v>OBTAIN RADIO FROM BELT AND RETURN</v>
          </cell>
          <cell r="C186">
            <v>2.88</v>
          </cell>
        </row>
        <row r="187">
          <cell r="A187">
            <v>435</v>
          </cell>
          <cell r="B187" t="str">
            <v>REHANDLE CASE</v>
          </cell>
          <cell r="C187">
            <v>3.9599999999999995</v>
          </cell>
        </row>
        <row r="188">
          <cell r="A188">
            <v>436</v>
          </cell>
          <cell r="B188" t="str">
            <v>SCRUB 16 SQUARE FEET WITH PRESSURE</v>
          </cell>
          <cell r="C188">
            <v>46.8</v>
          </cell>
        </row>
        <row r="189">
          <cell r="A189">
            <v>437</v>
          </cell>
          <cell r="B189" t="str">
            <v>LOOSEN LEVER RATCHET 4 TIMES</v>
          </cell>
          <cell r="C189">
            <v>2.1599999999999997</v>
          </cell>
        </row>
        <row r="190">
          <cell r="A190">
            <v>438</v>
          </cell>
          <cell r="B190" t="str">
            <v>SCRUB 6 SQUARE FEET WITH PRESSURE</v>
          </cell>
          <cell r="C190">
            <v>15.839999999999998</v>
          </cell>
        </row>
        <row r="191">
          <cell r="A191">
            <v>439</v>
          </cell>
          <cell r="B191" t="str">
            <v>SCRUB 10 SQUARE FEET WITH PRESSURE</v>
          </cell>
          <cell r="C191">
            <v>23.759999999999998</v>
          </cell>
        </row>
        <row r="192">
          <cell r="A192">
            <v>440</v>
          </cell>
          <cell r="B192" t="str">
            <v>TOSS ASIDE LOOSE FIT</v>
          </cell>
          <cell r="C192">
            <v>0.36</v>
          </cell>
        </row>
        <row r="193">
          <cell r="A193">
            <v>444</v>
          </cell>
          <cell r="B193" t="str">
            <v>GRAB ITEM AND INSPECT DATE/SCALE</v>
          </cell>
          <cell r="C193">
            <v>3.2399999999999998</v>
          </cell>
        </row>
        <row r="194">
          <cell r="A194">
            <v>449</v>
          </cell>
          <cell r="B194" t="str">
            <v>POUR LIQUID CONTENTS INTO DRAIN</v>
          </cell>
          <cell r="C194">
            <v>7.56</v>
          </cell>
        </row>
        <row r="195">
          <cell r="A195">
            <v>450</v>
          </cell>
          <cell r="B195" t="str">
            <v>MANUAL JACK PUSH/PULL 35-41 STEPS (86-100 FT, 26.2-30.5 M)</v>
          </cell>
          <cell r="C195">
            <v>30.599999999999998</v>
          </cell>
        </row>
        <row r="196">
          <cell r="A196">
            <v>451</v>
          </cell>
          <cell r="B196" t="str">
            <v>PULL OUT FULL GARBAGE BAG</v>
          </cell>
          <cell r="C196">
            <v>2.52</v>
          </cell>
        </row>
        <row r="197">
          <cell r="A197">
            <v>452</v>
          </cell>
          <cell r="B197" t="str">
            <v>TIE GARBAGE BAG KNOT</v>
          </cell>
          <cell r="C197">
            <v>3.9599999999999995</v>
          </cell>
        </row>
        <row r="198">
          <cell r="A198">
            <v>453</v>
          </cell>
          <cell r="B198" t="str">
            <v>OBTAIN GARBAGE BAG FROM BOX</v>
          </cell>
          <cell r="C198">
            <v>2.52</v>
          </cell>
        </row>
        <row r="199">
          <cell r="A199">
            <v>454</v>
          </cell>
          <cell r="B199" t="str">
            <v>SEPARAT GARBAGE BAG</v>
          </cell>
          <cell r="C199">
            <v>1.44</v>
          </cell>
        </row>
        <row r="200">
          <cell r="A200">
            <v>455</v>
          </cell>
          <cell r="B200" t="str">
            <v>PULL GARBAGE BAG APPART</v>
          </cell>
          <cell r="C200">
            <v>0.72</v>
          </cell>
        </row>
        <row r="201">
          <cell r="A201">
            <v>456</v>
          </cell>
          <cell r="B201" t="str">
            <v>OPEN COMPACTOR DOOR</v>
          </cell>
          <cell r="C201">
            <v>1.7999999999999998</v>
          </cell>
        </row>
        <row r="202">
          <cell r="A202">
            <v>457</v>
          </cell>
          <cell r="B202" t="str">
            <v>THROW ITEM INTO COMPACTOR</v>
          </cell>
          <cell r="C202">
            <v>1.0799999999999998</v>
          </cell>
        </row>
        <row r="203">
          <cell r="A203">
            <v>458</v>
          </cell>
          <cell r="B203" t="str">
            <v>ROTATE CASE</v>
          </cell>
          <cell r="C203">
            <v>1.7999999999999998</v>
          </cell>
        </row>
        <row r="204">
          <cell r="A204">
            <v>459</v>
          </cell>
          <cell r="B204" t="str">
            <v>PUT ON/ TAKE OFF SAFETY VEST</v>
          </cell>
          <cell r="C204">
            <v>5.04</v>
          </cell>
        </row>
        <row r="205">
          <cell r="A205">
            <v>461</v>
          </cell>
          <cell r="B205" t="str">
            <v>DISGENGAGE CLEANING TOOL FROM RACK</v>
          </cell>
          <cell r="C205">
            <v>1.44</v>
          </cell>
        </row>
        <row r="206">
          <cell r="A206">
            <v>462</v>
          </cell>
          <cell r="B206" t="str">
            <v>SCRAPE OBJECT ON FLOOR</v>
          </cell>
          <cell r="C206">
            <v>1.7999999999999998</v>
          </cell>
        </row>
        <row r="207">
          <cell r="A207">
            <v>463</v>
          </cell>
          <cell r="B207" t="str">
            <v>LIFT AND SHAKE OBJECT</v>
          </cell>
          <cell r="C207">
            <v>0.36</v>
          </cell>
        </row>
        <row r="208">
          <cell r="A208">
            <v>464</v>
          </cell>
          <cell r="B208" t="str">
            <v>SWEEP DUST IN DUST PAN</v>
          </cell>
          <cell r="C208">
            <v>15.12</v>
          </cell>
        </row>
        <row r="209">
          <cell r="A209">
            <v>465</v>
          </cell>
          <cell r="B209" t="str">
            <v>LOG ON TO SMART SYSTEM USING HANDHELD TERMINAL</v>
          </cell>
          <cell r="C209">
            <v>5.04</v>
          </cell>
        </row>
        <row r="210">
          <cell r="A210">
            <v>466</v>
          </cell>
          <cell r="B210" t="str">
            <v>LOOSEN LEVER RATCHET 1 TIME</v>
          </cell>
          <cell r="C210">
            <v>1.0799999999999998</v>
          </cell>
        </row>
        <row r="211">
          <cell r="A211">
            <v>467</v>
          </cell>
          <cell r="B211" t="str">
            <v>SURFACE TREAT WIPE (.5 SQ FT)</v>
          </cell>
          <cell r="C211">
            <v>1.0799999999999998</v>
          </cell>
        </row>
        <row r="212">
          <cell r="A212">
            <v>468</v>
          </cell>
          <cell r="B212" t="str">
            <v>FASTEN LEVER RATCHET 1 TIME</v>
          </cell>
          <cell r="C212">
            <v>1.0799999999999998</v>
          </cell>
        </row>
        <row r="213">
          <cell r="A213">
            <v>469</v>
          </cell>
          <cell r="B213" t="str">
            <v>EMPTY DUSTPAN</v>
          </cell>
          <cell r="C213">
            <v>1.7999999999999998</v>
          </cell>
        </row>
        <row r="214">
          <cell r="A214">
            <v>470</v>
          </cell>
          <cell r="B214" t="str">
            <v>OPEN/CLOSE FILING CABINET</v>
          </cell>
          <cell r="C214">
            <v>3.2399999999999998</v>
          </cell>
        </row>
        <row r="215">
          <cell r="A215">
            <v>472</v>
          </cell>
          <cell r="B215" t="str">
            <v>OPEN A CASE THAT IS A SACK</v>
          </cell>
          <cell r="C215">
            <v>7.919999999999999</v>
          </cell>
        </row>
        <row r="216">
          <cell r="A216">
            <v>473</v>
          </cell>
          <cell r="B216" t="str">
            <v>OPEN A CASE THAT HAS A PLASITC COVER</v>
          </cell>
          <cell r="C216">
            <v>4.68</v>
          </cell>
        </row>
        <row r="217">
          <cell r="A217">
            <v>474</v>
          </cell>
          <cell r="B217" t="str">
            <v>REHANDLE ITEM</v>
          </cell>
          <cell r="C217">
            <v>1.7999999999999998</v>
          </cell>
        </row>
        <row r="218">
          <cell r="A218">
            <v>475</v>
          </cell>
          <cell r="B218" t="str">
            <v>SPRAY FLOOR</v>
          </cell>
          <cell r="C218">
            <v>3.5999999999999996</v>
          </cell>
        </row>
        <row r="219">
          <cell r="A219">
            <v>476</v>
          </cell>
          <cell r="B219" t="str">
            <v>REMOVE PLASTIC COVER</v>
          </cell>
          <cell r="C219">
            <v>2.52</v>
          </cell>
        </row>
        <row r="220">
          <cell r="A220">
            <v>477</v>
          </cell>
          <cell r="B220" t="str">
            <v>PULL OF TOP OF CARTON</v>
          </cell>
          <cell r="C220">
            <v>2.88</v>
          </cell>
        </row>
        <row r="221">
          <cell r="A221">
            <v>478</v>
          </cell>
          <cell r="B221" t="str">
            <v>PULL OF TOP OF CARTON AND REMOVE PLASTIC</v>
          </cell>
          <cell r="C221">
            <v>3.2399999999999998</v>
          </cell>
        </row>
        <row r="222">
          <cell r="A222">
            <v>479</v>
          </cell>
          <cell r="B222" t="str">
            <v>ROTATE ITEM</v>
          </cell>
          <cell r="C222">
            <v>3.9599999999999995</v>
          </cell>
        </row>
        <row r="223">
          <cell r="A223">
            <v>480</v>
          </cell>
          <cell r="B223" t="str">
            <v>TYPE 1-2 DIGIT-Keypad</v>
          </cell>
          <cell r="C223">
            <v>0.72</v>
          </cell>
        </row>
        <row r="224">
          <cell r="A224">
            <v>481</v>
          </cell>
          <cell r="B224" t="str">
            <v>TYPE 3-6 DIGITS-Keypad</v>
          </cell>
          <cell r="C224">
            <v>2.1599999999999997</v>
          </cell>
        </row>
        <row r="225">
          <cell r="A225">
            <v>482</v>
          </cell>
          <cell r="B225" t="str">
            <v>TYPE 7-11 DIGITS-Keypad</v>
          </cell>
          <cell r="C225">
            <v>3.2399999999999998</v>
          </cell>
        </row>
        <row r="226">
          <cell r="A226">
            <v>483</v>
          </cell>
          <cell r="B226" t="str">
            <v>TYPE 12-18 DIGITS-Keypad</v>
          </cell>
          <cell r="C226">
            <v>4.68</v>
          </cell>
        </row>
        <row r="227">
          <cell r="A227">
            <v>485</v>
          </cell>
          <cell r="B227" t="str">
            <v>TYPE 19-28 DIGITS-Keypad</v>
          </cell>
          <cell r="C227">
            <v>6.84</v>
          </cell>
        </row>
        <row r="228">
          <cell r="A228">
            <v>486</v>
          </cell>
          <cell r="B228" t="str">
            <v>TYPE 29-39 DIGITS-Keypad</v>
          </cell>
          <cell r="C228">
            <v>9.7199999999999989</v>
          </cell>
        </row>
        <row r="229">
          <cell r="A229">
            <v>487</v>
          </cell>
          <cell r="B229" t="str">
            <v>TYPE 40-52 DIGITS-Keypad</v>
          </cell>
          <cell r="C229">
            <v>12.6</v>
          </cell>
        </row>
        <row r="230">
          <cell r="A230">
            <v>488</v>
          </cell>
          <cell r="B230" t="str">
            <v>TYPE 53-68 DIGITS-Keypad</v>
          </cell>
          <cell r="C230">
            <v>16.2</v>
          </cell>
        </row>
        <row r="231">
          <cell r="A231">
            <v>489</v>
          </cell>
          <cell r="B231" t="str">
            <v>TYPE 69-85 DIGITS-Keypad</v>
          </cell>
          <cell r="C231">
            <v>20.52</v>
          </cell>
        </row>
        <row r="232">
          <cell r="A232">
            <v>490</v>
          </cell>
          <cell r="B232" t="str">
            <v>DECORATE CAKE</v>
          </cell>
          <cell r="C232">
            <v>273.55269230769233</v>
          </cell>
        </row>
        <row r="233">
          <cell r="A233">
            <v>491</v>
          </cell>
          <cell r="B233" t="str">
            <v>DECORATE SPECIAL ORDER CAKE</v>
          </cell>
          <cell r="C233">
            <v>574.52249999999992</v>
          </cell>
        </row>
        <row r="234">
          <cell r="A234">
            <v>492</v>
          </cell>
          <cell r="B234" t="str">
            <v>TAKE SPECIAL ORDER</v>
          </cell>
          <cell r="C234">
            <v>139.81833333333333</v>
          </cell>
        </row>
        <row r="235">
          <cell r="A235">
            <v>493</v>
          </cell>
          <cell r="B235" t="str">
            <v>CLEAN BAKERY UTENSILS</v>
          </cell>
          <cell r="C235">
            <v>1163.4599999999998</v>
          </cell>
        </row>
        <row r="236">
          <cell r="A236">
            <v>494</v>
          </cell>
          <cell r="B236" t="str">
            <v>SPRAY GROUND WITH LIQUID</v>
          </cell>
          <cell r="C236">
            <v>167.46</v>
          </cell>
        </row>
        <row r="237">
          <cell r="A237">
            <v>495</v>
          </cell>
          <cell r="B237" t="str">
            <v>SQUEEGEE/SWEEP GROUND</v>
          </cell>
          <cell r="C237">
            <v>235.38</v>
          </cell>
        </row>
        <row r="238">
          <cell r="A238">
            <v>496</v>
          </cell>
          <cell r="B238" t="str">
            <v>OBTAIN AND ACTUATE OBJECT 2 STAGES &gt; 24"(61 CM)</v>
          </cell>
          <cell r="C238">
            <v>2.88</v>
          </cell>
        </row>
        <row r="239">
          <cell r="A239">
            <v>497</v>
          </cell>
          <cell r="B239" t="str">
            <v>INSPECT 3 POINT</v>
          </cell>
          <cell r="C239">
            <v>1.0799999999999998</v>
          </cell>
        </row>
        <row r="240">
          <cell r="A240">
            <v>498</v>
          </cell>
          <cell r="B240" t="str">
            <v>BEND, OBTAIN AND ACTUATE &lt; 12" (30.5 CM)</v>
          </cell>
          <cell r="C240">
            <v>3.2399999999999998</v>
          </cell>
        </row>
        <row r="241">
          <cell r="A241">
            <v>499</v>
          </cell>
          <cell r="B241" t="str">
            <v>BEND, OBTAIN AND ACTUATE OBJECT &gt; 12"(30.5 CM)</v>
          </cell>
          <cell r="C241">
            <v>3.9599999999999995</v>
          </cell>
        </row>
        <row r="242">
          <cell r="A242">
            <v>500</v>
          </cell>
          <cell r="B242" t="str">
            <v>BEND AND ROLL UP RUG (6 ROLLS PER RUG, 2 RUGS PER BATHROOM)</v>
          </cell>
          <cell r="C242">
            <v>11.159999999999998</v>
          </cell>
        </row>
        <row r="243">
          <cell r="A243">
            <v>501</v>
          </cell>
          <cell r="B243" t="str">
            <v>SCRUB 3 SQUARE FEET WITH A BRUSH</v>
          </cell>
          <cell r="C243">
            <v>9.36</v>
          </cell>
        </row>
        <row r="244">
          <cell r="A244">
            <v>502</v>
          </cell>
          <cell r="B244" t="str">
            <v>CRANK 5 TIMES</v>
          </cell>
          <cell r="C244">
            <v>9</v>
          </cell>
        </row>
        <row r="245">
          <cell r="A245">
            <v>503</v>
          </cell>
          <cell r="B245" t="str">
            <v>PLACE ITEM W/ BEND</v>
          </cell>
          <cell r="C245">
            <v>2.52</v>
          </cell>
        </row>
        <row r="246">
          <cell r="A246">
            <v>504</v>
          </cell>
          <cell r="B246" t="str">
            <v>PLACE ITEM W/O BEND</v>
          </cell>
          <cell r="C246">
            <v>0.72</v>
          </cell>
        </row>
        <row r="247">
          <cell r="A247">
            <v>505</v>
          </cell>
          <cell r="B247" t="str">
            <v>PLACE ITEM ADJUST W/ BEND</v>
          </cell>
          <cell r="C247">
            <v>3.2399999999999998</v>
          </cell>
        </row>
        <row r="248">
          <cell r="A248">
            <v>506</v>
          </cell>
          <cell r="B248" t="str">
            <v>PLACE ITEM ADJUST W/O BEND</v>
          </cell>
          <cell r="C248">
            <v>1.44</v>
          </cell>
        </row>
        <row r="249">
          <cell r="A249">
            <v>507</v>
          </cell>
          <cell r="B249" t="str">
            <v>PLACE ITEM ABOVE</v>
          </cell>
          <cell r="C249">
            <v>1.44</v>
          </cell>
        </row>
        <row r="250">
          <cell r="A250">
            <v>508</v>
          </cell>
          <cell r="B250" t="str">
            <v>PLACE ITEM ADJUST ABOVE</v>
          </cell>
          <cell r="C250">
            <v>2.52</v>
          </cell>
        </row>
        <row r="251">
          <cell r="A251">
            <v>509</v>
          </cell>
          <cell r="B251" t="str">
            <v>HIGHLIGHT LINE WITH HIGHLIGHTER</v>
          </cell>
          <cell r="C251">
            <v>2.52</v>
          </cell>
        </row>
        <row r="252">
          <cell r="A252">
            <v>510</v>
          </cell>
          <cell r="B252" t="str">
            <v>READ COMPARE 1 ITEM</v>
          </cell>
          <cell r="C252">
            <v>0.36</v>
          </cell>
        </row>
        <row r="253">
          <cell r="A253">
            <v>511</v>
          </cell>
          <cell r="B253" t="str">
            <v>READ COMPARE 2 ITEMS</v>
          </cell>
          <cell r="C253">
            <v>1.0799999999999998</v>
          </cell>
        </row>
        <row r="254">
          <cell r="A254">
            <v>512</v>
          </cell>
          <cell r="B254" t="str">
            <v>READ COMPARE 4 ITEMS</v>
          </cell>
          <cell r="C254">
            <v>2.1599999999999997</v>
          </cell>
        </row>
        <row r="255">
          <cell r="A255">
            <v>513</v>
          </cell>
          <cell r="B255" t="str">
            <v>READ COMPARE 8 ITEMS</v>
          </cell>
          <cell r="C255">
            <v>3.5999999999999996</v>
          </cell>
        </row>
        <row r="256">
          <cell r="A256">
            <v>514</v>
          </cell>
          <cell r="B256" t="str">
            <v>READ COMPARE 13 ITEMS</v>
          </cell>
          <cell r="C256">
            <v>5.76</v>
          </cell>
        </row>
        <row r="257">
          <cell r="A257">
            <v>515</v>
          </cell>
          <cell r="B257" t="str">
            <v>OPEN/ CLOSE AND SELECT 1-2 FILES</v>
          </cell>
          <cell r="C257">
            <v>6.84</v>
          </cell>
        </row>
        <row r="258">
          <cell r="A258">
            <v>516</v>
          </cell>
          <cell r="B258" t="str">
            <v>OPEN/ CLOSE AND FILE 1 FILE</v>
          </cell>
          <cell r="C258">
            <v>6.84</v>
          </cell>
        </row>
        <row r="259">
          <cell r="A259">
            <v>517</v>
          </cell>
          <cell r="B259" t="str">
            <v>OPEN AND CLOSE FILING CABINET</v>
          </cell>
          <cell r="C259">
            <v>3.5999999999999996</v>
          </cell>
        </row>
        <row r="260">
          <cell r="A260">
            <v>518</v>
          </cell>
          <cell r="B260" t="str">
            <v>READ 55-72 WORDS</v>
          </cell>
          <cell r="C260">
            <v>11.52</v>
          </cell>
        </row>
        <row r="261">
          <cell r="A261">
            <v>519</v>
          </cell>
          <cell r="B261" t="str">
            <v>READ 73-94 WORDS</v>
          </cell>
          <cell r="C261">
            <v>15.12</v>
          </cell>
        </row>
        <row r="262">
          <cell r="A262">
            <v>520</v>
          </cell>
          <cell r="B262" t="str">
            <v>READ 95-119 WORDS</v>
          </cell>
          <cell r="C262">
            <v>19.439999999999998</v>
          </cell>
        </row>
        <row r="263">
          <cell r="A263">
            <v>521</v>
          </cell>
          <cell r="B263" t="str">
            <v>FOLD SHEET OF PAPER</v>
          </cell>
          <cell r="C263">
            <v>5.76</v>
          </cell>
        </row>
        <row r="264">
          <cell r="A264">
            <v>522</v>
          </cell>
          <cell r="B264" t="str">
            <v>ASSEMBLE BOX (FOLD)</v>
          </cell>
          <cell r="C264">
            <v>3.5999999999999996</v>
          </cell>
        </row>
        <row r="265">
          <cell r="A265">
            <v>523</v>
          </cell>
          <cell r="B265" t="str">
            <v>Pour Meat into Grinder</v>
          </cell>
          <cell r="C265">
            <v>15</v>
          </cell>
        </row>
        <row r="266">
          <cell r="A266">
            <v>524</v>
          </cell>
          <cell r="B266" t="str">
            <v>Weigh and Print PLU Label</v>
          </cell>
          <cell r="C266">
            <v>3.9</v>
          </cell>
        </row>
        <row r="267">
          <cell r="A267">
            <v>525</v>
          </cell>
          <cell r="B267" t="str">
            <v>Cut and Trim Roast Meat</v>
          </cell>
          <cell r="C267">
            <v>104.28571428571368</v>
          </cell>
        </row>
        <row r="268">
          <cell r="A268">
            <v>526</v>
          </cell>
          <cell r="B268" t="str">
            <v>Cut and Trim Steak meat</v>
          </cell>
          <cell r="C268">
            <v>66.571428571427049</v>
          </cell>
        </row>
        <row r="269">
          <cell r="A269">
            <v>527</v>
          </cell>
          <cell r="B269" t="str">
            <v>Prepare HMS Meal</v>
          </cell>
          <cell r="C269">
            <v>138.22391345197673</v>
          </cell>
        </row>
        <row r="270">
          <cell r="A270">
            <v>528</v>
          </cell>
          <cell r="B270" t="str">
            <v>Roll Up Saw Blade</v>
          </cell>
          <cell r="C270">
            <v>10</v>
          </cell>
        </row>
        <row r="271">
          <cell r="A271">
            <v>529</v>
          </cell>
          <cell r="B271" t="str">
            <v>Rinse Saw</v>
          </cell>
          <cell r="C271">
            <v>120</v>
          </cell>
        </row>
        <row r="272">
          <cell r="A272">
            <v>530</v>
          </cell>
          <cell r="B272" t="str">
            <v>Sanitize Saw</v>
          </cell>
          <cell r="C272">
            <v>60</v>
          </cell>
        </row>
        <row r="273">
          <cell r="A273">
            <v>531</v>
          </cell>
          <cell r="B273" t="str">
            <v>Rinse out Meat Grinder</v>
          </cell>
          <cell r="C273">
            <v>300</v>
          </cell>
        </row>
        <row r="274">
          <cell r="A274">
            <v>532</v>
          </cell>
          <cell r="B274" t="str">
            <v>Clean rolling Racks</v>
          </cell>
          <cell r="C274">
            <v>120</v>
          </cell>
        </row>
        <row r="275">
          <cell r="A275">
            <v>533</v>
          </cell>
          <cell r="B275" t="str">
            <v>Wash Rotisserie Oven Trays</v>
          </cell>
          <cell r="C275">
            <v>300</v>
          </cell>
        </row>
        <row r="276">
          <cell r="A276">
            <v>534</v>
          </cell>
          <cell r="B276" t="str">
            <v>Wipe Down Deli Slcier</v>
          </cell>
          <cell r="C276">
            <v>300</v>
          </cell>
        </row>
        <row r="277">
          <cell r="A277">
            <v>535</v>
          </cell>
          <cell r="B277" t="str">
            <v>Rinse Drain Table</v>
          </cell>
          <cell r="C277">
            <v>60</v>
          </cell>
        </row>
        <row r="278">
          <cell r="A278">
            <v>536</v>
          </cell>
          <cell r="B278" t="str">
            <v>Sanitize Drain Table</v>
          </cell>
          <cell r="C278">
            <v>60</v>
          </cell>
        </row>
        <row r="279">
          <cell r="A279">
            <v>537</v>
          </cell>
          <cell r="B279" t="str">
            <v>Put Deli Slicer Together</v>
          </cell>
          <cell r="C279">
            <v>60</v>
          </cell>
        </row>
        <row r="280">
          <cell r="A280">
            <v>136</v>
          </cell>
          <cell r="B280" t="str">
            <v>INSPECT 5 POINTS</v>
          </cell>
          <cell r="C280">
            <v>2.1599999999999997</v>
          </cell>
        </row>
        <row r="281">
          <cell r="A281">
            <v>248</v>
          </cell>
          <cell r="B281" t="str">
            <v>PROCESS TIME (20 SEC)</v>
          </cell>
          <cell r="C281">
            <v>20.015999999999998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Gallino, Santiago" id="{B2439AF9-6F97-440E-8EF2-6673F95361E3}" userId="S::sgallino@upenn.edu::6b972f53-ccd1-425e-91c5-39b0ee40a182" providerId="AD"/>
  <person displayName="Aeriel Euhus" id="{33D066D8-5173-44AE-9CAE-CFF412B28CA5}" userId="S::aeuhus@westmonroepartners.com::928e442e-6983-4547-bfc9-ec850a4315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5-20T22:31:13.59" personId="{B2439AF9-6F97-440E-8EF2-6673F95361E3}" id="{CA626576-5578-4F87-B67C-1B0BCC4DAC2B}">
    <text>3 to 50</text>
  </threadedComment>
  <threadedComment ref="C10" dT="2024-05-20T22:31:21.86" personId="{B2439AF9-6F97-440E-8EF2-6673F95361E3}" id="{6A1A047C-7AAB-406E-8208-657B182CA153}">
    <text>3 to 50</text>
  </threadedComment>
  <threadedComment ref="C11" dT="2024-05-20T22:31:43.82" personId="{B2439AF9-6F97-440E-8EF2-6673F95361E3}" id="{E3750A9C-F362-4128-84D0-CE1E98BBB5F5}">
    <text>3 to 50</text>
  </threadedComment>
  <threadedComment ref="C12" dT="2024-05-20T22:31:51.20" personId="{B2439AF9-6F97-440E-8EF2-6673F95361E3}" id="{C70699B1-DEEA-49B7-BA26-782FAADFC32C}">
    <text>Validation</text>
  </threadedComment>
  <threadedComment ref="C13" dT="2024-05-20T22:32:07.21" personId="{B2439AF9-6F97-440E-8EF2-6673F95361E3}" id="{D7EA6FB0-48FB-4060-B88E-E023C7EF0B63}">
    <text>1 to 20</text>
  </threadedComment>
  <threadedComment ref="C14" dT="2024-05-20T22:32:32.66" personId="{B2439AF9-6F97-440E-8EF2-6673F95361E3}" id="{0ECAEC71-AF1A-456C-8933-9A15124D44DB}">
    <text>2% to 35%</text>
  </threadedComment>
  <threadedComment ref="C15" dT="2024-05-20T22:32:49.27" personId="{B2439AF9-6F97-440E-8EF2-6673F95361E3}" id="{9915C0A6-95C5-418C-B68F-282A6BF5331A}">
    <text>2 to 40</text>
  </threadedComment>
  <threadedComment ref="C16" dT="2024-05-20T22:33:00.83" personId="{B2439AF9-6F97-440E-8EF2-6673F95361E3}" id="{99B16BF4-ACF5-4A0E-9547-14DE050BE563}">
    <text>1 to 20</text>
  </threadedComment>
  <threadedComment ref="C17" dT="2024-05-20T22:33:20.31" personId="{B2439AF9-6F97-440E-8EF2-6673F95361E3}" id="{1B60C456-264B-425D-B20E-6C596A0A8585}">
    <text>1 to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7" dT="2023-02-22T14:05:35.36" personId="{33D066D8-5173-44AE-9CAE-CFF412B28CA5}" id="{38755A79-B2AC-4BD8-87C2-686EFCA0C6A1}">
    <text>Packing out the online grocery order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hyperlink" Target="https://www.mwpvl.com/html/online_grocery_order_fulfillment_cost_comparison.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AD2B-40B4-4745-AF36-8F842A91C824}">
  <sheetPr codeName="Sheet1"/>
  <dimension ref="A2:H27"/>
  <sheetViews>
    <sheetView topLeftCell="A5" workbookViewId="0">
      <selection activeCell="C18" sqref="C18"/>
    </sheetView>
  </sheetViews>
  <sheetFormatPr baseColWidth="10" defaultColWidth="8.83203125" defaultRowHeight="13" x14ac:dyDescent="0.15"/>
  <cols>
    <col min="1" max="1" width="19.5" bestFit="1" customWidth="1"/>
    <col min="2" max="2" width="34.1640625" bestFit="1" customWidth="1"/>
    <col min="3" max="3" width="44.1640625" bestFit="1" customWidth="1"/>
    <col min="4" max="4" width="25.6640625" customWidth="1"/>
    <col min="5" max="5" width="14.5" customWidth="1"/>
    <col min="6" max="6" width="16.1640625" customWidth="1"/>
    <col min="7" max="7" width="15.6640625" customWidth="1"/>
    <col min="8" max="8" width="13.1640625" customWidth="1"/>
  </cols>
  <sheetData>
    <row r="2" spans="1:8" x14ac:dyDescent="0.15">
      <c r="D2" s="28" t="s">
        <v>421</v>
      </c>
    </row>
    <row r="5" spans="1:8" x14ac:dyDescent="0.15">
      <c r="B5">
        <v>1</v>
      </c>
      <c r="C5">
        <v>2</v>
      </c>
      <c r="D5">
        <v>3</v>
      </c>
      <c r="E5">
        <v>4</v>
      </c>
      <c r="F5">
        <v>5</v>
      </c>
      <c r="G5">
        <v>6</v>
      </c>
    </row>
    <row r="6" spans="1:8" ht="42" x14ac:dyDescent="0.15">
      <c r="A6" s="28" t="s">
        <v>424</v>
      </c>
      <c r="B6" s="82" t="s">
        <v>426</v>
      </c>
      <c r="C6" s="82" t="s">
        <v>425</v>
      </c>
      <c r="D6" s="82" t="s">
        <v>423</v>
      </c>
      <c r="E6" s="81" t="s">
        <v>422</v>
      </c>
      <c r="F6" s="81" t="s">
        <v>436</v>
      </c>
      <c r="G6" s="82" t="s">
        <v>437</v>
      </c>
    </row>
    <row r="7" spans="1:8" x14ac:dyDescent="0.15">
      <c r="B7" s="83"/>
      <c r="C7" s="83"/>
      <c r="D7" s="83"/>
      <c r="E7" s="83"/>
      <c r="F7" s="83"/>
    </row>
    <row r="8" spans="1:8" ht="35.5" customHeight="1" x14ac:dyDescent="0.15">
      <c r="A8" s="28" t="s">
        <v>427</v>
      </c>
      <c r="B8" s="9" t="s">
        <v>429</v>
      </c>
      <c r="C8" s="83" t="s">
        <v>430</v>
      </c>
      <c r="D8" s="9" t="s">
        <v>431</v>
      </c>
      <c r="E8" s="9"/>
      <c r="F8" s="83"/>
    </row>
    <row r="9" spans="1:8" ht="70" x14ac:dyDescent="0.15">
      <c r="A9" t="s">
        <v>428</v>
      </c>
      <c r="B9" s="83" t="s">
        <v>426</v>
      </c>
      <c r="C9" s="83" t="s">
        <v>432</v>
      </c>
      <c r="D9" s="83" t="s">
        <v>433</v>
      </c>
      <c r="E9" s="83" t="s">
        <v>434</v>
      </c>
      <c r="F9" s="83" t="s">
        <v>435</v>
      </c>
      <c r="G9" s="81" t="s">
        <v>436</v>
      </c>
      <c r="H9" s="82" t="s">
        <v>437</v>
      </c>
    </row>
    <row r="11" spans="1:8" ht="28" x14ac:dyDescent="0.15">
      <c r="B11" s="83" t="s">
        <v>438</v>
      </c>
    </row>
    <row r="23" spans="2:3" x14ac:dyDescent="0.15">
      <c r="B23" s="84"/>
      <c r="C23" s="84"/>
    </row>
    <row r="24" spans="2:3" x14ac:dyDescent="0.15">
      <c r="C24" s="84"/>
    </row>
    <row r="25" spans="2:3" x14ac:dyDescent="0.15">
      <c r="C25" s="84"/>
    </row>
    <row r="27" spans="2:3" x14ac:dyDescent="0.15">
      <c r="C2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E541-6DB8-4C4A-B750-C477953252D3}">
  <sheetPr codeName="Sheet8"/>
  <dimension ref="A1:AA220"/>
  <sheetViews>
    <sheetView showGridLines="0" zoomScale="80" zoomScaleNormal="80" workbookViewId="0">
      <selection activeCell="D16" sqref="D16"/>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ref="E52:E53" si="9">D52/60</f>
        <v>4.2000000000000003E-2</v>
      </c>
      <c r="F52" s="75" t="s">
        <v>523</v>
      </c>
      <c r="G52" s="20">
        <f t="shared" ref="G52:G53" si="10">VLOOKUP(F52,$C$14:$D$24,2,FALSE)</f>
        <v>5</v>
      </c>
      <c r="H52" s="12">
        <v>1</v>
      </c>
      <c r="I52" s="7">
        <f t="shared" ref="I52:I53" si="11">E52*G52*H52</f>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9"/>
        <v>4.2000000000000003E-2</v>
      </c>
      <c r="F53" s="75" t="s">
        <v>523</v>
      </c>
      <c r="G53" s="20">
        <f t="shared" si="10"/>
        <v>5</v>
      </c>
      <c r="H53" s="12">
        <v>1</v>
      </c>
      <c r="I53" s="7">
        <f t="shared" si="11"/>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62" si="12">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12"/>
        <v>0.16666666666666666</v>
      </c>
      <c r="F62" s="103" t="s">
        <v>484</v>
      </c>
      <c r="G62" s="106">
        <f t="shared" ref="G62:G72" si="13">VLOOKUP(F62,$C$15:$D$21,2,FALSE)</f>
        <v>0.33333333333333331</v>
      </c>
      <c r="H62" s="88">
        <v>1</v>
      </c>
      <c r="I62" s="103">
        <f t="shared" ref="I62" si="14">E62*G62*H62</f>
        <v>5.5555555555555552E-2</v>
      </c>
      <c r="J62" s="107"/>
      <c r="K62" s="108" t="s">
        <v>628</v>
      </c>
      <c r="R62" s="73"/>
      <c r="S62" s="88"/>
      <c r="T62" s="103"/>
      <c r="X62" s="88"/>
      <c r="Y62" s="103"/>
      <c r="AA62" s="109"/>
    </row>
    <row r="63" spans="1:27" ht="15" x14ac:dyDescent="0.2">
      <c r="A63" s="95">
        <f t="shared" ref="A63:A73" si="15">A62+1</f>
        <v>30</v>
      </c>
      <c r="B63" s="97">
        <v>119</v>
      </c>
      <c r="C63" t="str">
        <f>VLOOKUP(B:B,'Sub Op Table'!A:C,2,0)</f>
        <v>CLIMB ON/OFF EQUIPMENT</v>
      </c>
      <c r="D63" s="6">
        <f>VLOOKUP(B63,'Sub Op Table'!A:C,3,0)</f>
        <v>5.76</v>
      </c>
      <c r="E63" s="103">
        <f t="shared" ref="E63:E68" si="16">D63/60</f>
        <v>9.6000000000000002E-2</v>
      </c>
      <c r="F63" s="103" t="s">
        <v>484</v>
      </c>
      <c r="G63" s="106">
        <f t="shared" si="13"/>
        <v>0.33333333333333331</v>
      </c>
      <c r="H63" s="88">
        <v>1</v>
      </c>
      <c r="I63" s="103">
        <f t="shared" ref="I63" si="17">E63*G63*H63</f>
        <v>3.2000000000000001E-2</v>
      </c>
      <c r="J63" s="107"/>
      <c r="K63" s="108" t="s">
        <v>629</v>
      </c>
      <c r="R63" s="73"/>
      <c r="S63" s="88"/>
      <c r="T63" s="103"/>
      <c r="X63" s="88"/>
      <c r="Y63" s="103"/>
      <c r="AA63" s="109"/>
    </row>
    <row r="64" spans="1:27" ht="15" x14ac:dyDescent="0.2">
      <c r="A64" s="95">
        <f t="shared" si="15"/>
        <v>31</v>
      </c>
      <c r="B64" s="97">
        <v>23</v>
      </c>
      <c r="C64" t="str">
        <f>VLOOKUP(B:B,'Sub Op Table'!A:C,2,0)</f>
        <v>WALK 3-4 STEPS (6-10 FT, 1.8-3.0 M)</v>
      </c>
      <c r="D64" s="6">
        <f>VLOOKUP(B64,'Sub Op Table'!A:C,3,0)</f>
        <v>2.1599999999999997</v>
      </c>
      <c r="E64" s="103">
        <f t="shared" si="16"/>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5"/>
        <v>32</v>
      </c>
      <c r="B65" s="97">
        <v>1</v>
      </c>
      <c r="C65" t="str">
        <f>VLOOKUP(B:B,'Sub Op Table'!A:C,2,0)</f>
        <v>OBTAIN</v>
      </c>
      <c r="D65" s="6">
        <f>VLOOKUP(B65,'Sub Op Table'!A:C,3,0)</f>
        <v>0.72</v>
      </c>
      <c r="E65" s="103">
        <f t="shared" si="16"/>
        <v>1.2E-2</v>
      </c>
      <c r="F65" s="103" t="s">
        <v>484</v>
      </c>
      <c r="G65" s="106">
        <f t="shared" si="13"/>
        <v>0.33333333333333331</v>
      </c>
      <c r="H65" s="88">
        <v>1</v>
      </c>
      <c r="I65" s="103">
        <f t="shared" ref="I65:I66" si="18">E65*G65*H65</f>
        <v>4.0000000000000001E-3</v>
      </c>
      <c r="J65" s="107"/>
      <c r="K65" s="108" t="s">
        <v>501</v>
      </c>
      <c r="R65" s="73"/>
      <c r="S65" s="88"/>
      <c r="T65" s="103"/>
      <c r="X65" s="88"/>
      <c r="Y65" s="103"/>
      <c r="AA65" s="109"/>
    </row>
    <row r="66" spans="1:27" ht="15" x14ac:dyDescent="0.2">
      <c r="A66" s="95">
        <f t="shared" si="15"/>
        <v>33</v>
      </c>
      <c r="B66" s="97">
        <v>136</v>
      </c>
      <c r="C66" t="str">
        <f>VLOOKUP(B:B,'Sub Op Table'!A:C,2,0)</f>
        <v>INSPECT 5 POINTS</v>
      </c>
      <c r="D66" s="6">
        <f>VLOOKUP(B66,'Sub Op Table'!A:C,3,0)</f>
        <v>2.1599999999999997</v>
      </c>
      <c r="E66" s="103">
        <f t="shared" si="16"/>
        <v>3.5999999999999997E-2</v>
      </c>
      <c r="F66" s="103" t="s">
        <v>484</v>
      </c>
      <c r="G66" s="106">
        <f t="shared" si="13"/>
        <v>0.33333333333333331</v>
      </c>
      <c r="H66" s="88">
        <v>1</v>
      </c>
      <c r="I66" s="103">
        <f t="shared" si="18"/>
        <v>1.1999999999999999E-2</v>
      </c>
      <c r="J66" s="107"/>
      <c r="K66" s="108" t="s">
        <v>502</v>
      </c>
      <c r="R66" s="73"/>
      <c r="S66" s="88"/>
      <c r="T66" s="103"/>
      <c r="X66" s="88"/>
      <c r="Y66" s="103"/>
      <c r="AA66" s="109"/>
    </row>
    <row r="67" spans="1:27" ht="15" x14ac:dyDescent="0.2">
      <c r="A67" s="95">
        <f t="shared" si="15"/>
        <v>34</v>
      </c>
      <c r="B67" s="97">
        <v>24</v>
      </c>
      <c r="C67" t="str">
        <f>VLOOKUP(B:B,'Sub Op Table'!A:C,2,0)</f>
        <v>WALK 5-7 STEPS (11-18 FT, 3.4-5.3 M)</v>
      </c>
      <c r="D67" s="6">
        <f>VLOOKUP(B67,'Sub Op Table'!A:C,3,0)</f>
        <v>3.5999999999999996</v>
      </c>
      <c r="E67" s="103">
        <f t="shared" si="16"/>
        <v>5.9999999999999991E-2</v>
      </c>
      <c r="F67" s="103" t="s">
        <v>484</v>
      </c>
      <c r="G67" s="106">
        <f t="shared" si="13"/>
        <v>0.33333333333333331</v>
      </c>
      <c r="H67" s="88">
        <v>1</v>
      </c>
      <c r="I67" s="103">
        <f>E67*G67*H67</f>
        <v>1.9999999999999997E-2</v>
      </c>
      <c r="J67" s="107"/>
      <c r="K67" s="108" t="s">
        <v>503</v>
      </c>
      <c r="R67" s="73"/>
      <c r="S67" s="88"/>
      <c r="T67" s="103"/>
      <c r="X67" s="88"/>
      <c r="Y67" s="103"/>
      <c r="AA67" s="109"/>
    </row>
    <row r="68" spans="1:27" ht="15" x14ac:dyDescent="0.2">
      <c r="A68" s="95">
        <f t="shared" si="15"/>
        <v>35</v>
      </c>
      <c r="B68" s="97">
        <v>419</v>
      </c>
      <c r="C68" t="str">
        <f>VLOOKUP(B:B,'Sub Op Table'!A:C,2,0)</f>
        <v>Push/Pull large and heavy object a great distance</v>
      </c>
      <c r="D68" s="6">
        <f>VLOOKUP(B68,'Sub Op Table'!A:C,3,0)</f>
        <v>2.88</v>
      </c>
      <c r="E68" s="103">
        <f t="shared" si="16"/>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5"/>
        <v>36</v>
      </c>
      <c r="B69" s="97">
        <v>13</v>
      </c>
      <c r="C69" t="str">
        <f>VLOOKUP(B:B,'Sub Op Table'!A:C,2,0)</f>
        <v>POSITION WITH CARE</v>
      </c>
      <c r="D69" s="6">
        <f>VLOOKUP(B69,'Sub Op Table'!A:C,3,0)</f>
        <v>2.52</v>
      </c>
      <c r="E69" s="103">
        <f t="shared" ref="E69:E73" si="19">D69/60</f>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5"/>
        <v>37</v>
      </c>
      <c r="B70" s="97">
        <v>245</v>
      </c>
      <c r="C70" t="str">
        <f>VLOOKUP(B:B,'Sub Op Table'!A:C,2,0)</f>
        <v>PROCESS TIME</v>
      </c>
      <c r="D70" s="118">
        <v>90</v>
      </c>
      <c r="E70" s="103">
        <f t="shared" si="19"/>
        <v>1.5</v>
      </c>
      <c r="F70" s="103" t="s">
        <v>484</v>
      </c>
      <c r="G70" s="106">
        <f t="shared" si="13"/>
        <v>0.33333333333333331</v>
      </c>
      <c r="H70" s="88">
        <v>1</v>
      </c>
      <c r="I70" s="103">
        <f t="shared" ref="I70:I71" si="20">E70*G70*H70</f>
        <v>0.5</v>
      </c>
      <c r="J70" s="107"/>
      <c r="K70" s="108" t="s">
        <v>505</v>
      </c>
      <c r="R70" s="73"/>
      <c r="S70" s="88"/>
      <c r="T70" s="103"/>
      <c r="X70" s="88"/>
      <c r="Y70" s="103"/>
      <c r="AA70" s="109"/>
    </row>
    <row r="71" spans="1:27" ht="15" x14ac:dyDescent="0.2">
      <c r="A71" s="95">
        <f t="shared" si="15"/>
        <v>38</v>
      </c>
      <c r="B71" s="97">
        <v>23</v>
      </c>
      <c r="C71" t="str">
        <f>VLOOKUP(B:B,'Sub Op Table'!A:C,2,0)</f>
        <v>WALK 3-4 STEPS (6-10 FT, 1.8-3.0 M)</v>
      </c>
      <c r="D71" s="6">
        <f>VLOOKUP(B71,'Sub Op Table'!A:C,3,0)</f>
        <v>2.1599999999999997</v>
      </c>
      <c r="E71" s="103">
        <f t="shared" si="19"/>
        <v>3.5999999999999997E-2</v>
      </c>
      <c r="F71" s="103" t="s">
        <v>484</v>
      </c>
      <c r="G71" s="106">
        <f t="shared" si="13"/>
        <v>0.33333333333333331</v>
      </c>
      <c r="H71" s="88">
        <v>1</v>
      </c>
      <c r="I71" s="103">
        <f t="shared" si="20"/>
        <v>1.1999999999999999E-2</v>
      </c>
      <c r="J71" s="107"/>
      <c r="K71" s="108" t="s">
        <v>500</v>
      </c>
      <c r="R71" s="73"/>
      <c r="S71" s="88"/>
      <c r="T71" s="103"/>
      <c r="X71" s="88"/>
      <c r="Y71" s="103"/>
      <c r="AA71" s="109"/>
    </row>
    <row r="72" spans="1:27" ht="15" x14ac:dyDescent="0.2">
      <c r="A72" s="95">
        <f t="shared" si="15"/>
        <v>39</v>
      </c>
      <c r="B72" s="97">
        <v>1</v>
      </c>
      <c r="C72" t="str">
        <f>VLOOKUP(B:B,'Sub Op Table'!A:C,2,0)</f>
        <v>OBTAIN</v>
      </c>
      <c r="D72" s="6">
        <f>VLOOKUP(B72,'Sub Op Table'!A:C,3,0)</f>
        <v>0.72</v>
      </c>
      <c r="E72" s="103">
        <f t="shared" si="19"/>
        <v>1.2E-2</v>
      </c>
      <c r="F72" s="103" t="s">
        <v>484</v>
      </c>
      <c r="G72" s="106">
        <f t="shared" si="13"/>
        <v>0.33333333333333331</v>
      </c>
      <c r="H72" s="88">
        <v>1</v>
      </c>
      <c r="I72" s="103">
        <f>E72*G72*H72</f>
        <v>4.0000000000000001E-3</v>
      </c>
      <c r="J72" s="107"/>
      <c r="K72" s="108" t="s">
        <v>501</v>
      </c>
      <c r="R72" s="73"/>
      <c r="S72" s="88"/>
      <c r="T72" s="103"/>
      <c r="X72" s="88"/>
      <c r="Y72" s="103"/>
      <c r="AA72" s="109"/>
    </row>
    <row r="73" spans="1:27" ht="15" x14ac:dyDescent="0.2">
      <c r="A73" s="95">
        <f t="shared" si="15"/>
        <v>40</v>
      </c>
      <c r="B73" s="97">
        <v>13</v>
      </c>
      <c r="C73" t="str">
        <f>VLOOKUP(B:B,'Sub Op Table'!A:C,2,0)</f>
        <v>POSITION WITH CARE</v>
      </c>
      <c r="D73" s="6">
        <f>VLOOKUP(B73,'Sub Op Table'!A:C,3,0)</f>
        <v>2.52</v>
      </c>
      <c r="E73" s="103">
        <f t="shared" si="1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21">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21"/>
        <v>3.5999999999999997E-2</v>
      </c>
      <c r="F76" s="103" t="s">
        <v>484</v>
      </c>
      <c r="G76" s="106">
        <f t="shared" ref="G76:G78" si="22">VLOOKUP(F76,$C$15:$D$21,2,FALSE)</f>
        <v>0.33333333333333331</v>
      </c>
      <c r="H76" s="88">
        <v>1</v>
      </c>
      <c r="I76" s="103">
        <f t="shared" ref="I76:I77" si="23">E76*G76*H76</f>
        <v>1.1999999999999999E-2</v>
      </c>
      <c r="J76" s="107"/>
      <c r="K76" s="108" t="s">
        <v>498</v>
      </c>
      <c r="R76" s="73"/>
      <c r="S76" s="88"/>
      <c r="T76" s="103"/>
      <c r="X76" s="88"/>
      <c r="Y76" s="103"/>
      <c r="AA76" s="109"/>
    </row>
    <row r="77" spans="1:27" ht="15" x14ac:dyDescent="0.2">
      <c r="A77" s="95">
        <f t="shared" ref="A77:A78" si="24">A76+1</f>
        <v>43</v>
      </c>
      <c r="B77" s="97">
        <v>412</v>
      </c>
      <c r="C77" t="str">
        <f>VLOOKUP(B:B,'Sub Op Table'!A:C,2,0)</f>
        <v>ALIGN TO 2 POINTS</v>
      </c>
      <c r="D77" s="6">
        <f>VLOOKUP(B77,'Sub Op Table'!A:C,3,0)</f>
        <v>2.52</v>
      </c>
      <c r="E77" s="103">
        <f t="shared" si="21"/>
        <v>4.2000000000000003E-2</v>
      </c>
      <c r="F77" s="103" t="s">
        <v>484</v>
      </c>
      <c r="G77" s="106">
        <f t="shared" si="22"/>
        <v>0.33333333333333331</v>
      </c>
      <c r="H77" s="88">
        <v>1</v>
      </c>
      <c r="I77" s="103">
        <f t="shared" si="23"/>
        <v>1.4E-2</v>
      </c>
      <c r="J77" s="107"/>
      <c r="K77" s="108" t="s">
        <v>507</v>
      </c>
      <c r="R77" s="73"/>
      <c r="S77" s="88"/>
      <c r="T77" s="103"/>
      <c r="X77" s="88"/>
      <c r="Y77" s="103"/>
      <c r="AA77" s="109"/>
    </row>
    <row r="78" spans="1:27" ht="15" x14ac:dyDescent="0.2">
      <c r="A78" s="95">
        <f t="shared" si="24"/>
        <v>44</v>
      </c>
      <c r="B78" s="97">
        <v>197</v>
      </c>
      <c r="C78" t="str">
        <f>VLOOKUP(B:B,'Sub Op Table'!A:C,2,0)</f>
        <v>PUSH BUTTON/PUSH PULL SWITCH / LEVER &lt;12"</v>
      </c>
      <c r="D78" s="6">
        <f>VLOOKUP(B78,'Sub Op Table'!A:C,3,0)</f>
        <v>1.0799999999999998</v>
      </c>
      <c r="E78" s="103">
        <f t="shared" si="21"/>
        <v>1.7999999999999999E-2</v>
      </c>
      <c r="F78" s="103" t="s">
        <v>484</v>
      </c>
      <c r="G78" s="106">
        <f t="shared" si="22"/>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3" si="25">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25"/>
        <v>9.6000000000000002E-2</v>
      </c>
      <c r="F81" s="103" t="s">
        <v>333</v>
      </c>
      <c r="G81" s="106">
        <f t="shared" ref="G81:G104" si="26">VLOOKUP(F81,$C$14:$D$20,2,FALSE)</f>
        <v>6.6666666666666666E-2</v>
      </c>
      <c r="H81" s="88">
        <v>1</v>
      </c>
      <c r="I81" s="103">
        <f t="shared" ref="I81:I82" si="27">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25"/>
        <v>0.75</v>
      </c>
      <c r="F82" s="103" t="s">
        <v>484</v>
      </c>
      <c r="G82" s="106">
        <f t="shared" si="26"/>
        <v>0.33333333333333331</v>
      </c>
      <c r="H82" s="88">
        <v>1</v>
      </c>
      <c r="I82" s="103">
        <f t="shared" si="27"/>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25"/>
        <v>0.16666666666666666</v>
      </c>
      <c r="F83" s="103" t="s">
        <v>484</v>
      </c>
      <c r="G83" s="106">
        <f t="shared" si="26"/>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ref="E84" si="28">D84/60</f>
        <v>9.6000000000000002E-2</v>
      </c>
      <c r="F84" s="103" t="s">
        <v>333</v>
      </c>
      <c r="G84" s="106">
        <f t="shared" si="26"/>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88" si="29">D86/60</f>
        <v>8.3399999999999988E-2</v>
      </c>
      <c r="F86" s="103" t="s">
        <v>333</v>
      </c>
      <c r="G86" s="106">
        <f t="shared" si="26"/>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9"/>
        <v>1.7999999999999999E-2</v>
      </c>
      <c r="F87" s="103" t="s">
        <v>333</v>
      </c>
      <c r="G87" s="106">
        <f t="shared" si="26"/>
        <v>6.6666666666666666E-2</v>
      </c>
      <c r="H87" s="88">
        <v>1</v>
      </c>
      <c r="I87" s="103">
        <f t="shared" ref="I87" si="30">E87*G87*H87</f>
        <v>1.1999999999999999E-3</v>
      </c>
      <c r="J87" s="107"/>
      <c r="K87" s="108" t="s">
        <v>514</v>
      </c>
      <c r="R87" s="73"/>
      <c r="S87" s="88"/>
      <c r="T87" s="103"/>
      <c r="X87" s="88"/>
      <c r="Y87" s="103"/>
      <c r="AA87" s="109"/>
    </row>
    <row r="88" spans="1:27" ht="15" x14ac:dyDescent="0.2">
      <c r="A88" s="95">
        <f t="shared" ref="A88:A93" si="31">A87+1</f>
        <v>52</v>
      </c>
      <c r="B88" s="97">
        <v>245</v>
      </c>
      <c r="C88" t="str">
        <f>VLOOKUP(B:B,'Sub Op Table'!A:C,2,0)</f>
        <v>PROCESS TIME</v>
      </c>
      <c r="D88" s="118">
        <v>15</v>
      </c>
      <c r="E88" s="103">
        <f t="shared" si="29"/>
        <v>0.25</v>
      </c>
      <c r="F88" s="103" t="s">
        <v>333</v>
      </c>
      <c r="G88" s="106">
        <f t="shared" si="26"/>
        <v>6.6666666666666666E-2</v>
      </c>
      <c r="H88" s="88">
        <v>1</v>
      </c>
      <c r="I88" s="103">
        <f>E88*G88*H88</f>
        <v>1.6666666666666666E-2</v>
      </c>
      <c r="J88" s="107"/>
      <c r="K88" s="19" t="s">
        <v>341</v>
      </c>
      <c r="R88" s="73"/>
      <c r="S88" s="88"/>
      <c r="T88" s="103"/>
      <c r="X88" s="88"/>
      <c r="Y88" s="103"/>
      <c r="AA88" s="109"/>
    </row>
    <row r="89" spans="1:27" ht="15" x14ac:dyDescent="0.2">
      <c r="A89" s="95">
        <f t="shared" si="31"/>
        <v>53</v>
      </c>
      <c r="B89" s="97">
        <v>28</v>
      </c>
      <c r="C89" t="str">
        <f>VLOOKUP(B:B,'Sub Op Table'!A:C,2,0)</f>
        <v>WALK 21-26 STEPS (51-65 FT, 15.5-19.8 M)</v>
      </c>
      <c r="D89" s="6">
        <f>VLOOKUP(B89,'Sub Op Table'!A:C,3,0)</f>
        <v>15.12</v>
      </c>
      <c r="E89" s="103">
        <f t="shared" ref="E89:E92" si="32">D89/60</f>
        <v>0.252</v>
      </c>
      <c r="F89" s="103" t="s">
        <v>333</v>
      </c>
      <c r="G89" s="106">
        <f t="shared" si="26"/>
        <v>6.6666666666666666E-2</v>
      </c>
      <c r="H89" s="88">
        <v>1</v>
      </c>
      <c r="I89" s="103">
        <f>E89*G89*H89</f>
        <v>1.6799999999999999E-2</v>
      </c>
      <c r="J89" s="107"/>
      <c r="K89" s="108" t="s">
        <v>515</v>
      </c>
      <c r="R89" s="73"/>
      <c r="S89" s="88"/>
      <c r="T89" s="103"/>
      <c r="X89" s="88"/>
      <c r="Y89" s="103"/>
      <c r="AA89" s="109"/>
    </row>
    <row r="90" spans="1:27" ht="15" x14ac:dyDescent="0.2">
      <c r="A90" s="95">
        <f t="shared" si="31"/>
        <v>54</v>
      </c>
      <c r="B90" s="97">
        <v>434</v>
      </c>
      <c r="C90" t="str">
        <f>VLOOKUP(B:B,'Sub Op Table'!A:C,2,0)</f>
        <v>OBTAIN RADIO FROM BELT AND RETURN</v>
      </c>
      <c r="D90" s="6">
        <f>VLOOKUP(B90,'Sub Op Table'!A:C,3,0)</f>
        <v>2.88</v>
      </c>
      <c r="E90" s="103">
        <f t="shared" si="32"/>
        <v>4.8000000000000001E-2</v>
      </c>
      <c r="F90" s="103" t="s">
        <v>333</v>
      </c>
      <c r="G90" s="106">
        <f t="shared" si="26"/>
        <v>6.6666666666666666E-2</v>
      </c>
      <c r="H90" s="88">
        <v>1</v>
      </c>
      <c r="I90" s="103">
        <f t="shared" ref="I90:I91" si="33">E90*G90*H90</f>
        <v>3.2000000000000002E-3</v>
      </c>
      <c r="J90" s="107"/>
      <c r="K90" s="108" t="s">
        <v>516</v>
      </c>
      <c r="R90" s="73"/>
      <c r="S90" s="88"/>
      <c r="T90" s="103"/>
      <c r="X90" s="88"/>
      <c r="Y90" s="103"/>
      <c r="AA90" s="109"/>
    </row>
    <row r="91" spans="1:27" ht="15" x14ac:dyDescent="0.2">
      <c r="A91" s="95">
        <f t="shared" si="31"/>
        <v>55</v>
      </c>
      <c r="B91" s="97">
        <v>412</v>
      </c>
      <c r="C91" t="str">
        <f>VLOOKUP(B:B,'Sub Op Table'!A:C,2,0)</f>
        <v>ALIGN TO 2 POINTS</v>
      </c>
      <c r="D91" s="6">
        <f>VLOOKUP(B91,'Sub Op Table'!A:C,3,0)</f>
        <v>2.52</v>
      </c>
      <c r="E91" s="103">
        <f t="shared" si="32"/>
        <v>4.2000000000000003E-2</v>
      </c>
      <c r="F91" s="103" t="s">
        <v>333</v>
      </c>
      <c r="G91" s="106">
        <f t="shared" si="26"/>
        <v>6.6666666666666666E-2</v>
      </c>
      <c r="H91" s="88">
        <v>1</v>
      </c>
      <c r="I91" s="103">
        <f t="shared" si="33"/>
        <v>2.8E-3</v>
      </c>
      <c r="J91" s="107"/>
      <c r="K91" s="108" t="s">
        <v>517</v>
      </c>
      <c r="R91" s="73"/>
      <c r="S91" s="88"/>
      <c r="T91" s="103"/>
      <c r="X91" s="88"/>
      <c r="Y91" s="103"/>
      <c r="AA91" s="109"/>
    </row>
    <row r="92" spans="1:27" ht="15" x14ac:dyDescent="0.2">
      <c r="A92" s="95">
        <f t="shared" si="31"/>
        <v>56</v>
      </c>
      <c r="B92" s="97">
        <v>197</v>
      </c>
      <c r="C92" t="str">
        <f>VLOOKUP(B:B,'Sub Op Table'!A:C,2,0)</f>
        <v>PUSH BUTTON/PUSH PULL SWITCH / LEVER &lt;12"</v>
      </c>
      <c r="D92" s="6">
        <f>VLOOKUP(B92,'Sub Op Table'!A:C,3,0)</f>
        <v>1.0799999999999998</v>
      </c>
      <c r="E92" s="103">
        <f t="shared" si="32"/>
        <v>1.7999999999999999E-2</v>
      </c>
      <c r="F92" s="103" t="s">
        <v>333</v>
      </c>
      <c r="G92" s="106">
        <f t="shared" si="26"/>
        <v>6.6666666666666666E-2</v>
      </c>
      <c r="H92" s="88">
        <v>1</v>
      </c>
      <c r="I92" s="103">
        <f>E92*G92*H92</f>
        <v>1.1999999999999999E-3</v>
      </c>
      <c r="J92" s="107"/>
      <c r="K92" s="108" t="s">
        <v>518</v>
      </c>
      <c r="R92" s="73"/>
      <c r="S92" s="88"/>
      <c r="T92" s="103"/>
      <c r="X92" s="88"/>
      <c r="Y92" s="103"/>
      <c r="AA92" s="109"/>
    </row>
    <row r="93" spans="1:27" ht="15" x14ac:dyDescent="0.2">
      <c r="A93" s="95">
        <f t="shared" si="31"/>
        <v>57</v>
      </c>
      <c r="B93" s="97">
        <v>136</v>
      </c>
      <c r="C93" t="str">
        <f>VLOOKUP(B:B,'Sub Op Table'!A:C,2,0)</f>
        <v>INSPECT 5 POINTS</v>
      </c>
      <c r="D93" s="6">
        <f>VLOOKUP(B93,'Sub Op Table'!A:C,3,0)</f>
        <v>2.1599999999999997</v>
      </c>
      <c r="E93" s="103">
        <f t="shared" ref="E93" si="34">D93/60</f>
        <v>3.5999999999999997E-2</v>
      </c>
      <c r="F93" s="103" t="s">
        <v>333</v>
      </c>
      <c r="G93" s="106">
        <f t="shared" si="26"/>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6"/>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98" si="35">D96/60</f>
        <v>9.6000000000000002E-2</v>
      </c>
      <c r="F96" s="103" t="s">
        <v>333</v>
      </c>
      <c r="G96" s="106">
        <f t="shared" si="26"/>
        <v>6.6666666666666666E-2</v>
      </c>
      <c r="H96" s="88">
        <v>1</v>
      </c>
      <c r="I96" s="103">
        <f t="shared" ref="I96:I97" si="36">E96*G96*H96</f>
        <v>6.4000000000000003E-3</v>
      </c>
      <c r="J96" s="107"/>
      <c r="K96" s="108" t="s">
        <v>510</v>
      </c>
      <c r="R96" s="73"/>
      <c r="S96" s="88"/>
      <c r="T96" s="103"/>
      <c r="X96" s="88"/>
      <c r="Y96" s="103"/>
      <c r="AA96" s="109"/>
    </row>
    <row r="97" spans="1:27" ht="15" x14ac:dyDescent="0.2">
      <c r="A97" s="95">
        <f t="shared" ref="A97:A104" si="37">A96+1</f>
        <v>60</v>
      </c>
      <c r="B97" s="97">
        <v>245</v>
      </c>
      <c r="C97" t="str">
        <f>VLOOKUP(B:B,'Sub Op Table'!A:C,2,0)</f>
        <v>PROCESS TIME</v>
      </c>
      <c r="D97" s="118">
        <v>45</v>
      </c>
      <c r="E97" s="103">
        <f>D97/60</f>
        <v>0.75</v>
      </c>
      <c r="F97" s="103" t="s">
        <v>484</v>
      </c>
      <c r="G97" s="106">
        <f t="shared" si="26"/>
        <v>0.33333333333333331</v>
      </c>
      <c r="H97" s="88">
        <v>1</v>
      </c>
      <c r="I97" s="103">
        <f t="shared" si="36"/>
        <v>0.25</v>
      </c>
      <c r="J97" s="107"/>
      <c r="K97" s="108" t="s">
        <v>520</v>
      </c>
      <c r="R97" s="73"/>
      <c r="S97" s="88"/>
      <c r="T97" s="103"/>
      <c r="X97" s="88"/>
      <c r="Y97" s="103"/>
      <c r="AA97" s="109"/>
    </row>
    <row r="98" spans="1:27" ht="15" x14ac:dyDescent="0.2">
      <c r="A98" s="95">
        <f t="shared" si="37"/>
        <v>61</v>
      </c>
      <c r="B98" s="97">
        <v>245</v>
      </c>
      <c r="C98" t="str">
        <f>VLOOKUP(B:B,'Sub Op Table'!A:C,2,0)</f>
        <v>PROCESS TIME</v>
      </c>
      <c r="D98" s="118">
        <v>10</v>
      </c>
      <c r="E98" s="103">
        <f t="shared" si="35"/>
        <v>0.16666666666666666</v>
      </c>
      <c r="F98" s="103" t="s">
        <v>484</v>
      </c>
      <c r="G98" s="106">
        <f t="shared" si="26"/>
        <v>0.33333333333333331</v>
      </c>
      <c r="H98" s="88">
        <v>1</v>
      </c>
      <c r="I98" s="103">
        <f>E98*G98*H98</f>
        <v>5.5555555555555552E-2</v>
      </c>
      <c r="J98" s="107"/>
      <c r="K98" s="108" t="s">
        <v>521</v>
      </c>
      <c r="R98" s="73"/>
      <c r="S98" s="88"/>
      <c r="T98" s="103"/>
      <c r="X98" s="88"/>
      <c r="Y98" s="103"/>
      <c r="AA98" s="109"/>
    </row>
    <row r="99" spans="1:27" ht="15" x14ac:dyDescent="0.2">
      <c r="A99" s="95">
        <f t="shared" si="37"/>
        <v>62</v>
      </c>
      <c r="B99" s="97">
        <v>245</v>
      </c>
      <c r="C99" t="str">
        <f>VLOOKUP(B:B,'Sub Op Table'!A:C,2,0)</f>
        <v>PROCESS TIME</v>
      </c>
      <c r="D99" s="118">
        <v>5</v>
      </c>
      <c r="E99" s="103">
        <f t="shared" ref="E99:E103" si="38">D99/60</f>
        <v>8.3333333333333329E-2</v>
      </c>
      <c r="F99" s="103" t="s">
        <v>484</v>
      </c>
      <c r="G99" s="106">
        <f t="shared" si="26"/>
        <v>0.33333333333333331</v>
      </c>
      <c r="H99" s="88">
        <v>1</v>
      </c>
      <c r="I99" s="103">
        <f>E99*G99*H99</f>
        <v>2.7777777777777776E-2</v>
      </c>
      <c r="J99" s="107"/>
      <c r="K99" s="108" t="s">
        <v>522</v>
      </c>
      <c r="R99" s="73"/>
      <c r="S99" s="88"/>
      <c r="T99" s="103"/>
      <c r="X99" s="88"/>
      <c r="Y99" s="103"/>
      <c r="AA99" s="109"/>
    </row>
    <row r="100" spans="1:27" ht="15" x14ac:dyDescent="0.2">
      <c r="A100" s="95">
        <f t="shared" si="37"/>
        <v>63</v>
      </c>
      <c r="B100" s="97">
        <v>119</v>
      </c>
      <c r="C100" t="str">
        <f>VLOOKUP(B:B,'Sub Op Table'!A:C,2,0)</f>
        <v>CLIMB ON/OFF EQUIPMENT</v>
      </c>
      <c r="D100" s="6">
        <f>VLOOKUP(B100,'Sub Op Table'!A:C,3,0)</f>
        <v>5.76</v>
      </c>
      <c r="E100" s="103">
        <f t="shared" si="38"/>
        <v>9.6000000000000002E-2</v>
      </c>
      <c r="F100" s="103" t="s">
        <v>333</v>
      </c>
      <c r="G100" s="106">
        <f t="shared" si="26"/>
        <v>6.6666666666666666E-2</v>
      </c>
      <c r="H100" s="88">
        <v>1</v>
      </c>
      <c r="I100" s="103">
        <f>E100*G100*H100</f>
        <v>6.4000000000000003E-3</v>
      </c>
      <c r="J100" s="107"/>
      <c r="K100" s="108" t="s">
        <v>524</v>
      </c>
      <c r="R100" s="73"/>
      <c r="S100" s="88"/>
      <c r="T100" s="103"/>
      <c r="X100" s="88"/>
      <c r="Y100" s="103"/>
      <c r="AA100" s="109"/>
    </row>
    <row r="101" spans="1:27" ht="15" x14ac:dyDescent="0.2">
      <c r="A101" s="95">
        <f t="shared" si="37"/>
        <v>64</v>
      </c>
      <c r="B101" s="97">
        <v>24</v>
      </c>
      <c r="C101" t="str">
        <f>VLOOKUP(B:B,'Sub Op Table'!A:C,2,0)</f>
        <v>WALK 5-7 STEPS (11-18 FT, 3.4-5.3 M)</v>
      </c>
      <c r="D101" s="6">
        <f>VLOOKUP(B101,'Sub Op Table'!A:C,3,0)</f>
        <v>3.5999999999999996</v>
      </c>
      <c r="E101" s="103">
        <f t="shared" si="38"/>
        <v>5.9999999999999991E-2</v>
      </c>
      <c r="F101" s="103" t="s">
        <v>333</v>
      </c>
      <c r="G101" s="106">
        <f t="shared" si="26"/>
        <v>6.6666666666666666E-2</v>
      </c>
      <c r="H101" s="88">
        <v>1</v>
      </c>
      <c r="I101" s="103">
        <f t="shared" ref="I101:I102" si="39">E101*G101*H101</f>
        <v>3.9999999999999992E-3</v>
      </c>
      <c r="J101" s="107"/>
      <c r="K101" s="108" t="s">
        <v>525</v>
      </c>
      <c r="R101" s="73"/>
      <c r="S101" s="88"/>
      <c r="T101" s="103"/>
      <c r="X101" s="88"/>
      <c r="Y101" s="103"/>
      <c r="AA101" s="109"/>
    </row>
    <row r="102" spans="1:27" ht="15" x14ac:dyDescent="0.2">
      <c r="A102" s="95">
        <f t="shared" si="37"/>
        <v>65</v>
      </c>
      <c r="B102" s="97">
        <v>434</v>
      </c>
      <c r="C102" t="str">
        <f>VLOOKUP(B:B,'Sub Op Table'!A:C,2,0)</f>
        <v>OBTAIN RADIO FROM BELT AND RETURN</v>
      </c>
      <c r="D102" s="6">
        <f>VLOOKUP(B102,'Sub Op Table'!A:C,3,0)</f>
        <v>2.88</v>
      </c>
      <c r="E102" s="103">
        <f t="shared" si="38"/>
        <v>4.8000000000000001E-2</v>
      </c>
      <c r="F102" s="103" t="s">
        <v>333</v>
      </c>
      <c r="G102" s="106">
        <f t="shared" si="26"/>
        <v>6.6666666666666666E-2</v>
      </c>
      <c r="H102" s="88">
        <v>1</v>
      </c>
      <c r="I102" s="103">
        <f t="shared" si="39"/>
        <v>3.2000000000000002E-3</v>
      </c>
      <c r="J102" s="107"/>
      <c r="K102" s="108" t="s">
        <v>526</v>
      </c>
      <c r="R102" s="73"/>
      <c r="S102" s="88"/>
      <c r="T102" s="103"/>
      <c r="X102" s="88"/>
      <c r="Y102" s="103"/>
      <c r="AA102" s="109"/>
    </row>
    <row r="103" spans="1:27" ht="15" x14ac:dyDescent="0.2">
      <c r="A103" s="95">
        <f t="shared" si="37"/>
        <v>66</v>
      </c>
      <c r="B103" s="97">
        <v>412</v>
      </c>
      <c r="C103" t="str">
        <f>VLOOKUP(B:B,'Sub Op Table'!A:C,2,0)</f>
        <v>ALIGN TO 2 POINTS</v>
      </c>
      <c r="D103" s="6">
        <f>VLOOKUP(B103,'Sub Op Table'!A:C,3,0)</f>
        <v>2.52</v>
      </c>
      <c r="E103" s="103">
        <f t="shared" si="38"/>
        <v>4.2000000000000003E-2</v>
      </c>
      <c r="F103" s="103" t="s">
        <v>484</v>
      </c>
      <c r="G103" s="106">
        <f t="shared" si="26"/>
        <v>0.33333333333333331</v>
      </c>
      <c r="H103" s="88">
        <v>1</v>
      </c>
      <c r="I103" s="103">
        <f>E103*G103*H103</f>
        <v>1.4E-2</v>
      </c>
      <c r="J103" s="107"/>
      <c r="K103" s="108" t="s">
        <v>527</v>
      </c>
      <c r="R103" s="73"/>
      <c r="S103" s="88"/>
      <c r="T103" s="103"/>
      <c r="X103" s="88"/>
      <c r="Y103" s="103"/>
      <c r="AA103" s="109"/>
    </row>
    <row r="104" spans="1:27" ht="15" x14ac:dyDescent="0.2">
      <c r="A104" s="95">
        <f t="shared" si="37"/>
        <v>67</v>
      </c>
      <c r="B104" s="97">
        <v>197</v>
      </c>
      <c r="C104" t="str">
        <f>VLOOKUP(B:B,'Sub Op Table'!A:C,2,0)</f>
        <v>PUSH BUTTON/PUSH PULL SWITCH / LEVER &lt;12"</v>
      </c>
      <c r="D104" s="6">
        <f>VLOOKUP(B104,'Sub Op Table'!A:C,3,0)</f>
        <v>1.0799999999999998</v>
      </c>
      <c r="E104" s="103">
        <f t="shared" ref="E104" si="40">D104/60</f>
        <v>1.7999999999999999E-2</v>
      </c>
      <c r="F104" s="103" t="s">
        <v>484</v>
      </c>
      <c r="G104" s="106">
        <f t="shared" si="26"/>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F88C76F5-763F-4327-99C4-7643B2DC135B}">
      <formula1>"UMT Study, Client Data, Video Data, Assumption, Expert Knowledge"</formula1>
    </dataValidation>
    <dataValidation type="list" allowBlank="1" showInputMessage="1" showErrorMessage="1" sqref="F29" xr:uid="{D68090FB-D4C2-441D-A53D-30692D9D628D}">
      <formula1>$C$14:$C$21</formula1>
    </dataValidation>
    <dataValidation type="list" allowBlank="1" showInputMessage="1" showErrorMessage="1" sqref="F30:F104" xr:uid="{57DBDB6D-8A08-4140-B994-C9399AA924B9}">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09E8-3A64-44BE-AF0E-45D8945F9C1D}">
  <sheetPr codeName="Sheet9"/>
  <dimension ref="A1:AC165"/>
  <sheetViews>
    <sheetView showGridLines="0" topLeftCell="A21" zoomScale="80" zoomScaleNormal="80" workbookViewId="0">
      <selection activeCell="H31" sqref="H31"/>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18"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637</v>
      </c>
      <c r="E6" s="6"/>
      <c r="F6" s="6"/>
      <c r="G6" s="12"/>
      <c r="H6" s="12"/>
      <c r="I6" s="161"/>
      <c r="J6" s="133"/>
      <c r="K6" s="5"/>
    </row>
    <row r="7" spans="1:20" customFormat="1" x14ac:dyDescent="0.15">
      <c r="A7" s="28"/>
      <c r="B7" s="6"/>
      <c r="C7" s="5" t="s">
        <v>161</v>
      </c>
      <c r="D7" s="15" t="s">
        <v>377</v>
      </c>
      <c r="E7" s="6"/>
      <c r="F7" s="6"/>
      <c r="G7" s="12"/>
      <c r="H7" s="12"/>
      <c r="I7" s="168"/>
      <c r="J7" s="133"/>
      <c r="K7" s="5"/>
      <c r="L7" s="5"/>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4"/>
    </row>
    <row r="10" spans="1:20" customFormat="1" x14ac:dyDescent="0.15">
      <c r="A10" s="28"/>
      <c r="B10" s="6"/>
      <c r="C10" s="32" t="s">
        <v>163</v>
      </c>
      <c r="D10" s="17" t="s">
        <v>329</v>
      </c>
      <c r="E10" s="6"/>
      <c r="F10" s="6"/>
      <c r="G10" s="12"/>
      <c r="H10" s="12"/>
      <c r="I10" s="168"/>
      <c r="J10" s="133"/>
      <c r="K10" s="5"/>
      <c r="L10" s="6"/>
    </row>
    <row r="11" spans="1:20" customFormat="1" x14ac:dyDescent="0.15">
      <c r="A11" s="28"/>
      <c r="B11" s="6"/>
      <c r="C11" t="s">
        <v>164</v>
      </c>
      <c r="D11" s="70">
        <v>0.12667</v>
      </c>
      <c r="E11" s="6"/>
      <c r="F11" s="6"/>
      <c r="G11" s="12"/>
      <c r="H11" s="12"/>
      <c r="I11" s="164"/>
      <c r="J11" s="133"/>
      <c r="K11" s="5"/>
      <c r="L11" s="4"/>
    </row>
    <row r="12" spans="1:20" customFormat="1" x14ac:dyDescent="0.15">
      <c r="A12" s="28"/>
      <c r="B12" s="6"/>
      <c r="D12" s="6"/>
      <c r="E12" s="6"/>
      <c r="F12" s="6"/>
      <c r="G12" s="12"/>
      <c r="H12" s="12"/>
      <c r="I12" s="168"/>
      <c r="J12" s="133"/>
      <c r="L12" s="4"/>
    </row>
    <row r="13" spans="1:20" customFormat="1" x14ac:dyDescent="0.15">
      <c r="B13" s="6"/>
      <c r="C13" s="5" t="s">
        <v>155</v>
      </c>
      <c r="D13" s="33" t="s">
        <v>156</v>
      </c>
      <c r="E13" s="33" t="s">
        <v>154</v>
      </c>
      <c r="F13" s="33"/>
      <c r="G13" s="12"/>
      <c r="H13" s="12"/>
      <c r="I13" s="168"/>
      <c r="J13" s="133"/>
      <c r="L13" s="6"/>
    </row>
    <row r="14" spans="1:20" customFormat="1" x14ac:dyDescent="0.15">
      <c r="B14" s="6"/>
      <c r="C14" s="80" t="s">
        <v>840</v>
      </c>
      <c r="D14" s="20">
        <f>'Main Page'!C9/'Secondary Assumptions'!C11</f>
        <v>4</v>
      </c>
      <c r="E14" s="17" t="s">
        <v>688</v>
      </c>
      <c r="F14" s="17"/>
      <c r="G14" s="12"/>
      <c r="H14" s="12"/>
      <c r="I14" s="168"/>
      <c r="J14" s="133"/>
      <c r="L14" s="6"/>
    </row>
    <row r="15" spans="1:20" customFormat="1" x14ac:dyDescent="0.15">
      <c r="B15" s="6"/>
      <c r="C15" s="80"/>
      <c r="D15" s="27"/>
      <c r="E15" s="17"/>
      <c r="F15" s="17"/>
      <c r="G15" s="12"/>
      <c r="H15" s="12"/>
      <c r="I15" s="168"/>
      <c r="J15" s="133"/>
      <c r="L15" s="6"/>
    </row>
    <row r="16" spans="1:20" customFormat="1" x14ac:dyDescent="0.15">
      <c r="B16" s="6"/>
      <c r="C16" s="21"/>
      <c r="D16" s="20"/>
      <c r="E16" s="17"/>
      <c r="F16" s="17"/>
      <c r="G16" s="12"/>
      <c r="H16" s="12"/>
      <c r="I16" s="168"/>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164"/>
      <c r="J20" s="133"/>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597</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87">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87">
        <f>VLOOKUP(B31,'Sub Op Table'!A:C,3,0)</f>
        <v>0.72</v>
      </c>
      <c r="E31" s="103">
        <f t="shared" ref="E31" si="1">D31/60</f>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87">
        <f>VLOOKUP(B32,'Sub Op Table'!A:C,3,0)</f>
        <v>15.839999999999998</v>
      </c>
      <c r="E32" s="103">
        <f t="shared" si="0"/>
        <v>0.26399999999999996</v>
      </c>
      <c r="F32" s="103" t="s">
        <v>840</v>
      </c>
      <c r="G32" s="106">
        <f>VLOOKUP(F32,$C$14:$D$20,2,FALSE)</f>
        <v>4</v>
      </c>
      <c r="H32" s="88">
        <f>'Secondary Assumptions'!C14/'Secondary Assumptions'!C12</f>
        <v>0.25</v>
      </c>
      <c r="I32" s="103">
        <f t="shared" ref="I32" si="2">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87">
        <f>VLOOKUP(B34,'Sub Op Table'!A:C,3,0)</f>
        <v>2.88</v>
      </c>
      <c r="E34" s="103">
        <f t="shared" ref="E34:E37" si="3">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87">
        <f>VLOOKUP(B35,'Sub Op Table'!A:C,3,0)</f>
        <v>1.0799999999999998</v>
      </c>
      <c r="E35" s="103">
        <f t="shared" si="3"/>
        <v>1.7999999999999999E-2</v>
      </c>
      <c r="F35" s="103" t="s">
        <v>840</v>
      </c>
      <c r="G35" s="106">
        <f>VLOOKUP(F35,$C$14:$D$20,2,FALSE)</f>
        <v>4</v>
      </c>
      <c r="H35" s="88">
        <f>'Secondary Assumptions'!C14/'Secondary Assumptions'!C12</f>
        <v>0.25</v>
      </c>
      <c r="I35" s="103">
        <f t="shared" ref="I35" si="4">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87">
        <f>VLOOKUP(B36,'Sub Op Table'!A:C,3,0)</f>
        <v>8.6399999999999988</v>
      </c>
      <c r="E36" s="103">
        <f t="shared" si="3"/>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87">
        <f>VLOOKUP(B37,'Sub Op Table'!A:C,3,0)</f>
        <v>3.2399999999999998</v>
      </c>
      <c r="E37" s="103">
        <f t="shared" si="3"/>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87">
        <f>VLOOKUP(B39,'Sub Op Table'!A:C,3,0)</f>
        <v>3.5999999999999996</v>
      </c>
      <c r="E39" s="103">
        <f t="shared" ref="E39:E43" si="5">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87">
        <f>VLOOKUP(B40,'Sub Op Table'!A:C,3,0)</f>
        <v>1.0799999999999998</v>
      </c>
      <c r="E40" s="103">
        <f t="shared" si="5"/>
        <v>1.7999999999999999E-2</v>
      </c>
      <c r="F40" s="103" t="s">
        <v>840</v>
      </c>
      <c r="G40" s="106">
        <f>VLOOKUP(F40,$C$14:$D$20,2,FALSE)</f>
        <v>4</v>
      </c>
      <c r="H40" s="88">
        <v>1</v>
      </c>
      <c r="I40" s="103">
        <f t="shared" ref="I40:I41" si="6">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87">
        <f>VLOOKUP(B41,'Sub Op Table'!A:C,3,0)</f>
        <v>1.7999999999999998</v>
      </c>
      <c r="E41" s="103">
        <f t="shared" si="5"/>
        <v>2.9999999999999995E-2</v>
      </c>
      <c r="F41" s="103" t="s">
        <v>840</v>
      </c>
      <c r="G41" s="106">
        <f>VLOOKUP(F41,$C$14:$D$20,2,FALSE)</f>
        <v>4</v>
      </c>
      <c r="H41" s="88">
        <v>1</v>
      </c>
      <c r="I41" s="103">
        <f t="shared" si="6"/>
        <v>0.11999999999999998</v>
      </c>
      <c r="J41" s="107"/>
      <c r="K41" s="108" t="s">
        <v>462</v>
      </c>
      <c r="T41" s="73"/>
      <c r="U41" s="88"/>
      <c r="V41" s="103"/>
      <c r="Z41" s="88"/>
      <c r="AA41" s="103"/>
      <c r="AC41" s="109"/>
    </row>
    <row r="42" spans="1:29" ht="15" x14ac:dyDescent="0.2">
      <c r="A42" s="95">
        <v>11</v>
      </c>
      <c r="B42" s="97">
        <v>1</v>
      </c>
      <c r="C42" t="str">
        <f>VLOOKUP(B:B,'Sub Op Table'!A:C,2,0)</f>
        <v>OBTAIN</v>
      </c>
      <c r="D42" s="87">
        <f>VLOOKUP(B42,'Sub Op Table'!A:C,3,0)</f>
        <v>0.72</v>
      </c>
      <c r="E42" s="103">
        <f t="shared" ref="E42" si="7">D42/60</f>
        <v>1.2E-2</v>
      </c>
      <c r="F42" s="103" t="s">
        <v>840</v>
      </c>
      <c r="G42" s="106">
        <f>VLOOKUP(F42,$C$14:$D$20,2,FALSE)</f>
        <v>4</v>
      </c>
      <c r="H42" s="88">
        <f>'Secondary Assumptions'!C14/'Secondary Assumptions'!C12</f>
        <v>0.25</v>
      </c>
      <c r="I42" s="103">
        <f t="shared" ref="I42" si="8">E42*G42*H42</f>
        <v>1.2E-2</v>
      </c>
      <c r="J42" s="107"/>
      <c r="K42" s="108" t="s">
        <v>369</v>
      </c>
      <c r="T42" s="73"/>
      <c r="U42" s="88"/>
      <c r="V42" s="103"/>
      <c r="Z42" s="88"/>
      <c r="AA42" s="103"/>
      <c r="AC42" s="109"/>
    </row>
    <row r="43" spans="1:29" ht="15" x14ac:dyDescent="0.2">
      <c r="A43" s="95">
        <v>12</v>
      </c>
      <c r="B43" s="97">
        <v>75</v>
      </c>
      <c r="C43" t="str">
        <f>VLOOKUP(B:B,'Sub Op Table'!A:C,2,0)</f>
        <v>CART PUSH/PULL 123-135 STEPS</v>
      </c>
      <c r="D43" s="87">
        <f>VLOOKUP(B43,'Sub Op Table'!A:C,3,0)</f>
        <v>98.639999999999986</v>
      </c>
      <c r="E43" s="103">
        <f t="shared" si="5"/>
        <v>1.6439999999999997</v>
      </c>
      <c r="F43" s="103" t="s">
        <v>840</v>
      </c>
      <c r="G43" s="106">
        <f>VLOOKUP(F43,$C$14:$D$20,2,FALSE)</f>
        <v>4</v>
      </c>
      <c r="H43" s="88">
        <f>'Secondary Assumptions'!C14/'Secondary Assumptions'!C12</f>
        <v>0.25</v>
      </c>
      <c r="I43" s="103">
        <f>E43*G43*H43</f>
        <v>1.6439999999999997</v>
      </c>
      <c r="J43" s="107"/>
      <c r="K43" s="108" t="s">
        <v>682</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9">D45/60</f>
        <v>4.8000000000000001E-2</v>
      </c>
      <c r="F45" s="103" t="s">
        <v>840</v>
      </c>
      <c r="G45" s="106">
        <f>VLOOKUP(F45,$C$14:$D$20,2,FALSE)</f>
        <v>4</v>
      </c>
      <c r="H45" s="88">
        <f>'Secondary Assumptions'!C14/'Secondary Assumptions'!C12</f>
        <v>0.25</v>
      </c>
      <c r="I45" s="103">
        <f>E45*G45*H45</f>
        <v>4.8000000000000001E-2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9"/>
        <v>1.7999999999999999E-2</v>
      </c>
      <c r="F46" s="103" t="s">
        <v>840</v>
      </c>
      <c r="G46" s="106">
        <f>VLOOKUP(F46,$C$14:$D$20,2,FALSE)</f>
        <v>4</v>
      </c>
      <c r="H46" s="88">
        <f>'Secondary Assumptions'!C14/'Secondary Assumptions'!C12</f>
        <v>0.25</v>
      </c>
      <c r="I46" s="103">
        <f t="shared" ref="I46:I48" si="10">E46*G46*H46</f>
        <v>1.7999999999999999E-2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9"/>
        <v>0.156</v>
      </c>
      <c r="F47" s="103" t="s">
        <v>840</v>
      </c>
      <c r="G47" s="106">
        <f>VLOOKUP(F47,$C$14:$D$20,2,FALSE)</f>
        <v>4</v>
      </c>
      <c r="H47" s="88">
        <v>1</v>
      </c>
      <c r="I47" s="103">
        <f t="shared" si="10"/>
        <v>0.624</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9"/>
        <v>5.9999999999999991E-2</v>
      </c>
      <c r="F48" s="103" t="s">
        <v>840</v>
      </c>
      <c r="G48" s="106">
        <f>VLOOKUP(F48,$C$14:$D$20,2,FALSE)</f>
        <v>4</v>
      </c>
      <c r="H48" s="88">
        <v>1</v>
      </c>
      <c r="I48" s="103">
        <f t="shared" si="10"/>
        <v>0.23999999999999996</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9"/>
        <v>1.2E-2</v>
      </c>
      <c r="F49" s="103" t="s">
        <v>840</v>
      </c>
      <c r="G49" s="106">
        <f>VLOOKUP(F49,$C$14:$D$20,2,FALSE)</f>
        <v>4</v>
      </c>
      <c r="H49" s="88">
        <v>1</v>
      </c>
      <c r="I49" s="103">
        <f>E49*G49*H49</f>
        <v>4.8000000000000001E-2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3.7979999999999992</v>
      </c>
      <c r="J52" s="111" t="s">
        <v>464</v>
      </c>
      <c r="T52" s="73"/>
      <c r="V52" s="112"/>
      <c r="W52" s="93"/>
      <c r="AA52" s="112"/>
      <c r="AB52" s="93"/>
    </row>
    <row r="53" spans="1:29" ht="15" x14ac:dyDescent="0.2">
      <c r="I53" s="110">
        <f>I54-I52</f>
        <v>0.55087156057847597</v>
      </c>
      <c r="J53" s="111" t="s">
        <v>465</v>
      </c>
      <c r="T53" s="73"/>
      <c r="V53" s="112"/>
      <c r="W53" s="93"/>
      <c r="AA53" s="112"/>
      <c r="AB53" s="93"/>
    </row>
    <row r="54" spans="1:29" ht="15" x14ac:dyDescent="0.2">
      <c r="I54" s="113">
        <f>I52/(1-D11)</f>
        <v>4.3488715605784751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2">
    <dataValidation type="list" allowBlank="1" showInputMessage="1" showErrorMessage="1" sqref="E25:F25 E22:E24 F24 F14:F20" xr:uid="{A7180B79-2028-43F9-8971-EC7E1D65F1BD}">
      <formula1>"UMT Study, Client Data, Video Data, Assumption, Expert Knowledge"</formula1>
    </dataValidation>
    <dataValidation type="list" allowBlank="1" showInputMessage="1" showErrorMessage="1" sqref="F30:F49" xr:uid="{5F6B4234-436A-4E00-8A54-3794A111B07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6828-A9F4-47A8-BF82-32A5DD093AFB}">
  <sheetPr codeName="Sheet10"/>
  <dimension ref="A1:AC169"/>
  <sheetViews>
    <sheetView showGridLines="0" topLeftCell="A25" zoomScale="80" zoomScaleNormal="80" workbookViewId="0">
      <selection activeCell="G53" sqref="G53"/>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26.5" style="87" bestFit="1" customWidth="1"/>
    <col min="7" max="7" width="12.83203125" style="88" customWidth="1"/>
    <col min="8" max="8" width="15.5" style="88" bestFit="1" customWidth="1"/>
    <col min="9" max="9" width="18"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637</v>
      </c>
      <c r="E6" s="6"/>
      <c r="F6" s="6"/>
      <c r="G6" s="12"/>
      <c r="H6" s="12"/>
      <c r="I6" s="175"/>
      <c r="J6" s="6"/>
      <c r="K6" s="5"/>
    </row>
    <row r="7" spans="1:20" customFormat="1" x14ac:dyDescent="0.15">
      <c r="A7" s="28"/>
      <c r="B7" s="6"/>
      <c r="C7" s="5" t="s">
        <v>161</v>
      </c>
      <c r="D7" s="15" t="s">
        <v>377</v>
      </c>
      <c r="E7" s="6"/>
      <c r="F7" s="6"/>
      <c r="G7" s="12"/>
      <c r="H7" s="12"/>
      <c r="I7" s="78"/>
      <c r="J7" s="6"/>
      <c r="K7" s="5"/>
      <c r="L7" s="5"/>
    </row>
    <row r="8" spans="1:20" customFormat="1" x14ac:dyDescent="0.15">
      <c r="A8" s="28"/>
      <c r="B8" s="6"/>
      <c r="D8" s="6"/>
      <c r="E8" s="6"/>
      <c r="F8" s="6"/>
      <c r="G8" s="12"/>
      <c r="H8" s="12"/>
      <c r="I8" s="78"/>
      <c r="J8" s="6"/>
      <c r="L8" s="28"/>
    </row>
    <row r="9" spans="1:20" customFormat="1" x14ac:dyDescent="0.15">
      <c r="A9" s="28"/>
      <c r="B9" s="6"/>
      <c r="C9" s="5"/>
      <c r="D9" s="6"/>
      <c r="E9" s="6"/>
      <c r="F9" s="6"/>
      <c r="G9" s="12"/>
      <c r="H9" s="12"/>
      <c r="I9" s="78"/>
      <c r="J9" s="6"/>
      <c r="L9" s="6"/>
    </row>
    <row r="10" spans="1:20" customFormat="1" x14ac:dyDescent="0.15">
      <c r="A10" s="28"/>
      <c r="B10" s="6"/>
      <c r="C10" s="32" t="s">
        <v>163</v>
      </c>
      <c r="D10" s="17" t="s">
        <v>329</v>
      </c>
      <c r="E10" s="6"/>
      <c r="F10" s="6"/>
      <c r="G10" s="12"/>
      <c r="H10" s="12"/>
      <c r="I10" s="164"/>
      <c r="J10" s="133"/>
      <c r="K10" s="28"/>
      <c r="L10" s="6"/>
    </row>
    <row r="11" spans="1:20" customFormat="1" x14ac:dyDescent="0.15">
      <c r="A11" s="28"/>
      <c r="B11" s="6"/>
      <c r="C11" t="s">
        <v>164</v>
      </c>
      <c r="D11" s="70">
        <v>0.12667</v>
      </c>
      <c r="E11" s="6"/>
      <c r="F11" s="6"/>
      <c r="G11" s="12"/>
      <c r="H11" s="12"/>
      <c r="I11" s="168"/>
      <c r="J11" s="133"/>
      <c r="K11" s="28"/>
      <c r="L11" s="6"/>
    </row>
    <row r="12" spans="1:20" customFormat="1" x14ac:dyDescent="0.15">
      <c r="A12" s="28"/>
      <c r="B12" s="6"/>
      <c r="D12" s="6"/>
      <c r="E12" s="6"/>
      <c r="F12" s="6"/>
      <c r="G12" s="12"/>
      <c r="H12" s="12"/>
      <c r="I12" s="168"/>
      <c r="J12" s="133"/>
      <c r="K12" s="28"/>
      <c r="L12" s="6"/>
    </row>
    <row r="13" spans="1:20" customFormat="1" x14ac:dyDescent="0.15">
      <c r="B13" s="6"/>
      <c r="C13" s="5" t="s">
        <v>155</v>
      </c>
      <c r="D13" s="33" t="s">
        <v>156</v>
      </c>
      <c r="E13" s="33" t="s">
        <v>154</v>
      </c>
      <c r="F13" s="33"/>
      <c r="G13" s="12"/>
      <c r="H13" s="12"/>
      <c r="I13" s="168"/>
      <c r="J13" s="133"/>
      <c r="K13" s="28"/>
      <c r="L13" s="6"/>
    </row>
    <row r="14" spans="1:20" customFormat="1" x14ac:dyDescent="0.15">
      <c r="B14" s="6"/>
      <c r="C14" s="21" t="s">
        <v>686</v>
      </c>
      <c r="D14" s="20">
        <f>'Main Page'!C9</f>
        <v>20</v>
      </c>
      <c r="E14" s="17" t="s">
        <v>689</v>
      </c>
      <c r="F14" s="17"/>
      <c r="G14" s="12"/>
      <c r="H14" s="12"/>
      <c r="I14" s="168"/>
      <c r="J14" s="133"/>
      <c r="L14" s="6"/>
    </row>
    <row r="15" spans="1:20" customFormat="1" x14ac:dyDescent="0.15">
      <c r="B15" s="6"/>
      <c r="C15" s="21" t="s">
        <v>687</v>
      </c>
      <c r="D15" s="27">
        <f>'Main Page'!C10</f>
        <v>15</v>
      </c>
      <c r="E15" s="17" t="s">
        <v>689</v>
      </c>
      <c r="F15" s="17"/>
      <c r="G15" s="12"/>
      <c r="H15" s="12"/>
      <c r="I15" s="168"/>
      <c r="J15" s="133"/>
      <c r="L15" s="6"/>
    </row>
    <row r="16" spans="1:20" customFormat="1" x14ac:dyDescent="0.15">
      <c r="B16" s="6"/>
      <c r="C16" s="21"/>
      <c r="D16" s="27"/>
      <c r="E16" s="17"/>
      <c r="F16" s="17"/>
      <c r="G16" s="12"/>
      <c r="H16" s="12"/>
      <c r="I16" s="164"/>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598</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3" si="0">D29/60</f>
        <v>4.2000000000000003E-2</v>
      </c>
      <c r="F29" s="103" t="s">
        <v>686</v>
      </c>
      <c r="G29" s="106">
        <f>VLOOKUP(F29,$C$14:$D$20,2,FALSE)</f>
        <v>20</v>
      </c>
      <c r="H29" s="88">
        <v>1</v>
      </c>
      <c r="I29" s="103">
        <f>E29*G29*H29</f>
        <v>0.84000000000000008</v>
      </c>
      <c r="J29" s="107"/>
      <c r="K29" s="108" t="s">
        <v>690</v>
      </c>
      <c r="T29" s="73"/>
      <c r="U29" s="88"/>
      <c r="V29" s="103"/>
      <c r="Z29" s="88"/>
      <c r="AA29" s="103"/>
      <c r="AC29" s="109"/>
    </row>
    <row r="30" spans="1:29" ht="15" x14ac:dyDescent="0.2">
      <c r="A30" s="95">
        <v>2</v>
      </c>
      <c r="B30" s="97">
        <v>22</v>
      </c>
      <c r="C30" t="str">
        <f>VLOOKUP(B:B,'Sub Op Table'!A:C,2,0)</f>
        <v>WALK 1-2 STEPS (0-5 FT, 0.0-1.5 M)</v>
      </c>
      <c r="D30" s="87">
        <f>VLOOKUP(B30,'Sub Op Table'!A:C,3,0)</f>
        <v>1.0799999999999998</v>
      </c>
      <c r="E30" s="103">
        <f t="shared" ref="E30" si="1">D30/60</f>
        <v>1.7999999999999999E-2</v>
      </c>
      <c r="F30" s="103" t="s">
        <v>686</v>
      </c>
      <c r="G30" s="106">
        <f>VLOOKUP(F30,$C$14:$D$20,2,FALSE)</f>
        <v>20</v>
      </c>
      <c r="H30" s="88">
        <v>1</v>
      </c>
      <c r="I30" s="103">
        <f>E30*G30*H30</f>
        <v>0.36</v>
      </c>
      <c r="J30" s="107"/>
      <c r="K30" s="108" t="s">
        <v>692</v>
      </c>
      <c r="T30" s="73"/>
      <c r="U30" s="88"/>
      <c r="V30" s="103"/>
      <c r="Z30" s="88"/>
      <c r="AA30" s="103"/>
      <c r="AC30" s="109"/>
    </row>
    <row r="31" spans="1:29" ht="15" x14ac:dyDescent="0.2">
      <c r="A31" s="95">
        <v>3</v>
      </c>
      <c r="B31" s="97">
        <v>12</v>
      </c>
      <c r="C31" t="str">
        <f>VLOOKUP(B:B,'Sub Op Table'!A:C,2,0)</f>
        <v>PLACE WITH ADJUSTMENTS AND 100% BEND</v>
      </c>
      <c r="D31" s="87">
        <f>VLOOKUP(B31,'Sub Op Table'!A:C,3,0)</f>
        <v>3.5999999999999996</v>
      </c>
      <c r="E31" s="103">
        <f t="shared" si="0"/>
        <v>5.9999999999999991E-2</v>
      </c>
      <c r="F31" s="103" t="s">
        <v>686</v>
      </c>
      <c r="G31" s="106">
        <f>VLOOKUP(F31,$C$14:$D$20,2,FALSE)</f>
        <v>20</v>
      </c>
      <c r="H31" s="88">
        <v>1</v>
      </c>
      <c r="I31" s="103">
        <f>E31*G31*H31</f>
        <v>1.1999999999999997</v>
      </c>
      <c r="J31" s="107"/>
      <c r="K31" s="108" t="s">
        <v>472</v>
      </c>
      <c r="T31" s="73"/>
      <c r="U31" s="88"/>
      <c r="V31" s="103"/>
      <c r="Z31" s="88"/>
      <c r="AA31" s="103"/>
      <c r="AC31" s="109"/>
    </row>
    <row r="32" spans="1:29" ht="15" x14ac:dyDescent="0.2">
      <c r="A32" s="95">
        <v>4</v>
      </c>
      <c r="B32" s="97">
        <v>336</v>
      </c>
      <c r="C32" t="str">
        <f>VLOOKUP(B:B,'Sub Op Table'!A:C,2,0)</f>
        <v>OBTAIN AND SLIDE</v>
      </c>
      <c r="D32" s="87">
        <f>VLOOKUP(B32,'Sub Op Table'!A:C,3,0)</f>
        <v>1.7999999999999998</v>
      </c>
      <c r="E32" s="103">
        <f t="shared" si="0"/>
        <v>2.9999999999999995E-2</v>
      </c>
      <c r="F32" s="103" t="s">
        <v>686</v>
      </c>
      <c r="G32" s="106">
        <f>VLOOKUP(F32,$C$14:$D$20,2,FALSE)</f>
        <v>20</v>
      </c>
      <c r="H32" s="88">
        <v>1</v>
      </c>
      <c r="I32" s="103">
        <f t="shared" ref="I32:I33" si="2">E32*G32*H32</f>
        <v>0.59999999999999987</v>
      </c>
      <c r="J32" s="107"/>
      <c r="K32" s="108" t="s">
        <v>473</v>
      </c>
      <c r="T32" s="73"/>
      <c r="U32" s="88"/>
      <c r="V32" s="103"/>
      <c r="Z32" s="88"/>
      <c r="AA32" s="103"/>
      <c r="AC32" s="109"/>
    </row>
    <row r="33" spans="1:29" ht="15" x14ac:dyDescent="0.2">
      <c r="A33" s="95">
        <v>5</v>
      </c>
      <c r="B33" s="97">
        <v>412</v>
      </c>
      <c r="C33" t="str">
        <f>VLOOKUP(B:B,'Sub Op Table'!A:C,2,0)</f>
        <v>ALIGN TO 2 POINTS</v>
      </c>
      <c r="D33" s="87">
        <f>VLOOKUP(B33,'Sub Op Table'!A:C,3,0)</f>
        <v>2.52</v>
      </c>
      <c r="E33" s="103">
        <f t="shared" si="0"/>
        <v>4.2000000000000003E-2</v>
      </c>
      <c r="F33" s="103" t="s">
        <v>686</v>
      </c>
      <c r="G33" s="106">
        <f>VLOOKUP(F33,$C$14:$D$20,2,FALSE)</f>
        <v>20</v>
      </c>
      <c r="H33" s="88">
        <v>1</v>
      </c>
      <c r="I33" s="103">
        <f t="shared" si="2"/>
        <v>0.84000000000000008</v>
      </c>
      <c r="J33" s="107"/>
      <c r="K33" s="108" t="s">
        <v>474</v>
      </c>
      <c r="T33" s="73"/>
      <c r="U33" s="88"/>
      <c r="V33" s="103"/>
      <c r="Z33" s="88"/>
      <c r="AA33" s="103"/>
      <c r="AC33" s="109"/>
    </row>
    <row r="34" spans="1:29" ht="15" x14ac:dyDescent="0.2">
      <c r="C34" s="89" t="s">
        <v>475</v>
      </c>
      <c r="E34" s="103"/>
      <c r="F34" s="103"/>
      <c r="G34" s="103"/>
      <c r="I34" s="103"/>
      <c r="J34" s="104"/>
      <c r="K34" s="105"/>
      <c r="T34" s="73"/>
      <c r="U34" s="88"/>
      <c r="V34" s="103"/>
      <c r="Z34" s="88"/>
      <c r="AA34" s="103"/>
      <c r="AC34" s="109"/>
    </row>
    <row r="35" spans="1:29" ht="15" x14ac:dyDescent="0.2">
      <c r="A35" s="95">
        <v>6</v>
      </c>
      <c r="B35" s="97">
        <v>5</v>
      </c>
      <c r="C35" t="str">
        <f>VLOOKUP(B:B,'Sub Op Table'!A:C,2,0)</f>
        <v>OBTAIN HEAVY OBJECT WITH 50% BEND</v>
      </c>
      <c r="D35" s="87">
        <f>VLOOKUP(B35,'Sub Op Table'!A:C,3,0)</f>
        <v>2.52</v>
      </c>
      <c r="E35" s="103">
        <f t="shared" ref="E35:E39" si="3">D35/60</f>
        <v>4.2000000000000003E-2</v>
      </c>
      <c r="F35" s="103" t="s">
        <v>686</v>
      </c>
      <c r="G35" s="106">
        <f>VLOOKUP(F35,$C$14:$D$20,2,FALSE)</f>
        <v>20</v>
      </c>
      <c r="H35" s="88">
        <v>1</v>
      </c>
      <c r="I35" s="103">
        <f>E35*G35*H35</f>
        <v>0.84000000000000008</v>
      </c>
      <c r="J35" s="107"/>
      <c r="K35" s="108" t="s">
        <v>690</v>
      </c>
      <c r="T35" s="73"/>
      <c r="U35" s="88"/>
      <c r="V35" s="103"/>
      <c r="Z35" s="88"/>
      <c r="AA35" s="103"/>
      <c r="AC35" s="109"/>
    </row>
    <row r="36" spans="1:29" ht="15" x14ac:dyDescent="0.2">
      <c r="A36" s="95">
        <v>7</v>
      </c>
      <c r="B36" s="97">
        <v>22</v>
      </c>
      <c r="C36" t="str">
        <f>VLOOKUP(B:B,'Sub Op Table'!A:C,2,0)</f>
        <v>WALK 1-2 STEPS (0-5 FT, 0.0-1.5 M)</v>
      </c>
      <c r="D36" s="87">
        <f>VLOOKUP(B36,'Sub Op Table'!A:C,3,0)</f>
        <v>1.0799999999999998</v>
      </c>
      <c r="E36" s="103">
        <f t="shared" ref="E36" si="4">D36/60</f>
        <v>1.7999999999999999E-2</v>
      </c>
      <c r="F36" s="103" t="s">
        <v>686</v>
      </c>
      <c r="G36" s="106">
        <f>VLOOKUP(F36,$C$14:$D$20,2,FALSE)</f>
        <v>20</v>
      </c>
      <c r="H36" s="88">
        <v>1</v>
      </c>
      <c r="I36" s="103">
        <f>E36*G36*H36</f>
        <v>0.36</v>
      </c>
      <c r="J36" s="107"/>
      <c r="K36" s="108" t="s">
        <v>692</v>
      </c>
      <c r="T36" s="73"/>
      <c r="U36" s="88"/>
      <c r="V36" s="103"/>
      <c r="Z36" s="88"/>
      <c r="AA36" s="103"/>
      <c r="AC36" s="109"/>
    </row>
    <row r="37" spans="1:29" ht="15" x14ac:dyDescent="0.2">
      <c r="A37" s="95">
        <v>8</v>
      </c>
      <c r="B37" s="97">
        <v>10</v>
      </c>
      <c r="C37" t="str">
        <f>VLOOKUP(B:B,'Sub Op Table'!A:C,2,0)</f>
        <v>PLACE WITH ADJUSTMENTS</v>
      </c>
      <c r="D37" s="87">
        <f>VLOOKUP(B37,'Sub Op Table'!A:C,3,0)</f>
        <v>1.44</v>
      </c>
      <c r="E37" s="103">
        <f t="shared" si="3"/>
        <v>2.4E-2</v>
      </c>
      <c r="F37" s="103" t="s">
        <v>686</v>
      </c>
      <c r="G37" s="106">
        <f>VLOOKUP(F37,$C$14:$D$20,2,FALSE)</f>
        <v>20</v>
      </c>
      <c r="H37" s="88">
        <v>1</v>
      </c>
      <c r="I37" s="103">
        <f>E37*G37*H37</f>
        <v>0.48</v>
      </c>
      <c r="J37" s="107"/>
      <c r="K37" s="108" t="s">
        <v>472</v>
      </c>
      <c r="T37" s="73"/>
      <c r="U37" s="88"/>
      <c r="V37" s="103"/>
      <c r="Z37" s="88"/>
      <c r="AA37" s="103"/>
      <c r="AC37" s="109"/>
    </row>
    <row r="38" spans="1:29" ht="15" x14ac:dyDescent="0.2">
      <c r="A38" s="95">
        <v>9</v>
      </c>
      <c r="B38" s="97">
        <v>336</v>
      </c>
      <c r="C38" t="str">
        <f>VLOOKUP(B:B,'Sub Op Table'!A:C,2,0)</f>
        <v>OBTAIN AND SLIDE</v>
      </c>
      <c r="D38" s="87">
        <f>VLOOKUP(B38,'Sub Op Table'!A:C,3,0)</f>
        <v>1.7999999999999998</v>
      </c>
      <c r="E38" s="103">
        <f t="shared" si="3"/>
        <v>2.9999999999999995E-2</v>
      </c>
      <c r="F38" s="103" t="s">
        <v>686</v>
      </c>
      <c r="G38" s="106">
        <f>VLOOKUP(F38,$C$14:$D$20,2,FALSE)</f>
        <v>20</v>
      </c>
      <c r="H38" s="88">
        <v>1</v>
      </c>
      <c r="I38" s="103">
        <f t="shared" ref="I38:I39" si="5">E38*G38*H38</f>
        <v>0.59999999999999987</v>
      </c>
      <c r="J38" s="107"/>
      <c r="K38" s="108" t="s">
        <v>473</v>
      </c>
      <c r="T38" s="73"/>
      <c r="U38" s="88"/>
      <c r="V38" s="103"/>
      <c r="Z38" s="88"/>
      <c r="AA38" s="103"/>
      <c r="AC38" s="109"/>
    </row>
    <row r="39" spans="1:29" ht="15" x14ac:dyDescent="0.2">
      <c r="A39" s="95">
        <v>10</v>
      </c>
      <c r="B39" s="97">
        <v>412</v>
      </c>
      <c r="C39" t="str">
        <f>VLOOKUP(B:B,'Sub Op Table'!A:C,2,0)</f>
        <v>ALIGN TO 2 POINTS</v>
      </c>
      <c r="D39" s="87">
        <f>VLOOKUP(B39,'Sub Op Table'!A:C,3,0)</f>
        <v>2.52</v>
      </c>
      <c r="E39" s="103">
        <f t="shared" si="3"/>
        <v>4.2000000000000003E-2</v>
      </c>
      <c r="F39" s="103" t="s">
        <v>686</v>
      </c>
      <c r="G39" s="106">
        <f>VLOOKUP(F39,$C$14:$D$20,2,FALSE)</f>
        <v>20</v>
      </c>
      <c r="H39" s="88">
        <v>1</v>
      </c>
      <c r="I39" s="103">
        <f t="shared" si="5"/>
        <v>0.84000000000000008</v>
      </c>
      <c r="J39" s="107"/>
      <c r="K39" s="108" t="s">
        <v>474</v>
      </c>
      <c r="T39" s="73"/>
      <c r="U39" s="88"/>
      <c r="V39" s="103"/>
      <c r="Z39" s="88"/>
      <c r="AA39" s="103"/>
      <c r="AC39" s="109"/>
    </row>
    <row r="40" spans="1:29" ht="15" x14ac:dyDescent="0.2">
      <c r="C40" s="89" t="s">
        <v>476</v>
      </c>
      <c r="E40" s="103"/>
      <c r="F40" s="103"/>
      <c r="G40" s="103"/>
      <c r="I40" s="103"/>
      <c r="J40" s="104"/>
      <c r="K40" s="105"/>
      <c r="T40" s="73"/>
      <c r="U40" s="88"/>
      <c r="V40" s="103"/>
      <c r="Z40" s="88"/>
      <c r="AA40" s="103"/>
      <c r="AC40" s="109"/>
    </row>
    <row r="41" spans="1:29" ht="15" x14ac:dyDescent="0.2">
      <c r="A41" s="95">
        <v>11</v>
      </c>
      <c r="B41" s="97">
        <v>1</v>
      </c>
      <c r="C41" t="str">
        <f>VLOOKUP(B:B,'Sub Op Table'!A:C,2,0)</f>
        <v>OBTAIN</v>
      </c>
      <c r="D41" s="87">
        <f>VLOOKUP(B41,'Sub Op Table'!A:C,3,0)</f>
        <v>0.72</v>
      </c>
      <c r="E41" s="103">
        <f t="shared" ref="E41:E49" si="6">D41/60</f>
        <v>1.2E-2</v>
      </c>
      <c r="F41" s="103" t="s">
        <v>686</v>
      </c>
      <c r="G41" s="106">
        <f t="shared" ref="G41:G49" si="7">VLOOKUP(F41,$C$14:$D$20,2,FALSE)</f>
        <v>20</v>
      </c>
      <c r="H41" s="88">
        <f>1/('Secondary Assumptions'!C11*'Secondary Assumptions'!C15)</f>
        <v>0.04</v>
      </c>
      <c r="I41" s="103">
        <f t="shared" ref="I41:I48" si="8">E41*G41*H41</f>
        <v>9.5999999999999992E-3</v>
      </c>
      <c r="J41" s="107"/>
      <c r="K41" s="108" t="s">
        <v>477</v>
      </c>
      <c r="T41" s="73"/>
      <c r="U41" s="88"/>
      <c r="V41" s="103"/>
      <c r="Z41" s="88"/>
      <c r="AA41" s="103"/>
      <c r="AC41" s="109"/>
    </row>
    <row r="42" spans="1:29" ht="15" x14ac:dyDescent="0.2">
      <c r="A42" s="95">
        <v>12</v>
      </c>
      <c r="B42" s="97">
        <v>419</v>
      </c>
      <c r="C42" t="str">
        <f>VLOOKUP(B:B,'Sub Op Table'!A:C,2,0)</f>
        <v>Push/Pull large and heavy object a great distance</v>
      </c>
      <c r="D42" s="87">
        <f>VLOOKUP(B42,'Sub Op Table'!A:C,3,0)</f>
        <v>2.88</v>
      </c>
      <c r="E42" s="103">
        <f t="shared" si="6"/>
        <v>4.8000000000000001E-2</v>
      </c>
      <c r="F42" s="103" t="s">
        <v>686</v>
      </c>
      <c r="G42" s="106">
        <f t="shared" si="7"/>
        <v>20</v>
      </c>
      <c r="H42" s="88">
        <f>1/('Secondary Assumptions'!C11*'Secondary Assumptions'!C15)</f>
        <v>0.04</v>
      </c>
      <c r="I42" s="103">
        <f t="shared" si="8"/>
        <v>3.8399999999999997E-2</v>
      </c>
      <c r="J42" s="107"/>
      <c r="K42" s="108" t="s">
        <v>478</v>
      </c>
      <c r="T42" s="73"/>
      <c r="U42" s="88"/>
      <c r="V42" s="103"/>
      <c r="Z42" s="88"/>
      <c r="AA42" s="103"/>
      <c r="AC42" s="109"/>
    </row>
    <row r="43" spans="1:29" ht="15" x14ac:dyDescent="0.2">
      <c r="A43" s="95">
        <v>13</v>
      </c>
      <c r="B43" s="97">
        <v>5</v>
      </c>
      <c r="C43" t="str">
        <f>VLOOKUP(B:B,'Sub Op Table'!A:C,2,0)</f>
        <v>OBTAIN HEAVY OBJECT WITH 50% BEND</v>
      </c>
      <c r="D43" s="87">
        <f>VLOOKUP(B43,'Sub Op Table'!A:C,3,0)</f>
        <v>2.52</v>
      </c>
      <c r="E43" s="103">
        <f t="shared" si="6"/>
        <v>4.2000000000000003E-2</v>
      </c>
      <c r="F43" s="103" t="s">
        <v>686</v>
      </c>
      <c r="G43" s="106">
        <f t="shared" si="7"/>
        <v>20</v>
      </c>
      <c r="H43" s="88">
        <f>1/'Secondary Assumptions'!C11</f>
        <v>0.2</v>
      </c>
      <c r="I43" s="103">
        <f t="shared" si="8"/>
        <v>0.16800000000000004</v>
      </c>
      <c r="J43" s="107"/>
      <c r="K43" s="108" t="s">
        <v>691</v>
      </c>
      <c r="T43" s="73"/>
      <c r="U43" s="88"/>
      <c r="V43" s="103"/>
      <c r="Z43" s="88"/>
      <c r="AA43" s="103"/>
      <c r="AC43" s="109"/>
    </row>
    <row r="44" spans="1:29" ht="15" x14ac:dyDescent="0.2">
      <c r="A44" s="95">
        <v>14</v>
      </c>
      <c r="B44" s="97">
        <v>24</v>
      </c>
      <c r="C44" t="str">
        <f>VLOOKUP(B:B,'Sub Op Table'!A:C,2,0)</f>
        <v>WALK 5-7 STEPS (11-18 FT, 3.4-5.3 M)</v>
      </c>
      <c r="D44" s="87">
        <f>VLOOKUP(B44,'Sub Op Table'!A:C,3,0)</f>
        <v>3.5999999999999996</v>
      </c>
      <c r="E44" s="103">
        <f t="shared" si="6"/>
        <v>5.9999999999999991E-2</v>
      </c>
      <c r="F44" s="103" t="s">
        <v>686</v>
      </c>
      <c r="G44" s="106">
        <f t="shared" si="7"/>
        <v>20</v>
      </c>
      <c r="H44" s="88">
        <f>1/'Secondary Assumptions'!C11</f>
        <v>0.2</v>
      </c>
      <c r="I44" s="103">
        <f t="shared" si="8"/>
        <v>0.23999999999999996</v>
      </c>
      <c r="J44" s="107"/>
      <c r="K44" s="108" t="s">
        <v>480</v>
      </c>
      <c r="T44" s="73"/>
      <c r="U44" s="88"/>
      <c r="V44" s="103"/>
      <c r="Z44" s="88"/>
      <c r="AA44" s="103"/>
      <c r="AC44" s="109"/>
    </row>
    <row r="45" spans="1:29" ht="15" x14ac:dyDescent="0.2">
      <c r="A45" s="95">
        <v>15</v>
      </c>
      <c r="B45" s="97">
        <v>4</v>
      </c>
      <c r="C45" t="str">
        <f>VLOOKUP(B:B,'Sub Op Table'!A:C,2,0)</f>
        <v>OBTAIN HEAVY OBJECT</v>
      </c>
      <c r="D45" s="87">
        <f>VLOOKUP(B45,'Sub Op Table'!A:C,3,0)</f>
        <v>1.44</v>
      </c>
      <c r="E45" s="103">
        <f t="shared" si="6"/>
        <v>2.4E-2</v>
      </c>
      <c r="F45" s="103" t="s">
        <v>686</v>
      </c>
      <c r="G45" s="106">
        <f t="shared" si="7"/>
        <v>20</v>
      </c>
      <c r="H45" s="88">
        <v>1</v>
      </c>
      <c r="I45" s="103">
        <f t="shared" si="8"/>
        <v>0.48</v>
      </c>
      <c r="J45" s="107"/>
      <c r="K45" s="108" t="s">
        <v>471</v>
      </c>
      <c r="T45" s="73"/>
      <c r="U45" s="88"/>
      <c r="V45" s="103"/>
      <c r="Z45" s="88"/>
      <c r="AA45" s="103"/>
      <c r="AC45" s="109"/>
    </row>
    <row r="46" spans="1:29" ht="15" x14ac:dyDescent="0.2">
      <c r="A46" s="95">
        <v>16</v>
      </c>
      <c r="B46" s="97">
        <v>10</v>
      </c>
      <c r="C46" t="str">
        <f>VLOOKUP(B:B,'Sub Op Table'!A:C,2,0)</f>
        <v>PLACE WITH ADJUSTMENTS</v>
      </c>
      <c r="D46" s="87">
        <f>VLOOKUP(B46,'Sub Op Table'!A:C,3,0)</f>
        <v>1.44</v>
      </c>
      <c r="E46" s="103">
        <f t="shared" si="6"/>
        <v>2.4E-2</v>
      </c>
      <c r="F46" s="103" t="s">
        <v>686</v>
      </c>
      <c r="G46" s="106">
        <f t="shared" si="7"/>
        <v>20</v>
      </c>
      <c r="H46" s="88">
        <v>1</v>
      </c>
      <c r="I46" s="103">
        <f t="shared" si="8"/>
        <v>0.48</v>
      </c>
      <c r="J46" s="107"/>
      <c r="K46" s="108" t="s">
        <v>472</v>
      </c>
      <c r="T46" s="73"/>
      <c r="U46" s="88"/>
      <c r="V46" s="103"/>
      <c r="Z46" s="88"/>
      <c r="AA46" s="103"/>
      <c r="AC46" s="109"/>
    </row>
    <row r="47" spans="1:29" ht="15" x14ac:dyDescent="0.2">
      <c r="A47" s="95">
        <v>17</v>
      </c>
      <c r="B47" s="97">
        <v>336</v>
      </c>
      <c r="C47" t="str">
        <f>VLOOKUP(B:B,'Sub Op Table'!A:C,2,0)</f>
        <v>OBTAIN AND SLIDE</v>
      </c>
      <c r="D47" s="87">
        <f>VLOOKUP(B47,'Sub Op Table'!A:C,3,0)</f>
        <v>1.7999999999999998</v>
      </c>
      <c r="E47" s="103">
        <f t="shared" si="6"/>
        <v>2.9999999999999995E-2</v>
      </c>
      <c r="F47" s="103" t="s">
        <v>686</v>
      </c>
      <c r="G47" s="106">
        <f t="shared" si="7"/>
        <v>20</v>
      </c>
      <c r="H47" s="88">
        <v>1</v>
      </c>
      <c r="I47" s="103">
        <f t="shared" si="8"/>
        <v>0.59999999999999987</v>
      </c>
      <c r="J47" s="107"/>
      <c r="K47" s="108" t="s">
        <v>473</v>
      </c>
      <c r="T47" s="73"/>
      <c r="U47" s="88"/>
      <c r="V47" s="103"/>
      <c r="Z47" s="88"/>
      <c r="AA47" s="103"/>
      <c r="AC47" s="109"/>
    </row>
    <row r="48" spans="1:29" ht="15" x14ac:dyDescent="0.2">
      <c r="A48" s="95">
        <v>18</v>
      </c>
      <c r="B48" s="97">
        <v>412</v>
      </c>
      <c r="C48" t="str">
        <f>VLOOKUP(B:B,'Sub Op Table'!A:C,2,0)</f>
        <v>ALIGN TO 2 POINTS</v>
      </c>
      <c r="D48" s="87">
        <f>VLOOKUP(B48,'Sub Op Table'!A:C,3,0)</f>
        <v>2.52</v>
      </c>
      <c r="E48" s="103">
        <f t="shared" si="6"/>
        <v>4.2000000000000003E-2</v>
      </c>
      <c r="F48" s="103" t="s">
        <v>686</v>
      </c>
      <c r="G48" s="106">
        <f t="shared" si="7"/>
        <v>20</v>
      </c>
      <c r="H48" s="88">
        <v>1</v>
      </c>
      <c r="I48" s="103">
        <f t="shared" si="8"/>
        <v>0.84000000000000008</v>
      </c>
      <c r="J48" s="107"/>
      <c r="K48" s="108" t="s">
        <v>474</v>
      </c>
      <c r="T48" s="73"/>
      <c r="U48" s="88"/>
      <c r="V48" s="103"/>
      <c r="Z48" s="88"/>
      <c r="AA48" s="103"/>
      <c r="AC48" s="109"/>
    </row>
    <row r="49" spans="1:29" ht="15" x14ac:dyDescent="0.2">
      <c r="A49" s="95">
        <v>19</v>
      </c>
      <c r="B49" s="97">
        <v>24</v>
      </c>
      <c r="C49" t="str">
        <f>VLOOKUP(B:B,'Sub Op Table'!A:C,2,0)</f>
        <v>WALK 5-7 STEPS (11-18 FT, 3.4-5.3 M)</v>
      </c>
      <c r="D49" s="87">
        <f>VLOOKUP(B49,'Sub Op Table'!A:C,3,0)</f>
        <v>3.5999999999999996</v>
      </c>
      <c r="E49" s="103">
        <f t="shared" si="6"/>
        <v>5.9999999999999991E-2</v>
      </c>
      <c r="F49" s="103" t="s">
        <v>686</v>
      </c>
      <c r="G49" s="106">
        <f t="shared" si="7"/>
        <v>20</v>
      </c>
      <c r="H49" s="88">
        <f>1/'Secondary Assumptions'!C11</f>
        <v>0.2</v>
      </c>
      <c r="I49" s="103">
        <f>E49*G49*H49</f>
        <v>0.23999999999999996</v>
      </c>
      <c r="J49" s="107"/>
      <c r="K49" s="108" t="s">
        <v>481</v>
      </c>
      <c r="T49" s="73"/>
      <c r="U49" s="88"/>
      <c r="V49" s="103"/>
      <c r="Z49" s="88"/>
      <c r="AA49" s="103"/>
      <c r="AC49" s="109"/>
    </row>
    <row r="50" spans="1:29" ht="15" x14ac:dyDescent="0.2">
      <c r="C50" s="89" t="s">
        <v>683</v>
      </c>
      <c r="E50" s="103"/>
      <c r="F50" s="103"/>
      <c r="G50" s="103"/>
      <c r="I50" s="103"/>
      <c r="J50" s="104"/>
      <c r="K50" s="105"/>
      <c r="T50" s="73"/>
      <c r="U50" s="88"/>
      <c r="V50" s="103"/>
      <c r="Z50" s="88"/>
      <c r="AA50" s="103"/>
      <c r="AC50" s="109"/>
    </row>
    <row r="51" spans="1:29" ht="15" x14ac:dyDescent="0.2">
      <c r="A51" s="95">
        <v>20</v>
      </c>
      <c r="B51" s="97">
        <v>22</v>
      </c>
      <c r="C51" t="str">
        <f>VLOOKUP(B:B,'Sub Op Table'!A:C,2,0)</f>
        <v>WALK 1-2 STEPS (0-5 FT, 0.0-1.5 M)</v>
      </c>
      <c r="D51" s="87">
        <f>VLOOKUP(B51,'Sub Op Table'!A:C,3,0)</f>
        <v>1.0799999999999998</v>
      </c>
      <c r="E51" s="103">
        <f t="shared" ref="E51" si="9">D51/60</f>
        <v>1.7999999999999999E-2</v>
      </c>
      <c r="F51" s="103" t="s">
        <v>687</v>
      </c>
      <c r="G51" s="106">
        <f t="shared" ref="G51" si="10">VLOOKUP(F51,$C$14:$D$20,2,FALSE)</f>
        <v>15</v>
      </c>
      <c r="H51" s="88">
        <v>1</v>
      </c>
      <c r="I51" s="103">
        <f t="shared" ref="I51" si="11">E51*G51*H51</f>
        <v>0.26999999999999996</v>
      </c>
      <c r="J51" s="107"/>
      <c r="K51" s="108" t="s">
        <v>363</v>
      </c>
      <c r="T51" s="73"/>
      <c r="U51" s="88"/>
      <c r="V51" s="103"/>
      <c r="Z51" s="88"/>
      <c r="AA51" s="103"/>
      <c r="AC51" s="109"/>
    </row>
    <row r="52" spans="1:29" ht="15" x14ac:dyDescent="0.2">
      <c r="A52" s="95">
        <v>21</v>
      </c>
      <c r="B52" s="97">
        <v>1</v>
      </c>
      <c r="C52" t="str">
        <f>VLOOKUP(B:B,'Sub Op Table'!A:C,2,0)</f>
        <v>OBTAIN</v>
      </c>
      <c r="D52" s="87">
        <f>VLOOKUP(B52,'Sub Op Table'!A:C,3,0)</f>
        <v>0.72</v>
      </c>
      <c r="E52" s="103">
        <f t="shared" ref="E52:E53" si="12">D52/60</f>
        <v>1.2E-2</v>
      </c>
      <c r="F52" s="103" t="s">
        <v>687</v>
      </c>
      <c r="G52" s="106">
        <f t="shared" ref="G52:G53" si="13">VLOOKUP(F52,$C$14:$D$20,2,FALSE)</f>
        <v>15</v>
      </c>
      <c r="H52" s="88">
        <v>1</v>
      </c>
      <c r="I52" s="103">
        <f t="shared" ref="I52:I53" si="14">E52*G52*H52</f>
        <v>0.18</v>
      </c>
      <c r="J52" s="107"/>
      <c r="K52" s="108" t="s">
        <v>684</v>
      </c>
      <c r="T52" s="73"/>
      <c r="U52" s="88"/>
      <c r="V52" s="103"/>
      <c r="Z52" s="88"/>
      <c r="AA52" s="103"/>
      <c r="AC52" s="109"/>
    </row>
    <row r="53" spans="1:29" ht="15" x14ac:dyDescent="0.2">
      <c r="A53" s="95">
        <v>22</v>
      </c>
      <c r="B53" s="97">
        <v>62</v>
      </c>
      <c r="C53" t="str">
        <f>VLOOKUP(B:B,'Sub Op Table'!A:C,2,0)</f>
        <v xml:space="preserve">CART PUSH/PULL 18-22 STEPS </v>
      </c>
      <c r="D53" s="87">
        <f>VLOOKUP(B53,'Sub Op Table'!A:C,3,0)</f>
        <v>15.839999999999998</v>
      </c>
      <c r="E53" s="103">
        <f t="shared" si="12"/>
        <v>0.26399999999999996</v>
      </c>
      <c r="F53" s="103" t="s">
        <v>687</v>
      </c>
      <c r="G53" s="106">
        <f t="shared" si="13"/>
        <v>15</v>
      </c>
      <c r="H53" s="88">
        <v>1</v>
      </c>
      <c r="I53" s="103">
        <f t="shared" si="14"/>
        <v>3.9599999999999995</v>
      </c>
      <c r="J53" s="107"/>
      <c r="K53" s="108" t="s">
        <v>685</v>
      </c>
      <c r="T53" s="73"/>
      <c r="U53" s="88"/>
      <c r="V53" s="103"/>
      <c r="Z53" s="88"/>
      <c r="AA53" s="103"/>
      <c r="AC53" s="109"/>
    </row>
    <row r="54" spans="1:29" s="134" customFormat="1" ht="15" x14ac:dyDescent="0.2">
      <c r="B54" s="91"/>
      <c r="D54" s="91"/>
      <c r="E54" s="170"/>
      <c r="F54" s="170"/>
      <c r="G54" s="170"/>
      <c r="H54" s="94"/>
      <c r="I54" s="170"/>
      <c r="J54" s="171"/>
      <c r="K54" s="172"/>
      <c r="T54" s="173"/>
      <c r="U54" s="94"/>
      <c r="V54" s="170"/>
      <c r="Z54" s="94"/>
      <c r="AA54" s="170"/>
      <c r="AC54" s="174"/>
    </row>
    <row r="55" spans="1:29" s="134" customFormat="1" ht="15" x14ac:dyDescent="0.2">
      <c r="B55" s="91"/>
      <c r="D55" s="91"/>
      <c r="E55" s="170"/>
      <c r="F55" s="170"/>
      <c r="G55" s="170"/>
      <c r="H55" s="94"/>
      <c r="I55" s="170"/>
      <c r="J55" s="171"/>
      <c r="K55" s="172"/>
      <c r="T55" s="173"/>
      <c r="U55" s="94"/>
      <c r="V55" s="170"/>
      <c r="Z55" s="94"/>
      <c r="AA55" s="170"/>
      <c r="AC55" s="174"/>
    </row>
    <row r="56" spans="1:29" ht="15" x14ac:dyDescent="0.2">
      <c r="I56" s="110">
        <f>((SUM(I28:I33)+SUM(I35:I39)+SUM(I41:I49))/3)+SUM(I51:I53)</f>
        <v>7.7619999999999987</v>
      </c>
      <c r="J56" s="111" t="s">
        <v>482</v>
      </c>
      <c r="T56" s="73"/>
      <c r="V56" s="112"/>
      <c r="W56" s="93"/>
      <c r="AA56" s="112"/>
      <c r="AB56" s="93"/>
    </row>
    <row r="57" spans="1:29" ht="15" x14ac:dyDescent="0.2">
      <c r="I57" s="110">
        <f>I58-I56</f>
        <v>1.1258201825197816</v>
      </c>
      <c r="J57" s="111" t="s">
        <v>465</v>
      </c>
      <c r="T57" s="73"/>
      <c r="V57" s="112"/>
      <c r="W57" s="93"/>
      <c r="AA57" s="112"/>
      <c r="AB57" s="93"/>
    </row>
    <row r="58" spans="1:29" ht="15" x14ac:dyDescent="0.2">
      <c r="I58" s="113">
        <f>I56/(1-D11)</f>
        <v>8.8878201825197802</v>
      </c>
      <c r="J58" s="113" t="s">
        <v>466</v>
      </c>
      <c r="T58" s="73"/>
      <c r="V58" s="112"/>
      <c r="W58" s="114"/>
      <c r="AA58" s="112"/>
      <c r="AB58" s="114"/>
    </row>
    <row r="59" spans="1:29" ht="15" x14ac:dyDescent="0.2">
      <c r="T59" s="73"/>
      <c r="V59" s="88"/>
      <c r="W59" s="87"/>
      <c r="AA59" s="88"/>
      <c r="AB59" s="87"/>
    </row>
    <row r="60" spans="1:29" ht="15" x14ac:dyDescent="0.2">
      <c r="I60" s="112"/>
      <c r="J60" s="93"/>
      <c r="T60" s="73"/>
      <c r="V60" s="112"/>
      <c r="W60" s="93"/>
      <c r="AA60" s="112"/>
      <c r="AB60" s="93"/>
    </row>
    <row r="61" spans="1:29" ht="15" x14ac:dyDescent="0.2">
      <c r="T61" s="73"/>
      <c r="V61" s="103"/>
      <c r="AA61" s="103"/>
    </row>
    <row r="62" spans="1:29" ht="15" x14ac:dyDescent="0.2">
      <c r="B62" s="97"/>
      <c r="C62" s="86" t="s">
        <v>467</v>
      </c>
      <c r="T62" s="73"/>
      <c r="V62" s="103"/>
      <c r="AA62" s="103"/>
    </row>
    <row r="63" spans="1:29" ht="15" x14ac:dyDescent="0.2">
      <c r="B63" s="115"/>
      <c r="C63" s="86" t="s">
        <v>468</v>
      </c>
      <c r="T63" s="73"/>
      <c r="V63" s="103"/>
      <c r="AA63" s="103"/>
    </row>
    <row r="64" spans="1:29" ht="15" x14ac:dyDescent="0.2">
      <c r="B64" s="116"/>
      <c r="C64" s="86" t="s">
        <v>469</v>
      </c>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c r="V140" s="103"/>
      <c r="AA140" s="103"/>
    </row>
    <row r="141" spans="20:27" ht="15" x14ac:dyDescent="0.2">
      <c r="T141" s="73"/>
      <c r="V141" s="103"/>
      <c r="AA141" s="10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row r="168" spans="20:20" ht="15" x14ac:dyDescent="0.2">
      <c r="T168" s="73"/>
    </row>
    <row r="169" spans="20:20" ht="15" x14ac:dyDescent="0.2">
      <c r="T169" s="73"/>
    </row>
  </sheetData>
  <mergeCells count="2">
    <mergeCell ref="A1:K1"/>
    <mergeCell ref="A27:K27"/>
  </mergeCells>
  <dataValidations count="2">
    <dataValidation type="list" allowBlank="1" showInputMessage="1" showErrorMessage="1" sqref="E24:F24 F23 E22:E23 F14:F20" xr:uid="{6A42B712-5584-4ACE-ADF4-482A9246CC33}">
      <formula1>"UMT Study, Client Data, Video Data, Assumption, Expert Knowledge"</formula1>
    </dataValidation>
    <dataValidation type="list" allowBlank="1" showInputMessage="1" showErrorMessage="1" sqref="F29:F55" xr:uid="{912630AB-DFFD-4EA9-B2E8-3CC761A64E7E}">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25"/>
  <sheetViews>
    <sheetView showGridLines="0" topLeftCell="E25" zoomScale="80" zoomScaleNormal="80" workbookViewId="0">
      <selection activeCell="L65" sqref="L65"/>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637</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14"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ref="E38:E44" si="6">D38/60</f>
        <v>4.8000000000000001E-2</v>
      </c>
      <c r="F38" s="7" t="s">
        <v>333</v>
      </c>
      <c r="G38" s="20">
        <f t="shared" si="1"/>
        <v>3.3333333333333335E-3</v>
      </c>
      <c r="H38" s="12">
        <v>1</v>
      </c>
      <c r="I38" s="7">
        <f t="shared" ref="I38:I44" si="7">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6"/>
        <v>1.7999999999999999E-2</v>
      </c>
      <c r="F39" s="7" t="s">
        <v>333</v>
      </c>
      <c r="G39" s="20">
        <f t="shared" si="1"/>
        <v>3.3333333333333335E-3</v>
      </c>
      <c r="H39" s="12">
        <v>1</v>
      </c>
      <c r="I39" s="7">
        <f t="shared" si="7"/>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6"/>
        <v>1.2E-2</v>
      </c>
      <c r="F40" s="7" t="s">
        <v>335</v>
      </c>
      <c r="G40" s="20">
        <f t="shared" si="1"/>
        <v>1</v>
      </c>
      <c r="H40" s="12">
        <v>1</v>
      </c>
      <c r="I40" s="7">
        <f t="shared" si="7"/>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6"/>
        <v>1.7999999999999999E-2</v>
      </c>
      <c r="F41" s="7" t="s">
        <v>335</v>
      </c>
      <c r="G41" s="20">
        <f t="shared" si="1"/>
        <v>1</v>
      </c>
      <c r="H41" s="12">
        <v>1</v>
      </c>
      <c r="I41" s="7">
        <f t="shared" si="7"/>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6"/>
        <v>1.2E-2</v>
      </c>
      <c r="F42" s="7" t="s">
        <v>335</v>
      </c>
      <c r="G42" s="20">
        <f t="shared" si="1"/>
        <v>1</v>
      </c>
      <c r="H42" s="12">
        <v>0.5</v>
      </c>
      <c r="I42" s="7">
        <f t="shared" si="7"/>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6"/>
        <v>1.7999999999999999E-2</v>
      </c>
      <c r="F43" s="7" t="s">
        <v>335</v>
      </c>
      <c r="G43" s="20">
        <f t="shared" si="1"/>
        <v>1</v>
      </c>
      <c r="H43" s="12">
        <v>1</v>
      </c>
      <c r="I43" s="7">
        <f t="shared" si="7"/>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6"/>
        <v>0.5</v>
      </c>
      <c r="F44" s="7" t="s">
        <v>334</v>
      </c>
      <c r="G44" s="20">
        <f t="shared" si="1"/>
        <v>0.16666666666666666</v>
      </c>
      <c r="H44" s="12">
        <v>1</v>
      </c>
      <c r="I44" s="7">
        <f t="shared" si="7"/>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47" si="8">D46/60</f>
        <v>4.8000000000000001E-2</v>
      </c>
      <c r="F46" s="7" t="s">
        <v>334</v>
      </c>
      <c r="G46" s="20">
        <f t="shared" ref="G46:G70" si="9">VLOOKUP(F46,$C$14:$D$24,2,FALSE)</f>
        <v>0.16666666666666666</v>
      </c>
      <c r="H46" s="12">
        <v>1</v>
      </c>
      <c r="I46" s="7">
        <f t="shared" ref="I46:I47" si="10">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8"/>
        <v>1.2E-2</v>
      </c>
      <c r="F47" s="7" t="s">
        <v>334</v>
      </c>
      <c r="G47" s="20">
        <f t="shared" si="9"/>
        <v>0.16666666666666666</v>
      </c>
      <c r="H47" s="12">
        <v>1</v>
      </c>
      <c r="I47" s="7">
        <f t="shared" si="10"/>
        <v>2E-3</v>
      </c>
      <c r="J47" s="18"/>
      <c r="K47" s="19" t="s">
        <v>353</v>
      </c>
      <c r="L47" s="21"/>
      <c r="T47" s="12"/>
      <c r="U47" s="7"/>
      <c r="Y47" s="12"/>
      <c r="Z47" s="7"/>
      <c r="AB47" s="69"/>
    </row>
    <row r="48" spans="1:28" ht="28" x14ac:dyDescent="0.15">
      <c r="A48" s="21">
        <f t="shared" ref="A48:A49" si="11">A47+1</f>
        <v>16</v>
      </c>
      <c r="B48" s="17">
        <v>245</v>
      </c>
      <c r="C48" t="str">
        <f>VLOOKUP(B:B,'Sub Op Table'!A:C,2,0)</f>
        <v>PROCESS TIME</v>
      </c>
      <c r="D48" s="14">
        <v>15</v>
      </c>
      <c r="E48" s="7">
        <f t="shared" ref="E48" si="12">D48/60</f>
        <v>0.25</v>
      </c>
      <c r="F48" s="7" t="s">
        <v>335</v>
      </c>
      <c r="G48" s="20">
        <f t="shared" si="9"/>
        <v>1</v>
      </c>
      <c r="H48" s="12">
        <v>1</v>
      </c>
      <c r="I48" s="7">
        <f t="shared" ref="I48" si="13">E48*G48*H48</f>
        <v>0.25</v>
      </c>
      <c r="J48" s="18"/>
      <c r="K48" s="19" t="s">
        <v>439</v>
      </c>
      <c r="L48" s="21"/>
      <c r="T48" s="12"/>
      <c r="U48" s="7"/>
      <c r="Y48" s="12"/>
      <c r="Z48" s="7"/>
      <c r="AB48" s="69"/>
    </row>
    <row r="49" spans="1:28" ht="14" x14ac:dyDescent="0.15">
      <c r="A49" s="21">
        <f t="shared" si="11"/>
        <v>17</v>
      </c>
      <c r="B49" s="17">
        <v>25</v>
      </c>
      <c r="C49" t="str">
        <f>VLOOKUP(B:B,'Sub Op Table'!A:C,2,0)</f>
        <v>WALK 8-10 STEPS (19-25 FT, 8.4-11.4 M)</v>
      </c>
      <c r="D49" s="6">
        <f>VLOOKUP(B49,'Sub Op Table'!A:C,3,0)</f>
        <v>5.76</v>
      </c>
      <c r="E49" s="7">
        <f t="shared" ref="E49:E65" si="14">D49/60</f>
        <v>9.6000000000000002E-2</v>
      </c>
      <c r="F49" s="7" t="s">
        <v>334</v>
      </c>
      <c r="G49" s="20">
        <f t="shared" si="9"/>
        <v>0.16666666666666666</v>
      </c>
      <c r="H49" s="12">
        <v>1</v>
      </c>
      <c r="I49" s="7">
        <f t="shared" ref="I49:I65" si="15">E49*G49*H49</f>
        <v>1.6E-2</v>
      </c>
      <c r="J49" s="18"/>
      <c r="K49" s="19" t="s">
        <v>354</v>
      </c>
      <c r="L49" s="21"/>
      <c r="T49" s="12"/>
      <c r="U49" s="7"/>
      <c r="Y49" s="12"/>
      <c r="Z49" s="7"/>
      <c r="AB49" s="69"/>
    </row>
    <row r="50" spans="1:28" ht="14" x14ac:dyDescent="0.15">
      <c r="A50" s="21">
        <f t="shared" ref="A50:A70" si="16">A49+1</f>
        <v>18</v>
      </c>
      <c r="B50" s="17">
        <v>7</v>
      </c>
      <c r="C50" t="str">
        <f>VLOOKUP(B:B,'Sub Op Table'!A:C,2,0)</f>
        <v>PLACE</v>
      </c>
      <c r="D50" s="6">
        <f>VLOOKUP(B50,'Sub Op Table'!A:C,3,0)</f>
        <v>0.72</v>
      </c>
      <c r="E50" s="7">
        <f t="shared" si="14"/>
        <v>1.2E-2</v>
      </c>
      <c r="F50" s="7" t="s">
        <v>334</v>
      </c>
      <c r="G50" s="20">
        <f t="shared" si="9"/>
        <v>0.16666666666666666</v>
      </c>
      <c r="H50" s="12">
        <v>1</v>
      </c>
      <c r="I50" s="7">
        <f t="shared" si="15"/>
        <v>2E-3</v>
      </c>
      <c r="J50" s="18"/>
      <c r="K50" s="19" t="s">
        <v>440</v>
      </c>
      <c r="L50" s="21"/>
      <c r="T50" s="12"/>
      <c r="U50" s="7"/>
      <c r="Y50" s="12"/>
      <c r="Z50" s="7"/>
      <c r="AB50" s="69"/>
    </row>
    <row r="51" spans="1:28" ht="14" x14ac:dyDescent="0.15">
      <c r="A51" s="21">
        <f t="shared" si="16"/>
        <v>19</v>
      </c>
      <c r="B51" s="17">
        <v>17</v>
      </c>
      <c r="C51" t="str">
        <f>VLOOKUP(B:B,'Sub Op Table'!A:C,2,0)</f>
        <v>READ 2-3 DIGITS/4-8 WORDS</v>
      </c>
      <c r="D51" s="6">
        <f>VLOOKUP(B51,'Sub Op Table'!A:C,3,0)</f>
        <v>1.0799999999999998</v>
      </c>
      <c r="E51" s="7">
        <f t="shared" si="14"/>
        <v>1.7999999999999999E-2</v>
      </c>
      <c r="F51" s="7" t="s">
        <v>334</v>
      </c>
      <c r="G51" s="20">
        <f t="shared" si="9"/>
        <v>0.16666666666666666</v>
      </c>
      <c r="H51" s="12">
        <v>1</v>
      </c>
      <c r="I51" s="7">
        <f t="shared" si="15"/>
        <v>2.9999999999999996E-3</v>
      </c>
      <c r="J51" s="18"/>
      <c r="K51" s="19" t="s">
        <v>356</v>
      </c>
      <c r="L51" s="21"/>
      <c r="T51" s="12"/>
      <c r="U51" s="7"/>
      <c r="Y51" s="12"/>
      <c r="Z51" s="7"/>
      <c r="AB51" s="69"/>
    </row>
    <row r="52" spans="1:28" ht="14" x14ac:dyDescent="0.15">
      <c r="A52" s="21">
        <f t="shared" si="16"/>
        <v>20</v>
      </c>
      <c r="B52" s="17">
        <v>7</v>
      </c>
      <c r="C52" t="str">
        <f>VLOOKUP(B:B,'Sub Op Table'!A:C,2,0)</f>
        <v>PLACE</v>
      </c>
      <c r="D52" s="6">
        <f>VLOOKUP(B52,'Sub Op Table'!A:C,3,0)</f>
        <v>0.72</v>
      </c>
      <c r="E52" s="7">
        <f t="shared" si="14"/>
        <v>1.2E-2</v>
      </c>
      <c r="F52" s="7" t="s">
        <v>334</v>
      </c>
      <c r="G52" s="20">
        <f t="shared" si="9"/>
        <v>0.16666666666666666</v>
      </c>
      <c r="H52" s="12">
        <v>1</v>
      </c>
      <c r="I52" s="7">
        <f t="shared" si="15"/>
        <v>2E-3</v>
      </c>
      <c r="J52" s="18"/>
      <c r="K52" s="19" t="s">
        <v>357</v>
      </c>
      <c r="L52" s="21"/>
      <c r="T52" s="12"/>
      <c r="U52" s="7"/>
      <c r="Y52" s="12"/>
      <c r="Z52" s="7"/>
      <c r="AB52" s="69"/>
    </row>
    <row r="53" spans="1:28" ht="14" x14ac:dyDescent="0.15">
      <c r="A53" s="21">
        <f t="shared" si="16"/>
        <v>21</v>
      </c>
      <c r="B53" s="17">
        <v>1</v>
      </c>
      <c r="C53" t="str">
        <f>VLOOKUP(B:B,'Sub Op Table'!A:C,2,0)</f>
        <v>OBTAIN</v>
      </c>
      <c r="D53" s="6">
        <f>VLOOKUP(B53,'Sub Op Table'!A:C,3,0)</f>
        <v>0.72</v>
      </c>
      <c r="E53" s="7">
        <f t="shared" ref="E53" si="17">D53/60</f>
        <v>1.2E-2</v>
      </c>
      <c r="F53" s="7" t="s">
        <v>334</v>
      </c>
      <c r="G53" s="20">
        <f t="shared" si="9"/>
        <v>0.16666666666666666</v>
      </c>
      <c r="H53" s="12">
        <v>1</v>
      </c>
      <c r="I53" s="7">
        <f t="shared" ref="I53" si="18">E53*G53*H53</f>
        <v>2E-3</v>
      </c>
      <c r="J53" s="18"/>
      <c r="K53" s="19" t="s">
        <v>369</v>
      </c>
      <c r="L53" s="21"/>
      <c r="T53" s="12"/>
      <c r="U53" s="7"/>
      <c r="Y53" s="12"/>
      <c r="Z53" s="7"/>
      <c r="AB53" s="69"/>
    </row>
    <row r="54" spans="1:28" ht="14" x14ac:dyDescent="0.15">
      <c r="A54" s="21">
        <f t="shared" si="16"/>
        <v>22</v>
      </c>
      <c r="B54" s="17">
        <v>74</v>
      </c>
      <c r="C54" t="str">
        <f>VLOOKUP(B:B,'Sub Op Table'!A:C,2,0)</f>
        <v>CART PUSH/PULL 111-122 STEPS</v>
      </c>
      <c r="D54" s="6">
        <f>VLOOKUP(B54,'Sub Op Table'!A:C,3,0)</f>
        <v>89.639999999999986</v>
      </c>
      <c r="E54" s="7">
        <f t="shared" si="14"/>
        <v>1.4939999999999998</v>
      </c>
      <c r="F54" s="7" t="s">
        <v>334</v>
      </c>
      <c r="G54" s="20">
        <f t="shared" si="9"/>
        <v>0.16666666666666666</v>
      </c>
      <c r="H54" s="12">
        <v>1</v>
      </c>
      <c r="I54" s="7">
        <f t="shared" si="15"/>
        <v>0.24899999999999994</v>
      </c>
      <c r="J54" s="18"/>
      <c r="K54" s="19" t="s">
        <v>398</v>
      </c>
      <c r="L54" s="21"/>
      <c r="T54" s="12"/>
      <c r="U54" s="7"/>
      <c r="Y54" s="12"/>
      <c r="Z54" s="7"/>
      <c r="AB54" s="69"/>
    </row>
    <row r="55" spans="1:28" ht="14" x14ac:dyDescent="0.15">
      <c r="A55" s="21">
        <f t="shared" si="16"/>
        <v>23</v>
      </c>
      <c r="B55" s="17">
        <v>434</v>
      </c>
      <c r="C55" t="str">
        <f>VLOOKUP(B:B,'Sub Op Table'!A:C,2,0)</f>
        <v>OBTAIN RADIO FROM BELT AND RETURN</v>
      </c>
      <c r="D55" s="6">
        <f>VLOOKUP(B55,'Sub Op Table'!A:C,3,0)</f>
        <v>2.88</v>
      </c>
      <c r="E55" s="7">
        <f t="shared" si="14"/>
        <v>4.8000000000000001E-2</v>
      </c>
      <c r="F55" s="7" t="s">
        <v>370</v>
      </c>
      <c r="G55" s="20">
        <f t="shared" si="9"/>
        <v>1.6666666666666665</v>
      </c>
      <c r="H55" s="12">
        <v>1</v>
      </c>
      <c r="I55" s="7">
        <f t="shared" si="15"/>
        <v>7.9999999999999988E-2</v>
      </c>
      <c r="J55" s="18"/>
      <c r="K55" s="19" t="s">
        <v>352</v>
      </c>
      <c r="L55" s="21"/>
      <c r="T55" s="12"/>
      <c r="U55" s="7"/>
      <c r="Y55" s="12"/>
      <c r="Z55" s="7"/>
      <c r="AB55" s="69"/>
    </row>
    <row r="56" spans="1:28" ht="14" x14ac:dyDescent="0.15">
      <c r="A56" s="21">
        <f t="shared" si="16"/>
        <v>24</v>
      </c>
      <c r="B56" s="17">
        <v>1</v>
      </c>
      <c r="C56" t="str">
        <f>VLOOKUP(B:B,'Sub Op Table'!A:C,2,0)</f>
        <v>OBTAIN</v>
      </c>
      <c r="D56" s="6">
        <f>VLOOKUP(B56,'Sub Op Table'!A:C,3,0)</f>
        <v>0.72</v>
      </c>
      <c r="E56" s="7">
        <f t="shared" si="14"/>
        <v>1.2E-2</v>
      </c>
      <c r="F56" s="7" t="s">
        <v>370</v>
      </c>
      <c r="G56" s="20">
        <f t="shared" si="9"/>
        <v>1.6666666666666665</v>
      </c>
      <c r="H56" s="12">
        <v>1</v>
      </c>
      <c r="I56" s="7">
        <f t="shared" si="15"/>
        <v>1.9999999999999997E-2</v>
      </c>
      <c r="J56" s="18"/>
      <c r="K56" s="19" t="s">
        <v>359</v>
      </c>
      <c r="L56" s="21"/>
      <c r="T56" s="12"/>
      <c r="U56" s="7"/>
      <c r="Y56" s="12"/>
      <c r="Z56" s="7"/>
      <c r="AB56" s="69"/>
    </row>
    <row r="57" spans="1:28" ht="14" x14ac:dyDescent="0.15">
      <c r="A57" s="21">
        <f t="shared" si="16"/>
        <v>25</v>
      </c>
      <c r="B57" s="17">
        <v>25</v>
      </c>
      <c r="C57" t="str">
        <f>VLOOKUP(B:B,'Sub Op Table'!A:C,2,0)</f>
        <v>WALK 8-10 STEPS (19-25 FT, 8.4-11.4 M)</v>
      </c>
      <c r="D57" s="6">
        <f>VLOOKUP(B57,'Sub Op Table'!A:C,3,0)</f>
        <v>5.76</v>
      </c>
      <c r="E57" s="7">
        <f t="shared" si="14"/>
        <v>9.6000000000000002E-2</v>
      </c>
      <c r="F57" s="7" t="s">
        <v>336</v>
      </c>
      <c r="G57" s="20">
        <f t="shared" si="9"/>
        <v>15</v>
      </c>
      <c r="H57" s="12">
        <v>1</v>
      </c>
      <c r="I57" s="7">
        <f t="shared" si="15"/>
        <v>1.44</v>
      </c>
      <c r="J57" s="18"/>
      <c r="K57" s="19" t="s">
        <v>358</v>
      </c>
      <c r="L57" s="21"/>
      <c r="T57" s="12"/>
      <c r="U57" s="7"/>
      <c r="Y57" s="12"/>
      <c r="Z57" s="7"/>
      <c r="AB57" s="69"/>
    </row>
    <row r="58" spans="1:28" ht="42" x14ac:dyDescent="0.15">
      <c r="A58" s="21">
        <f t="shared" si="16"/>
        <v>26</v>
      </c>
      <c r="B58" s="17">
        <v>245</v>
      </c>
      <c r="C58" t="str">
        <f>VLOOKUP(B:B,'Sub Op Table'!A:C,2,0)</f>
        <v>PROCESS TIME</v>
      </c>
      <c r="D58" s="14">
        <v>5</v>
      </c>
      <c r="E58" s="7">
        <f t="shared" si="14"/>
        <v>8.3333333333333329E-2</v>
      </c>
      <c r="F58" s="7" t="s">
        <v>336</v>
      </c>
      <c r="G58" s="20">
        <f t="shared" si="9"/>
        <v>15</v>
      </c>
      <c r="H58" s="12">
        <v>1</v>
      </c>
      <c r="I58" s="7">
        <f t="shared" si="15"/>
        <v>1.25</v>
      </c>
      <c r="J58" s="18"/>
      <c r="K58" s="19" t="s">
        <v>375</v>
      </c>
      <c r="L58" s="21"/>
      <c r="T58" s="12"/>
      <c r="U58" s="7"/>
      <c r="Y58" s="12"/>
      <c r="Z58" s="7"/>
      <c r="AB58" s="69"/>
    </row>
    <row r="59" spans="1:28" ht="14" x14ac:dyDescent="0.15">
      <c r="A59" s="21">
        <f t="shared" si="16"/>
        <v>27</v>
      </c>
      <c r="B59" s="17">
        <v>1</v>
      </c>
      <c r="C59" t="str">
        <f>VLOOKUP(B:B,'Sub Op Table'!A:C,2,0)</f>
        <v>OBTAIN</v>
      </c>
      <c r="D59" s="6">
        <f>VLOOKUP(B59,'Sub Op Table'!A:C,3,0)</f>
        <v>0.72</v>
      </c>
      <c r="E59" s="7">
        <f t="shared" si="14"/>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6"/>
        <v>28</v>
      </c>
      <c r="B60" s="17">
        <v>120</v>
      </c>
      <c r="C60" t="str">
        <f>VLOOKUP(B:B,'Sub Op Table'!A:C,2,0)</f>
        <v xml:space="preserve">SCAN BARCODE </v>
      </c>
      <c r="D60" s="6">
        <f>VLOOKUP(B60,'Sub Op Table'!A:C,3,0)</f>
        <v>1.7999999999999998</v>
      </c>
      <c r="E60" s="7">
        <f t="shared" si="14"/>
        <v>2.9999999999999995E-2</v>
      </c>
      <c r="F60" s="7" t="s">
        <v>698</v>
      </c>
      <c r="G60" s="20">
        <f t="shared" si="9"/>
        <v>19.866666666666667</v>
      </c>
      <c r="H60" s="12">
        <v>1</v>
      </c>
      <c r="I60" s="7">
        <f t="shared" si="15"/>
        <v>0.59599999999999997</v>
      </c>
      <c r="J60" s="18"/>
      <c r="K60" s="19" t="s">
        <v>361</v>
      </c>
      <c r="L60" s="21"/>
      <c r="T60" s="12"/>
      <c r="U60" s="7"/>
      <c r="Y60" s="12"/>
      <c r="Z60" s="7"/>
      <c r="AB60" s="69"/>
    </row>
    <row r="61" spans="1:28" ht="14" x14ac:dyDescent="0.15">
      <c r="A61" s="21">
        <f t="shared" si="16"/>
        <v>29</v>
      </c>
      <c r="B61" s="17">
        <v>25</v>
      </c>
      <c r="C61" t="str">
        <f>VLOOKUP(B:B,'Sub Op Table'!A:C,2,0)</f>
        <v>WALK 8-10 STEPS (19-25 FT, 8.4-11.4 M)</v>
      </c>
      <c r="D61" s="6">
        <f>VLOOKUP(B61,'Sub Op Table'!A:C,3,0)</f>
        <v>5.76</v>
      </c>
      <c r="E61" s="7">
        <f t="shared" si="14"/>
        <v>9.6000000000000002E-2</v>
      </c>
      <c r="F61" s="7" t="s">
        <v>370</v>
      </c>
      <c r="G61" s="20">
        <f t="shared" si="9"/>
        <v>1.6666666666666665</v>
      </c>
      <c r="H61" s="12">
        <v>1</v>
      </c>
      <c r="I61" s="7">
        <f t="shared" si="15"/>
        <v>0.15999999999999998</v>
      </c>
      <c r="J61" s="18"/>
      <c r="K61" s="19" t="s">
        <v>363</v>
      </c>
      <c r="L61" s="21"/>
      <c r="T61" s="12"/>
      <c r="U61" s="7"/>
      <c r="Y61" s="12"/>
      <c r="Z61" s="7"/>
      <c r="AB61" s="69"/>
    </row>
    <row r="62" spans="1:28" ht="14" x14ac:dyDescent="0.15">
      <c r="A62" s="21">
        <f t="shared" si="16"/>
        <v>30</v>
      </c>
      <c r="B62" s="17">
        <v>14</v>
      </c>
      <c r="C62" t="str">
        <f>VLOOKUP(B:B,'Sub Op Table'!A:C,2,0)</f>
        <v>POSITION WITH CARE AND 50% BEND</v>
      </c>
      <c r="D62" s="6">
        <f>VLOOKUP(B62,'Sub Op Table'!A:C,3,0)</f>
        <v>3.5999999999999996</v>
      </c>
      <c r="E62" s="7">
        <f t="shared" si="14"/>
        <v>5.9999999999999991E-2</v>
      </c>
      <c r="F62" s="7" t="s">
        <v>370</v>
      </c>
      <c r="G62" s="20">
        <f t="shared" si="9"/>
        <v>1.6666666666666665</v>
      </c>
      <c r="H62" s="12">
        <v>1</v>
      </c>
      <c r="I62" s="7">
        <f t="shared" si="15"/>
        <v>9.9999999999999978E-2</v>
      </c>
      <c r="J62" s="18"/>
      <c r="K62" s="19" t="s">
        <v>394</v>
      </c>
      <c r="L62" s="21"/>
      <c r="T62" s="12"/>
      <c r="U62" s="7"/>
      <c r="Y62" s="12"/>
      <c r="Z62" s="7"/>
      <c r="AB62" s="69"/>
    </row>
    <row r="63" spans="1:28" ht="14" x14ac:dyDescent="0.15">
      <c r="A63" s="21">
        <f t="shared" si="16"/>
        <v>31</v>
      </c>
      <c r="B63" s="17">
        <v>7</v>
      </c>
      <c r="C63" t="str">
        <f>VLOOKUP(B:B,'Sub Op Table'!A:C,2,0)</f>
        <v>PLACE</v>
      </c>
      <c r="D63" s="6">
        <f>VLOOKUP(B63,'Sub Op Table'!A:C,3,0)</f>
        <v>0.72</v>
      </c>
      <c r="E63" s="7">
        <f t="shared" si="14"/>
        <v>1.2E-2</v>
      </c>
      <c r="F63" s="7" t="s">
        <v>336</v>
      </c>
      <c r="G63" s="20">
        <f t="shared" si="9"/>
        <v>15</v>
      </c>
      <c r="H63" s="12">
        <v>1</v>
      </c>
      <c r="I63" s="7">
        <f t="shared" si="15"/>
        <v>0.18</v>
      </c>
      <c r="J63" s="18"/>
      <c r="K63" s="19" t="s">
        <v>364</v>
      </c>
      <c r="L63" s="21"/>
      <c r="T63" s="12"/>
      <c r="U63" s="7"/>
      <c r="Y63" s="12"/>
      <c r="Z63" s="7"/>
      <c r="AB63" s="69"/>
    </row>
    <row r="64" spans="1:28" ht="14" x14ac:dyDescent="0.15">
      <c r="A64" s="21">
        <f t="shared" si="16"/>
        <v>32</v>
      </c>
      <c r="B64" s="17">
        <v>120</v>
      </c>
      <c r="C64" t="str">
        <f>VLOOKUP(B:B,'Sub Op Table'!A:C,2,0)</f>
        <v xml:space="preserve">SCAN BARCODE </v>
      </c>
      <c r="D64" s="6">
        <f>VLOOKUP(B64,'Sub Op Table'!A:C,3,0)</f>
        <v>1.7999999999999998</v>
      </c>
      <c r="E64" s="7">
        <f t="shared" si="14"/>
        <v>2.9999999999999995E-2</v>
      </c>
      <c r="F64" s="7" t="s">
        <v>336</v>
      </c>
      <c r="G64" s="20">
        <f t="shared" si="9"/>
        <v>15</v>
      </c>
      <c r="H64" s="12">
        <v>1</v>
      </c>
      <c r="I64" s="7">
        <f t="shared" si="15"/>
        <v>0.44999999999999996</v>
      </c>
      <c r="J64" s="18"/>
      <c r="K64" s="19" t="s">
        <v>365</v>
      </c>
      <c r="L64" s="21"/>
      <c r="T64" s="12"/>
      <c r="U64" s="7"/>
      <c r="Y64" s="12"/>
      <c r="Z64" s="7"/>
      <c r="AB64" s="69"/>
    </row>
    <row r="65" spans="1:29" ht="14" x14ac:dyDescent="0.15">
      <c r="A65" s="21">
        <f t="shared" si="16"/>
        <v>33</v>
      </c>
      <c r="B65" s="17">
        <v>1</v>
      </c>
      <c r="C65" t="str">
        <f>VLOOKUP(B:B,'Sub Op Table'!A:C,2,0)</f>
        <v>OBTAIN</v>
      </c>
      <c r="D65" s="6">
        <f>VLOOKUP(B65,'Sub Op Table'!A:C,3,0)</f>
        <v>0.72</v>
      </c>
      <c r="E65" s="7">
        <f t="shared" si="14"/>
        <v>1.2E-2</v>
      </c>
      <c r="F65" s="7" t="s">
        <v>335</v>
      </c>
      <c r="G65" s="20">
        <f t="shared" si="9"/>
        <v>1</v>
      </c>
      <c r="H65" s="12">
        <v>1</v>
      </c>
      <c r="I65" s="7">
        <f t="shared" si="15"/>
        <v>1.2E-2</v>
      </c>
      <c r="J65" s="18"/>
      <c r="K65" s="19" t="s">
        <v>371</v>
      </c>
      <c r="L65" s="21"/>
      <c r="T65" s="12"/>
      <c r="U65" s="7"/>
      <c r="Y65" s="12"/>
      <c r="Z65" s="7"/>
      <c r="AB65" s="69"/>
    </row>
    <row r="66" spans="1:29" ht="14" x14ac:dyDescent="0.15">
      <c r="A66" s="21">
        <f t="shared" si="16"/>
        <v>34</v>
      </c>
      <c r="B66" s="17">
        <v>521</v>
      </c>
      <c r="C66" t="str">
        <f>VLOOKUP(B:B,'Sub Op Table'!A:C,2,0)</f>
        <v>FOLD SHEET OF PAPER</v>
      </c>
      <c r="D66" s="6">
        <f>VLOOKUP(B66,'Sub Op Table'!A:C,3,0)</f>
        <v>5.76</v>
      </c>
      <c r="E66" s="7">
        <f t="shared" ref="E66:E70" si="19">D66/60</f>
        <v>9.6000000000000002E-2</v>
      </c>
      <c r="F66" s="7" t="s">
        <v>335</v>
      </c>
      <c r="G66" s="20">
        <f t="shared" si="9"/>
        <v>1</v>
      </c>
      <c r="H66" s="12">
        <v>1</v>
      </c>
      <c r="I66" s="7">
        <f t="shared" ref="I66:I70" si="20">E66*G66*H66</f>
        <v>9.6000000000000002E-2</v>
      </c>
      <c r="J66" s="18"/>
      <c r="K66" s="19" t="s">
        <v>367</v>
      </c>
      <c r="L66" s="21"/>
      <c r="T66" s="12"/>
      <c r="U66" s="7"/>
      <c r="Y66" s="12"/>
      <c r="Z66" s="7"/>
      <c r="AB66" s="69"/>
    </row>
    <row r="67" spans="1:29" ht="14" x14ac:dyDescent="0.15">
      <c r="A67" s="21">
        <f t="shared" si="16"/>
        <v>35</v>
      </c>
      <c r="B67" s="17">
        <v>10</v>
      </c>
      <c r="C67" t="str">
        <f>VLOOKUP(B:B,'Sub Op Table'!A:C,2,0)</f>
        <v>PLACE WITH ADJUSTMENTS</v>
      </c>
      <c r="D67" s="6">
        <f>VLOOKUP(B67,'Sub Op Table'!A:C,3,0)</f>
        <v>1.44</v>
      </c>
      <c r="E67" s="7">
        <f t="shared" si="19"/>
        <v>2.4E-2</v>
      </c>
      <c r="F67" s="7" t="s">
        <v>335</v>
      </c>
      <c r="G67" s="20">
        <f t="shared" si="9"/>
        <v>1</v>
      </c>
      <c r="H67" s="12">
        <v>1</v>
      </c>
      <c r="I67" s="7">
        <f t="shared" si="20"/>
        <v>2.4E-2</v>
      </c>
      <c r="J67" s="18"/>
      <c r="K67" s="19" t="s">
        <v>368</v>
      </c>
      <c r="L67" s="21"/>
      <c r="T67" s="12"/>
      <c r="U67" s="7"/>
      <c r="Y67" s="12"/>
      <c r="Z67" s="7"/>
      <c r="AB67" s="69"/>
    </row>
    <row r="68" spans="1:29" ht="14" x14ac:dyDescent="0.15">
      <c r="A68" s="21">
        <f t="shared" si="16"/>
        <v>36</v>
      </c>
      <c r="B68" s="17">
        <v>25</v>
      </c>
      <c r="C68" t="str">
        <f>VLOOKUP(B:B,'Sub Op Table'!A:C,2,0)</f>
        <v>WALK 8-10 STEPS (19-25 FT, 8.4-11.4 M)</v>
      </c>
      <c r="D68" s="6">
        <f>VLOOKUP(B68,'Sub Op Table'!A:C,3,0)</f>
        <v>5.76</v>
      </c>
      <c r="E68" s="7">
        <f t="shared" si="19"/>
        <v>9.6000000000000002E-2</v>
      </c>
      <c r="F68" s="7" t="s">
        <v>370</v>
      </c>
      <c r="G68" s="20">
        <f t="shared" si="9"/>
        <v>1.6666666666666665</v>
      </c>
      <c r="H68" s="12">
        <v>1</v>
      </c>
      <c r="I68" s="7">
        <f t="shared" si="20"/>
        <v>0.15999999999999998</v>
      </c>
      <c r="J68" s="18"/>
      <c r="K68" s="19" t="s">
        <v>363</v>
      </c>
      <c r="L68" s="21"/>
      <c r="T68" s="12"/>
      <c r="U68" s="7"/>
      <c r="Y68" s="12"/>
      <c r="Z68" s="7"/>
      <c r="AB68" s="69"/>
    </row>
    <row r="69" spans="1:29" ht="14" x14ac:dyDescent="0.15">
      <c r="A69" s="21">
        <f t="shared" si="16"/>
        <v>37</v>
      </c>
      <c r="B69" s="17">
        <v>1</v>
      </c>
      <c r="C69" t="str">
        <f>VLOOKUP(B:B,'Sub Op Table'!A:C,2,0)</f>
        <v>OBTAIN</v>
      </c>
      <c r="D69" s="6">
        <f>VLOOKUP(B69,'Sub Op Table'!A:C,3,0)</f>
        <v>0.72</v>
      </c>
      <c r="E69" s="7">
        <f t="shared" si="19"/>
        <v>1.2E-2</v>
      </c>
      <c r="F69" s="7" t="s">
        <v>370</v>
      </c>
      <c r="G69" s="20">
        <f t="shared" si="9"/>
        <v>1.6666666666666665</v>
      </c>
      <c r="H69" s="12">
        <v>1</v>
      </c>
      <c r="I69" s="7">
        <f t="shared" si="20"/>
        <v>1.9999999999999997E-2</v>
      </c>
      <c r="J69" s="18"/>
      <c r="K69" s="19" t="s">
        <v>369</v>
      </c>
      <c r="L69" s="21"/>
      <c r="T69" s="12"/>
      <c r="U69" s="7"/>
      <c r="Y69" s="12"/>
      <c r="Z69" s="7"/>
      <c r="AB69" s="69"/>
    </row>
    <row r="70" spans="1:29" ht="14" x14ac:dyDescent="0.15">
      <c r="A70" s="21">
        <f t="shared" si="16"/>
        <v>38</v>
      </c>
      <c r="B70" s="17">
        <v>74</v>
      </c>
      <c r="C70" t="str">
        <f>VLOOKUP(B:B,'Sub Op Table'!A:C,2,0)</f>
        <v>CART PUSH/PULL 111-122 STEPS</v>
      </c>
      <c r="D70" s="6">
        <f>VLOOKUP(B70,'Sub Op Table'!A:C,3,0)</f>
        <v>89.639999999999986</v>
      </c>
      <c r="E70" s="7">
        <f t="shared" si="19"/>
        <v>1.4939999999999998</v>
      </c>
      <c r="F70" s="7" t="s">
        <v>370</v>
      </c>
      <c r="G70" s="20">
        <f t="shared" si="9"/>
        <v>1.6666666666666665</v>
      </c>
      <c r="H70" s="12">
        <v>1</v>
      </c>
      <c r="I70" s="7">
        <f t="shared" si="20"/>
        <v>2.4899999999999993</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383</v>
      </c>
      <c r="E72" s="7"/>
      <c r="F72" s="7"/>
      <c r="G72" s="20"/>
      <c r="I72" s="7"/>
      <c r="J72" s="18"/>
      <c r="K72" s="19"/>
      <c r="L72" s="21"/>
      <c r="T72" s="74"/>
      <c r="U72" s="12"/>
      <c r="V72" s="7"/>
      <c r="Z72" s="12"/>
      <c r="AA72" s="7"/>
      <c r="AC72" s="69"/>
    </row>
    <row r="73" spans="1:29" ht="15" x14ac:dyDescent="0.2">
      <c r="A73" s="17">
        <v>39</v>
      </c>
      <c r="B73" s="17">
        <v>245</v>
      </c>
      <c r="C73" t="str">
        <f>VLOOKUP(B:B,'Sub Op Table'!A:C,2,0)</f>
        <v>PROCESS TIME</v>
      </c>
      <c r="D73" s="14">
        <v>10</v>
      </c>
      <c r="E73" s="7">
        <f t="shared" ref="E73" si="21">D73/60</f>
        <v>0.16666666666666666</v>
      </c>
      <c r="F73" s="75" t="s">
        <v>336</v>
      </c>
      <c r="G73" s="20">
        <f>VLOOKUP(F73,$C$14:$D$22,2,FALSE)</f>
        <v>15</v>
      </c>
      <c r="H73" s="12">
        <f>'Secondary Assumptions'!C27</f>
        <v>0.12</v>
      </c>
      <c r="I73" s="7">
        <f t="shared" ref="I73" si="22">E73*G73*H73</f>
        <v>0.3</v>
      </c>
      <c r="J73" s="18"/>
      <c r="K73" s="19" t="s">
        <v>655</v>
      </c>
      <c r="L73" s="21"/>
      <c r="T73" s="74"/>
      <c r="U73" s="12"/>
      <c r="V73" s="7"/>
      <c r="Z73" s="12"/>
      <c r="AA73" s="7"/>
      <c r="AC73" s="69"/>
    </row>
    <row r="74" spans="1:29" ht="15" x14ac:dyDescent="0.2">
      <c r="A74" s="17">
        <v>40</v>
      </c>
      <c r="B74" s="17">
        <v>434</v>
      </c>
      <c r="C74" t="str">
        <f>VLOOKUP(B:B,'Sub Op Table'!A:C,2,0)</f>
        <v>OBTAIN RADIO FROM BELT AND RETURN</v>
      </c>
      <c r="D74" s="6">
        <f>VLOOKUP(B74,'Sub Op Table'!A:C,3,0)</f>
        <v>2.88</v>
      </c>
      <c r="E74" s="7">
        <f t="shared" ref="E74" si="23">D74/60</f>
        <v>4.8000000000000001E-2</v>
      </c>
      <c r="F74" s="75" t="s">
        <v>336</v>
      </c>
      <c r="G74" s="20">
        <f t="shared" ref="G74:G85" si="24">VLOOKUP(F74,$C$14:$D$22,2,FALSE)</f>
        <v>15</v>
      </c>
      <c r="H74" s="12">
        <f>'Secondary Assumptions'!C27</f>
        <v>0.12</v>
      </c>
      <c r="I74" s="7">
        <f t="shared" ref="I74" si="25">E74*G74*H74</f>
        <v>8.6399999999999991E-2</v>
      </c>
      <c r="J74" s="18"/>
      <c r="K74" s="19" t="s">
        <v>497</v>
      </c>
      <c r="L74" s="21"/>
      <c r="T74" s="74"/>
      <c r="U74" s="12"/>
      <c r="V74" s="7"/>
      <c r="Z74" s="12"/>
      <c r="AA74" s="7"/>
      <c r="AC74" s="69"/>
    </row>
    <row r="75" spans="1:29" ht="15" x14ac:dyDescent="0.2">
      <c r="A75" s="23">
        <v>41</v>
      </c>
      <c r="B75" s="17">
        <v>412</v>
      </c>
      <c r="C75" t="str">
        <f>VLOOKUP(B:B,'Sub Op Table'!A:C,2,0)</f>
        <v>ALIGN TO 2 POINTS</v>
      </c>
      <c r="D75" s="6">
        <f>VLOOKUP(B75,'Sub Op Table'!A:C,3,0)</f>
        <v>2.52</v>
      </c>
      <c r="E75" s="7">
        <f t="shared" ref="E75" si="26">D75/60</f>
        <v>4.2000000000000003E-2</v>
      </c>
      <c r="F75" s="75" t="s">
        <v>336</v>
      </c>
      <c r="G75" s="20">
        <f t="shared" si="24"/>
        <v>15</v>
      </c>
      <c r="H75" s="12">
        <f>'Secondary Assumptions'!C27</f>
        <v>0.12</v>
      </c>
      <c r="I75" s="7">
        <f t="shared" ref="I75" si="27">E75*G75*H75</f>
        <v>7.5600000000000001E-2</v>
      </c>
      <c r="J75" s="18"/>
      <c r="K75" s="19" t="s">
        <v>391</v>
      </c>
      <c r="L75" s="21"/>
      <c r="T75" s="74"/>
      <c r="U75" s="12"/>
      <c r="V75" s="7"/>
      <c r="Z75" s="12"/>
      <c r="AA75" s="7"/>
      <c r="AC75" s="69"/>
    </row>
    <row r="76" spans="1:29" ht="15" x14ac:dyDescent="0.2">
      <c r="A76" s="23">
        <v>42</v>
      </c>
      <c r="B76" s="17">
        <v>197</v>
      </c>
      <c r="C76" t="str">
        <f>VLOOKUP(B:B,'Sub Op Table'!A:C,2,0)</f>
        <v>PUSH BUTTON/PUSH PULL SWITCH / LEVER &lt;12"</v>
      </c>
      <c r="D76" s="6">
        <f>VLOOKUP(B76,'Sub Op Table'!A:C,3,0)</f>
        <v>1.0799999999999998</v>
      </c>
      <c r="E76" s="7">
        <f>D76/60</f>
        <v>1.7999999999999999E-2</v>
      </c>
      <c r="F76" s="75" t="s">
        <v>336</v>
      </c>
      <c r="G76" s="20">
        <f t="shared" si="24"/>
        <v>15</v>
      </c>
      <c r="H76" s="12">
        <f>'Secondary Assumptions'!C27</f>
        <v>0.12</v>
      </c>
      <c r="I76" s="7">
        <f>E76*G76*H76</f>
        <v>3.2399999999999991E-2</v>
      </c>
      <c r="J76" s="18"/>
      <c r="K76" s="19" t="s">
        <v>384</v>
      </c>
      <c r="L76" s="21"/>
      <c r="T76" s="74"/>
      <c r="U76" s="12"/>
      <c r="V76" s="7"/>
      <c r="Z76" s="12"/>
      <c r="AA76" s="7"/>
      <c r="AC76" s="69"/>
    </row>
    <row r="77" spans="1:29" ht="15" x14ac:dyDescent="0.2">
      <c r="A77" s="23">
        <f t="shared" ref="A77:A78" si="28">A76+1</f>
        <v>43</v>
      </c>
      <c r="B77" s="17">
        <v>197</v>
      </c>
      <c r="C77" t="str">
        <f>VLOOKUP(B:B,'Sub Op Table'!A:C,2,0)</f>
        <v>PUSH BUTTON/PUSH PULL SWITCH / LEVER &lt;12"</v>
      </c>
      <c r="D77" s="6">
        <f>VLOOKUP(B77,'Sub Op Table'!A:C,3,0)</f>
        <v>1.0799999999999998</v>
      </c>
      <c r="E77" s="7">
        <f>D77/60</f>
        <v>1.7999999999999999E-2</v>
      </c>
      <c r="F77" s="75" t="s">
        <v>336</v>
      </c>
      <c r="G77" s="20">
        <f t="shared" si="24"/>
        <v>15</v>
      </c>
      <c r="H77" s="12">
        <f>'Secondary Assumptions'!C27</f>
        <v>0.12</v>
      </c>
      <c r="I77" s="7">
        <f>E77*G77*H77</f>
        <v>3.2399999999999991E-2</v>
      </c>
      <c r="J77" s="18"/>
      <c r="K77" s="19" t="s">
        <v>385</v>
      </c>
      <c r="L77" s="21"/>
      <c r="T77" s="74"/>
      <c r="U77" s="12"/>
      <c r="V77" s="7"/>
      <c r="Z77" s="12"/>
      <c r="AA77" s="7"/>
      <c r="AC77" s="69"/>
    </row>
    <row r="78" spans="1:29" ht="15" x14ac:dyDescent="0.2">
      <c r="A78" s="23">
        <f t="shared" si="28"/>
        <v>44</v>
      </c>
      <c r="B78" s="17">
        <v>17</v>
      </c>
      <c r="C78" t="str">
        <f>VLOOKUP(B:B,'Sub Op Table'!A:C,2,0)</f>
        <v>READ 2-3 DIGITS/4-8 WORDS</v>
      </c>
      <c r="D78" s="6">
        <f>VLOOKUP(B78,'Sub Op Table'!A:C,3,0)</f>
        <v>1.0799999999999998</v>
      </c>
      <c r="E78" s="7">
        <f>D78/60</f>
        <v>1.7999999999999999E-2</v>
      </c>
      <c r="F78" s="75" t="s">
        <v>336</v>
      </c>
      <c r="G78" s="20">
        <f t="shared" si="24"/>
        <v>15</v>
      </c>
      <c r="H78" s="12">
        <f>'Secondary Assumptions'!C27</f>
        <v>0.12</v>
      </c>
      <c r="I78" s="7">
        <f>E78*G78*H78</f>
        <v>3.2399999999999991E-2</v>
      </c>
      <c r="J78" s="18"/>
      <c r="K78" s="19" t="s">
        <v>386</v>
      </c>
      <c r="L78" s="21"/>
      <c r="T78" s="74"/>
      <c r="U78" s="12"/>
      <c r="V78" s="7"/>
      <c r="Z78" s="12"/>
      <c r="AA78" s="7"/>
      <c r="AC78" s="69"/>
    </row>
    <row r="79" spans="1:29" ht="15" x14ac:dyDescent="0.2">
      <c r="A79" s="17"/>
      <c r="B79" s="17"/>
      <c r="C79" s="76" t="s">
        <v>387</v>
      </c>
      <c r="E79" s="7"/>
      <c r="F79" s="7"/>
      <c r="G79" s="7"/>
      <c r="I79" s="7"/>
      <c r="J79" s="18"/>
      <c r="K79" s="19"/>
      <c r="L79" s="21"/>
      <c r="T79" s="74"/>
      <c r="U79" s="12"/>
      <c r="V79" s="7"/>
      <c r="Z79" s="12"/>
      <c r="AA79" s="7"/>
      <c r="AC79" s="69"/>
    </row>
    <row r="80" spans="1:29" ht="15" x14ac:dyDescent="0.2">
      <c r="A80" s="17">
        <v>45</v>
      </c>
      <c r="B80" s="17">
        <v>59</v>
      </c>
      <c r="C80" t="str">
        <f>VLOOKUP(B:B,'Sub Op Table'!A:C,2,0)</f>
        <v xml:space="preserve">CART PUSH/PULL 6-9 STEPS </v>
      </c>
      <c r="D80" s="6">
        <f>VLOOKUP(B80,'Sub Op Table'!A:C,3,0)</f>
        <v>6.4799999999999995</v>
      </c>
      <c r="E80" s="7">
        <f t="shared" ref="E80" si="29">D80/60</f>
        <v>0.108</v>
      </c>
      <c r="F80" s="75" t="s">
        <v>336</v>
      </c>
      <c r="G80" s="20">
        <f t="shared" si="24"/>
        <v>15</v>
      </c>
      <c r="H80" s="12">
        <f>'Secondary Assumptions'!C23*'Secondary Assumptions'!C27</f>
        <v>3.5999999999999997E-2</v>
      </c>
      <c r="I80" s="7">
        <f>E80*G80*H80</f>
        <v>5.831999999999999E-2</v>
      </c>
      <c r="J80" s="18"/>
      <c r="K80" s="19" t="s">
        <v>388</v>
      </c>
      <c r="L80" s="21"/>
      <c r="T80" s="74"/>
      <c r="U80" s="12"/>
      <c r="V80" s="7"/>
      <c r="Z80" s="12"/>
      <c r="AA80" s="7"/>
      <c r="AC80" s="69"/>
    </row>
    <row r="81" spans="1:29" ht="15" x14ac:dyDescent="0.2">
      <c r="A81" s="17">
        <v>46</v>
      </c>
      <c r="B81" s="17">
        <v>136</v>
      </c>
      <c r="C81" t="str">
        <f>VLOOKUP(B:B,'Sub Op Table'!A:C,2,0)</f>
        <v>INSPECT 5 POINTS</v>
      </c>
      <c r="D81" s="6">
        <f>VLOOKUP(B81,'Sub Op Table'!A:C,3,0)</f>
        <v>2.1599999999999997</v>
      </c>
      <c r="E81" s="7">
        <f>D81/60</f>
        <v>3.5999999999999997E-2</v>
      </c>
      <c r="F81" s="75" t="s">
        <v>336</v>
      </c>
      <c r="G81" s="20">
        <f t="shared" si="24"/>
        <v>15</v>
      </c>
      <c r="H81" s="12">
        <f>'Secondary Assumptions'!C23*'Secondary Assumptions'!C27</f>
        <v>3.5999999999999997E-2</v>
      </c>
      <c r="I81" s="7">
        <f>E81*G81*H81</f>
        <v>1.9439999999999995E-2</v>
      </c>
      <c r="J81" s="18"/>
      <c r="K81" s="19" t="s">
        <v>413</v>
      </c>
      <c r="L81" s="21"/>
      <c r="T81" s="74"/>
      <c r="U81" s="12"/>
      <c r="V81" s="7"/>
      <c r="Z81" s="12"/>
      <c r="AA81" s="7"/>
      <c r="AC81" s="69"/>
    </row>
    <row r="82" spans="1:29" ht="15" x14ac:dyDescent="0.2">
      <c r="A82" s="17"/>
      <c r="B82" s="17"/>
      <c r="C82" s="76" t="s">
        <v>389</v>
      </c>
      <c r="E82" s="7"/>
      <c r="F82" s="7"/>
      <c r="G82" s="7"/>
      <c r="I82" s="7"/>
      <c r="J82" s="18"/>
      <c r="K82" s="19"/>
      <c r="L82" s="21"/>
      <c r="T82" s="74"/>
      <c r="U82" s="12"/>
      <c r="V82" s="7"/>
      <c r="Z82" s="12"/>
      <c r="AA82" s="7"/>
      <c r="AC82" s="69"/>
    </row>
    <row r="83" spans="1:29" ht="15" x14ac:dyDescent="0.2">
      <c r="A83" s="17">
        <v>47</v>
      </c>
      <c r="B83" s="17">
        <v>77</v>
      </c>
      <c r="C83" t="str">
        <f>VLOOKUP(B:B,'Sub Op Table'!A:C,2,0)</f>
        <v>CART PUSH/PULL 150-163 STEPS</v>
      </c>
      <c r="D83" s="6">
        <f>VLOOKUP(B83,'Sub Op Table'!A:C,3,0)</f>
        <v>120.24</v>
      </c>
      <c r="E83" s="7">
        <f t="shared" ref="E83:E84" si="30">D83/60</f>
        <v>2.004</v>
      </c>
      <c r="F83" s="75" t="s">
        <v>336</v>
      </c>
      <c r="G83" s="20">
        <f t="shared" si="24"/>
        <v>15</v>
      </c>
      <c r="H83" s="12">
        <f>'Secondary Assumptions'!C23*'Secondary Assumptions'!C27</f>
        <v>3.5999999999999997E-2</v>
      </c>
      <c r="I83" s="7">
        <f>E83*G83*H83</f>
        <v>1.0821599999999998</v>
      </c>
      <c r="J83" s="18"/>
      <c r="K83" s="19" t="s">
        <v>390</v>
      </c>
      <c r="L83" s="21"/>
      <c r="T83" s="74"/>
      <c r="U83" s="12"/>
      <c r="V83" s="7"/>
      <c r="Z83" s="12"/>
      <c r="AA83" s="7"/>
      <c r="AC83" s="69"/>
    </row>
    <row r="84" spans="1:29" ht="15" x14ac:dyDescent="0.2">
      <c r="A84" s="17">
        <v>48</v>
      </c>
      <c r="B84" s="17">
        <v>245</v>
      </c>
      <c r="C84" t="str">
        <f>VLOOKUP(B:B,'Sub Op Table'!A:C,2,0)</f>
        <v>PROCESS TIME</v>
      </c>
      <c r="D84" s="14">
        <v>120</v>
      </c>
      <c r="E84" s="7">
        <f t="shared" si="30"/>
        <v>2</v>
      </c>
      <c r="F84" s="75" t="s">
        <v>336</v>
      </c>
      <c r="G84" s="20">
        <f t="shared" si="24"/>
        <v>15</v>
      </c>
      <c r="H84" s="12">
        <f>'Secondary Assumptions'!C23*'Secondary Assumptions'!C27</f>
        <v>3.5999999999999997E-2</v>
      </c>
      <c r="I84" s="7">
        <f>E84*G84*H84</f>
        <v>1.0799999999999998</v>
      </c>
      <c r="J84" s="18"/>
      <c r="K84" s="19" t="s">
        <v>414</v>
      </c>
      <c r="L84" s="21"/>
      <c r="T84" s="74"/>
      <c r="U84" s="12"/>
      <c r="V84" s="7"/>
      <c r="Z84" s="12"/>
      <c r="AA84" s="7"/>
      <c r="AC84" s="69"/>
    </row>
    <row r="85" spans="1:29" ht="15" x14ac:dyDescent="0.2">
      <c r="A85" s="17">
        <v>49</v>
      </c>
      <c r="B85" s="17">
        <v>77</v>
      </c>
      <c r="C85" t="str">
        <f>VLOOKUP(B:B,'Sub Op Table'!A:C,2,0)</f>
        <v>CART PUSH/PULL 150-163 STEPS</v>
      </c>
      <c r="D85" s="6">
        <f>VLOOKUP(B85,'Sub Op Table'!A:C,3,0)</f>
        <v>120.24</v>
      </c>
      <c r="E85" s="7">
        <f t="shared" ref="E85" si="31">D85/60</f>
        <v>2.004</v>
      </c>
      <c r="F85" s="75" t="s">
        <v>336</v>
      </c>
      <c r="G85" s="20">
        <f t="shared" si="24"/>
        <v>15</v>
      </c>
      <c r="H85" s="12">
        <f>'Secondary Assumptions'!C23*'Secondary Assumptions'!C27</f>
        <v>3.5999999999999997E-2</v>
      </c>
      <c r="I85" s="7">
        <f>E85*G85*H85</f>
        <v>1.0821599999999998</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50</v>
      </c>
      <c r="B87" s="17">
        <v>245</v>
      </c>
      <c r="C87" t="str">
        <f>VLOOKUP(B:B,'Sub Op Table'!A:C,2,0)</f>
        <v>PROCESS TIME</v>
      </c>
      <c r="D87" s="14">
        <v>10</v>
      </c>
      <c r="E87" s="7">
        <f t="shared" ref="E87:E96" si="32">D87/60</f>
        <v>0.16666666666666666</v>
      </c>
      <c r="F87" s="75" t="s">
        <v>412</v>
      </c>
      <c r="G87" s="20">
        <f t="shared" ref="G87:G96" si="33">VLOOKUP(F87,$C$14:$D$21,2,FALSE)</f>
        <v>2</v>
      </c>
      <c r="H87" s="12">
        <f>'Secondary Assumptions'!C16</f>
        <v>0.95</v>
      </c>
      <c r="I87" s="7">
        <f>E87*G87*H87</f>
        <v>0.31666666666666665</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51</v>
      </c>
      <c r="B89" s="17">
        <v>434</v>
      </c>
      <c r="C89" t="str">
        <f>VLOOKUP(B:B,'Sub Op Table'!A:C,2,0)</f>
        <v>OBTAIN RADIO FROM BELT AND RETURN</v>
      </c>
      <c r="D89" s="6">
        <f>VLOOKUP(B89,'Sub Op Table'!A:C,3,0)</f>
        <v>2.88</v>
      </c>
      <c r="E89" s="7">
        <f t="shared" si="32"/>
        <v>4.8000000000000001E-2</v>
      </c>
      <c r="F89" s="75" t="s">
        <v>412</v>
      </c>
      <c r="G89" s="20">
        <f t="shared" si="33"/>
        <v>2</v>
      </c>
      <c r="H89" s="12">
        <v>1</v>
      </c>
      <c r="I89" s="7">
        <f t="shared" ref="I89:I96" si="34">E89*G89*H89</f>
        <v>9.6000000000000002E-2</v>
      </c>
      <c r="J89" s="18"/>
      <c r="K89" s="19" t="s">
        <v>497</v>
      </c>
      <c r="L89" s="21"/>
      <c r="T89" s="74"/>
      <c r="U89" s="12"/>
      <c r="V89" s="7"/>
      <c r="Z89" s="12"/>
      <c r="AA89" s="7"/>
      <c r="AC89" s="69"/>
    </row>
    <row r="90" spans="1:29" ht="15" x14ac:dyDescent="0.2">
      <c r="A90" s="17">
        <v>52</v>
      </c>
      <c r="B90" s="17">
        <v>481</v>
      </c>
      <c r="C90" t="str">
        <f>VLOOKUP(B:B,'Sub Op Table'!A:C,2,0)</f>
        <v>TYPE 3-6 DIGITS-Keypad</v>
      </c>
      <c r="D90" s="6">
        <f>VLOOKUP(B90,'Sub Op Table'!A:C,3,0)</f>
        <v>2.1599999999999997</v>
      </c>
      <c r="E90" s="7">
        <f t="shared" si="32"/>
        <v>3.5999999999999997E-2</v>
      </c>
      <c r="F90" s="75" t="s">
        <v>412</v>
      </c>
      <c r="G90" s="20">
        <f t="shared" si="33"/>
        <v>2</v>
      </c>
      <c r="H90" s="12">
        <v>1</v>
      </c>
      <c r="I90" s="7">
        <f t="shared" si="34"/>
        <v>7.1999999999999995E-2</v>
      </c>
      <c r="J90" s="18"/>
      <c r="K90" s="19" t="s">
        <v>809</v>
      </c>
      <c r="L90" s="21"/>
      <c r="T90" s="74"/>
      <c r="U90" s="12"/>
      <c r="V90" s="7"/>
      <c r="Z90" s="12"/>
      <c r="AA90" s="7"/>
      <c r="AC90" s="69"/>
    </row>
    <row r="91" spans="1:29" ht="15" x14ac:dyDescent="0.2">
      <c r="A91" s="17">
        <v>53</v>
      </c>
      <c r="B91" s="17">
        <v>245</v>
      </c>
      <c r="C91" t="str">
        <f>VLOOKUP(B:B,'Sub Op Table'!A:C,2,0)</f>
        <v>PROCESS TIME</v>
      </c>
      <c r="D91" s="14">
        <v>60</v>
      </c>
      <c r="E91" s="7">
        <f t="shared" si="32"/>
        <v>1</v>
      </c>
      <c r="F91" s="75" t="s">
        <v>412</v>
      </c>
      <c r="G91" s="20">
        <f t="shared" si="33"/>
        <v>2</v>
      </c>
      <c r="H91" s="12">
        <v>1</v>
      </c>
      <c r="I91" s="7">
        <f t="shared" si="34"/>
        <v>2</v>
      </c>
      <c r="J91" s="18"/>
      <c r="K91" s="19" t="s">
        <v>810</v>
      </c>
      <c r="L91" s="21"/>
      <c r="T91" s="74"/>
      <c r="U91" s="12"/>
      <c r="V91" s="7"/>
      <c r="Z91" s="12"/>
      <c r="AA91" s="7"/>
      <c r="AC91" s="69"/>
    </row>
    <row r="92" spans="1:29" ht="15" x14ac:dyDescent="0.2">
      <c r="A92" s="17">
        <v>54</v>
      </c>
      <c r="B92" s="17">
        <v>245</v>
      </c>
      <c r="C92" t="str">
        <f>VLOOKUP(B:B,'Sub Op Table'!A:C,2,0)</f>
        <v>PROCESS TIME</v>
      </c>
      <c r="D92" s="14">
        <v>5</v>
      </c>
      <c r="E92" s="7">
        <f t="shared" si="32"/>
        <v>8.3333333333333329E-2</v>
      </c>
      <c r="F92" s="75" t="s">
        <v>412</v>
      </c>
      <c r="G92" s="20">
        <f t="shared" si="33"/>
        <v>2</v>
      </c>
      <c r="H92" s="12">
        <v>1</v>
      </c>
      <c r="I92" s="7">
        <f t="shared" si="34"/>
        <v>0.16666666666666666</v>
      </c>
      <c r="J92" s="18"/>
      <c r="K92" s="19" t="s">
        <v>811</v>
      </c>
      <c r="L92" s="21"/>
      <c r="T92" s="74"/>
      <c r="U92" s="12"/>
      <c r="V92" s="7"/>
      <c r="Z92" s="12"/>
      <c r="AA92" s="7"/>
      <c r="AC92" s="69"/>
    </row>
    <row r="93" spans="1:29" ht="15" x14ac:dyDescent="0.2">
      <c r="A93" s="17">
        <v>55</v>
      </c>
      <c r="B93" s="17">
        <v>245</v>
      </c>
      <c r="C93" t="str">
        <f>VLOOKUP(B:B,'Sub Op Table'!A:C,2,0)</f>
        <v>PROCESS TIME</v>
      </c>
      <c r="D93" s="14">
        <v>180</v>
      </c>
      <c r="E93" s="7">
        <f t="shared" si="32"/>
        <v>3</v>
      </c>
      <c r="F93" s="75" t="s">
        <v>412</v>
      </c>
      <c r="G93" s="20">
        <f t="shared" si="33"/>
        <v>2</v>
      </c>
      <c r="H93" s="12">
        <v>1</v>
      </c>
      <c r="I93" s="7">
        <f t="shared" si="34"/>
        <v>6</v>
      </c>
      <c r="J93" s="18"/>
      <c r="K93" s="19" t="s">
        <v>812</v>
      </c>
      <c r="L93" s="21"/>
      <c r="T93" s="74"/>
      <c r="U93" s="12"/>
      <c r="V93" s="7"/>
      <c r="Z93" s="12"/>
      <c r="AA93" s="7"/>
      <c r="AC93" s="69"/>
    </row>
    <row r="94" spans="1:29" ht="15" x14ac:dyDescent="0.2">
      <c r="A94" s="17">
        <v>56</v>
      </c>
      <c r="B94" s="17">
        <v>7</v>
      </c>
      <c r="C94" t="str">
        <f>VLOOKUP(B:B,'Sub Op Table'!A:C,2,0)</f>
        <v>PLACE</v>
      </c>
      <c r="D94" s="6">
        <f>VLOOKUP(B94,'Sub Op Table'!A:C,3,0)</f>
        <v>0.72</v>
      </c>
      <c r="E94" s="7">
        <f t="shared" si="32"/>
        <v>1.2E-2</v>
      </c>
      <c r="F94" s="75" t="s">
        <v>412</v>
      </c>
      <c r="G94" s="20">
        <f t="shared" si="33"/>
        <v>2</v>
      </c>
      <c r="H94" s="12">
        <v>1</v>
      </c>
      <c r="I94" s="7">
        <f t="shared" si="34"/>
        <v>2.4E-2</v>
      </c>
      <c r="J94" s="18"/>
      <c r="K94" s="19" t="s">
        <v>813</v>
      </c>
      <c r="L94" s="21"/>
      <c r="T94" s="74"/>
      <c r="U94" s="12"/>
      <c r="V94" s="7"/>
      <c r="Z94" s="12"/>
      <c r="AA94" s="7"/>
      <c r="AC94" s="69"/>
    </row>
    <row r="95" spans="1:29" ht="15" x14ac:dyDescent="0.2">
      <c r="A95" s="17">
        <v>57</v>
      </c>
      <c r="B95" s="17">
        <v>245</v>
      </c>
      <c r="C95" t="str">
        <f>VLOOKUP(B:B,'Sub Op Table'!A:C,2,0)</f>
        <v>PROCESS TIME</v>
      </c>
      <c r="D95" s="14">
        <v>10</v>
      </c>
      <c r="E95" s="7">
        <f t="shared" si="32"/>
        <v>0.16666666666666666</v>
      </c>
      <c r="F95" s="75" t="s">
        <v>412</v>
      </c>
      <c r="G95" s="20">
        <f t="shared" si="33"/>
        <v>2</v>
      </c>
      <c r="H95" s="12">
        <v>1</v>
      </c>
      <c r="I95" s="7">
        <f t="shared" si="34"/>
        <v>0.33333333333333331</v>
      </c>
      <c r="J95" s="18"/>
      <c r="K95" s="19" t="s">
        <v>814</v>
      </c>
      <c r="L95" s="21"/>
      <c r="T95" s="74"/>
      <c r="U95" s="12"/>
      <c r="V95" s="7"/>
      <c r="Z95" s="12"/>
      <c r="AA95" s="7"/>
      <c r="AC95" s="69"/>
    </row>
    <row r="96" spans="1:29" ht="15" x14ac:dyDescent="0.2">
      <c r="A96" s="17">
        <v>58</v>
      </c>
      <c r="B96" s="17">
        <v>1</v>
      </c>
      <c r="C96" t="str">
        <f>VLOOKUP(B:B,'Sub Op Table'!A:C,2,0)</f>
        <v>OBTAIN</v>
      </c>
      <c r="D96" s="6">
        <f>VLOOKUP(B96,'Sub Op Table'!A:C,3,0)</f>
        <v>0.72</v>
      </c>
      <c r="E96" s="7">
        <f t="shared" si="32"/>
        <v>1.2E-2</v>
      </c>
      <c r="F96" s="75" t="s">
        <v>412</v>
      </c>
      <c r="G96" s="20">
        <f t="shared" si="33"/>
        <v>2</v>
      </c>
      <c r="H96" s="12">
        <v>1</v>
      </c>
      <c r="I96" s="7">
        <f t="shared" si="34"/>
        <v>2.4E-2</v>
      </c>
      <c r="J96" s="18"/>
      <c r="K96" s="19" t="s">
        <v>815</v>
      </c>
      <c r="L96" s="21"/>
      <c r="T96" s="74"/>
      <c r="U96" s="12"/>
      <c r="V96" s="7"/>
      <c r="Z96" s="12"/>
      <c r="AA96" s="7"/>
      <c r="AC96" s="69"/>
    </row>
    <row r="97" spans="1:29" ht="15" x14ac:dyDescent="0.2">
      <c r="B97" s="4"/>
      <c r="C97" s="5" t="s">
        <v>639</v>
      </c>
      <c r="E97" s="7"/>
      <c r="F97" s="7"/>
      <c r="G97" s="7"/>
      <c r="I97" s="7"/>
      <c r="J97" s="8"/>
      <c r="K97" s="9"/>
      <c r="T97" s="73"/>
      <c r="U97" s="12"/>
      <c r="V97" s="7"/>
      <c r="Z97" s="12"/>
      <c r="AA97" s="7"/>
      <c r="AC97" s="69"/>
    </row>
    <row r="98" spans="1:29" ht="14" x14ac:dyDescent="0.15">
      <c r="A98" s="21">
        <v>59</v>
      </c>
      <c r="B98" s="17">
        <v>25</v>
      </c>
      <c r="C98" t="str">
        <f>VLOOKUP(B:B,'Sub Op Table'!A:C,2,0)</f>
        <v>WALK 8-10 STEPS (19-25 FT, 8.4-11.4 M)</v>
      </c>
      <c r="D98" s="6">
        <f>VLOOKUP(B98,'Sub Op Table'!A:C,3,0)</f>
        <v>5.76</v>
      </c>
      <c r="E98" s="7">
        <f>D98/60</f>
        <v>9.6000000000000002E-2</v>
      </c>
      <c r="F98" s="7" t="s">
        <v>334</v>
      </c>
      <c r="G98" s="20">
        <f t="shared" ref="G98:G104" si="35">VLOOKUP(F98,$C$14:$D$21,2,FALSE)</f>
        <v>0.16666666666666666</v>
      </c>
      <c r="H98" s="12">
        <v>1</v>
      </c>
      <c r="I98" s="7">
        <f>E98*G98*H98</f>
        <v>1.6E-2</v>
      </c>
      <c r="J98" s="18"/>
      <c r="K98" s="19" t="s">
        <v>658</v>
      </c>
      <c r="L98" s="21"/>
      <c r="T98" s="12"/>
      <c r="U98" s="7"/>
      <c r="Y98" s="12"/>
      <c r="Z98" s="7"/>
      <c r="AB98" s="69"/>
    </row>
    <row r="99" spans="1:29" ht="14" x14ac:dyDescent="0.15">
      <c r="A99" s="21">
        <v>60</v>
      </c>
      <c r="B99" s="17">
        <v>1</v>
      </c>
      <c r="C99" t="str">
        <f>VLOOKUP(B:B,'Sub Op Table'!A:C,2,0)</f>
        <v>OBTAIN</v>
      </c>
      <c r="D99" s="6">
        <f>VLOOKUP(B99,'Sub Op Table'!A:C,3,0)</f>
        <v>0.72</v>
      </c>
      <c r="E99" s="7">
        <f>D99/60</f>
        <v>1.2E-2</v>
      </c>
      <c r="F99" s="7" t="s">
        <v>334</v>
      </c>
      <c r="G99" s="20">
        <f t="shared" si="35"/>
        <v>0.16666666666666666</v>
      </c>
      <c r="H99" s="12">
        <v>1</v>
      </c>
      <c r="I99" s="7">
        <f>E99*G99*H99</f>
        <v>2E-3</v>
      </c>
      <c r="J99" s="18"/>
      <c r="K99" s="19" t="s">
        <v>369</v>
      </c>
      <c r="L99" s="21"/>
      <c r="T99" s="12"/>
      <c r="U99" s="7"/>
      <c r="Y99" s="12"/>
      <c r="Z99" s="7"/>
      <c r="AB99" s="69"/>
    </row>
    <row r="100" spans="1:29" ht="14" x14ac:dyDescent="0.15">
      <c r="A100" s="21">
        <f>A99+1</f>
        <v>61</v>
      </c>
      <c r="B100" s="17">
        <v>74</v>
      </c>
      <c r="C100" t="str">
        <f>VLOOKUP(B:B,'Sub Op Table'!A:C,2,0)</f>
        <v>CART PUSH/PULL 111-122 STEPS</v>
      </c>
      <c r="D100" s="6">
        <f>VLOOKUP(B100,'Sub Op Table'!A:C,3,0)</f>
        <v>89.639999999999986</v>
      </c>
      <c r="E100" s="7">
        <f>D100/60</f>
        <v>1.4939999999999998</v>
      </c>
      <c r="F100" s="7" t="s">
        <v>334</v>
      </c>
      <c r="G100" s="20">
        <f t="shared" si="35"/>
        <v>0.16666666666666666</v>
      </c>
      <c r="H100" s="12">
        <v>1</v>
      </c>
      <c r="I100" s="7">
        <f>E100*G100*H100</f>
        <v>0.24899999999999994</v>
      </c>
      <c r="J100" s="18"/>
      <c r="K100" s="19" t="s">
        <v>659</v>
      </c>
      <c r="L100" s="21"/>
      <c r="T100" s="12"/>
      <c r="U100" s="7"/>
      <c r="Y100" s="12"/>
      <c r="Z100" s="7"/>
      <c r="AB100" s="69"/>
    </row>
    <row r="101" spans="1:29" ht="14" x14ac:dyDescent="0.15">
      <c r="A101" s="21">
        <f t="shared" ref="A101:A115" si="36">A100+1</f>
        <v>62</v>
      </c>
      <c r="B101" s="17">
        <v>10</v>
      </c>
      <c r="C101" t="str">
        <f>VLOOKUP(B:B,'Sub Op Table'!A:C,2,0)</f>
        <v>PLACE WITH ADJUSTMENTS</v>
      </c>
      <c r="D101" s="6">
        <f>VLOOKUP(B101,'Sub Op Table'!A:C,3,0)</f>
        <v>1.44</v>
      </c>
      <c r="E101" s="7">
        <f>D101/60</f>
        <v>2.4E-2</v>
      </c>
      <c r="F101" s="7" t="s">
        <v>334</v>
      </c>
      <c r="G101" s="20">
        <f t="shared" si="35"/>
        <v>0.16666666666666666</v>
      </c>
      <c r="H101" s="12">
        <v>1</v>
      </c>
      <c r="I101" s="7">
        <f>E101*G101*H101</f>
        <v>4.0000000000000001E-3</v>
      </c>
      <c r="J101" s="18"/>
      <c r="K101" s="19" t="s">
        <v>660</v>
      </c>
      <c r="L101" s="21"/>
      <c r="T101" s="12"/>
      <c r="U101" s="7"/>
      <c r="Y101" s="12"/>
      <c r="Z101" s="7"/>
      <c r="AB101" s="69"/>
    </row>
    <row r="102" spans="1:29" ht="14" x14ac:dyDescent="0.15">
      <c r="A102" s="21">
        <f t="shared" si="36"/>
        <v>63</v>
      </c>
      <c r="B102" s="17">
        <v>2</v>
      </c>
      <c r="C102" t="str">
        <f>VLOOKUP(B:B,'Sub Op Table'!A:C,2,0)</f>
        <v>OBTAIN WITH 50% BEND</v>
      </c>
      <c r="D102" s="6">
        <f>VLOOKUP(B102,'Sub Op Table'!A:C,3,0)</f>
        <v>1.7999999999999998</v>
      </c>
      <c r="E102" s="7">
        <f t="shared" ref="E102:E104" si="37">D102/60</f>
        <v>2.9999999999999995E-2</v>
      </c>
      <c r="F102" s="7" t="s">
        <v>647</v>
      </c>
      <c r="G102" s="20">
        <f t="shared" si="35"/>
        <v>1.1000000000000001</v>
      </c>
      <c r="H102" s="12">
        <v>1</v>
      </c>
      <c r="I102" s="7">
        <f t="shared" ref="I102:I104" si="38">E102*G102*H102</f>
        <v>3.2999999999999995E-2</v>
      </c>
      <c r="J102" s="18"/>
      <c r="K102" s="19" t="s">
        <v>648</v>
      </c>
      <c r="L102" s="21"/>
      <c r="T102" s="12"/>
      <c r="U102" s="7"/>
      <c r="Y102" s="12"/>
      <c r="Z102" s="7"/>
      <c r="AB102" s="69"/>
    </row>
    <row r="103" spans="1:29" ht="14" x14ac:dyDescent="0.15">
      <c r="A103" s="21">
        <f t="shared" si="36"/>
        <v>64</v>
      </c>
      <c r="B103" s="17">
        <v>24</v>
      </c>
      <c r="C103" t="str">
        <f>VLOOKUP(B:B,'Sub Op Table'!A:C,2,0)</f>
        <v>WALK 5-7 STEPS (11-18 FT, 3.4-5.3 M)</v>
      </c>
      <c r="D103" s="6">
        <f>VLOOKUP(B103,'Sub Op Table'!A:C,3,0)</f>
        <v>3.5999999999999996</v>
      </c>
      <c r="E103" s="7">
        <f t="shared" si="37"/>
        <v>5.9999999999999991E-2</v>
      </c>
      <c r="F103" s="7" t="s">
        <v>334</v>
      </c>
      <c r="G103" s="20">
        <f t="shared" si="35"/>
        <v>0.16666666666666666</v>
      </c>
      <c r="H103" s="12">
        <v>1</v>
      </c>
      <c r="I103" s="7">
        <f t="shared" si="38"/>
        <v>9.9999999999999985E-3</v>
      </c>
      <c r="J103" s="18"/>
      <c r="K103" s="19" t="s">
        <v>649</v>
      </c>
      <c r="L103" s="21"/>
      <c r="T103" s="12"/>
      <c r="U103" s="7"/>
      <c r="Y103" s="12"/>
      <c r="Z103" s="7"/>
      <c r="AB103" s="69"/>
    </row>
    <row r="104" spans="1:29" ht="14" x14ac:dyDescent="0.15">
      <c r="A104" s="21">
        <f t="shared" si="36"/>
        <v>65</v>
      </c>
      <c r="B104" s="17">
        <v>7</v>
      </c>
      <c r="C104" t="str">
        <f>VLOOKUP(B:B,'Sub Op Table'!A:C,2,0)</f>
        <v>PLACE</v>
      </c>
      <c r="D104" s="6">
        <f>VLOOKUP(B104,'Sub Op Table'!A:C,3,0)</f>
        <v>0.72</v>
      </c>
      <c r="E104" s="7">
        <f t="shared" si="37"/>
        <v>1.2E-2</v>
      </c>
      <c r="F104" s="7" t="s">
        <v>647</v>
      </c>
      <c r="G104" s="20">
        <f t="shared" si="35"/>
        <v>1.1000000000000001</v>
      </c>
      <c r="H104" s="12">
        <v>1</v>
      </c>
      <c r="I104" s="7">
        <f t="shared" si="38"/>
        <v>1.3200000000000002E-2</v>
      </c>
      <c r="J104" s="18"/>
      <c r="K104" s="19" t="s">
        <v>650</v>
      </c>
      <c r="L104" s="21"/>
      <c r="T104" s="12"/>
      <c r="U104" s="7"/>
      <c r="Y104" s="12"/>
      <c r="Z104" s="7"/>
      <c r="AB104" s="69"/>
    </row>
    <row r="105" spans="1:29" ht="15" x14ac:dyDescent="0.2">
      <c r="A105" s="21">
        <f t="shared" si="36"/>
        <v>66</v>
      </c>
      <c r="B105" s="17">
        <v>4</v>
      </c>
      <c r="C105" t="str">
        <f>VLOOKUP(B:B,'Sub Op Table'!A:C,2,0)</f>
        <v>OBTAIN HEAVY OBJECT</v>
      </c>
      <c r="D105" s="6">
        <f>VLOOKUP(B105,'Sub Op Table'!A:C,3,0)</f>
        <v>1.44</v>
      </c>
      <c r="E105" s="7">
        <f t="shared" ref="E105:E113" si="39">D105/60</f>
        <v>2.4E-2</v>
      </c>
      <c r="F105" s="7" t="s">
        <v>334</v>
      </c>
      <c r="G105" s="20">
        <f>VLOOKUP(F105,$C$14:$D$21,2,FALSE)</f>
        <v>0.16666666666666666</v>
      </c>
      <c r="H105" s="12">
        <v>1</v>
      </c>
      <c r="I105" s="7">
        <f>E105*G105*H105</f>
        <v>4.0000000000000001E-3</v>
      </c>
      <c r="J105" s="18"/>
      <c r="K105" s="19" t="s">
        <v>640</v>
      </c>
      <c r="L105" s="21"/>
      <c r="T105" s="73"/>
      <c r="U105" s="12"/>
      <c r="V105" s="7"/>
      <c r="Z105" s="12"/>
      <c r="AA105" s="7"/>
      <c r="AC105" s="69"/>
    </row>
    <row r="106" spans="1:29" ht="15" x14ac:dyDescent="0.2">
      <c r="A106" s="21">
        <f t="shared" si="36"/>
        <v>67</v>
      </c>
      <c r="B106" s="17">
        <v>1</v>
      </c>
      <c r="C106" t="str">
        <f>VLOOKUP(B:B,'Sub Op Table'!A:C,2,0)</f>
        <v>OBTAIN</v>
      </c>
      <c r="D106" s="6">
        <f>VLOOKUP(B106,'Sub Op Table'!A:C,3,0)</f>
        <v>0.72</v>
      </c>
      <c r="E106" s="7">
        <f t="shared" si="39"/>
        <v>1.2E-2</v>
      </c>
      <c r="F106" s="7" t="s">
        <v>647</v>
      </c>
      <c r="G106" s="20">
        <f t="shared" ref="G106:G136" si="40">VLOOKUP(F106,$C$14:$D$21,2,FALSE)</f>
        <v>1.1000000000000001</v>
      </c>
      <c r="H106" s="12">
        <v>1</v>
      </c>
      <c r="I106" s="7">
        <f t="shared" ref="I106:I113" si="41">E106*G106*H106</f>
        <v>1.3200000000000002E-2</v>
      </c>
      <c r="J106" s="18"/>
      <c r="K106" s="19" t="s">
        <v>641</v>
      </c>
      <c r="L106" s="21"/>
      <c r="T106" s="73"/>
      <c r="U106" s="12"/>
      <c r="V106" s="7"/>
      <c r="Z106" s="12"/>
      <c r="AA106" s="7"/>
      <c r="AC106" s="69"/>
    </row>
    <row r="107" spans="1:29" ht="15" x14ac:dyDescent="0.2">
      <c r="A107" s="21">
        <f t="shared" si="36"/>
        <v>68</v>
      </c>
      <c r="B107" s="17">
        <v>405</v>
      </c>
      <c r="C107" t="str">
        <f>VLOOKUP(B:B,'Sub Op Table'!A:C,2,0)</f>
        <v>ALIGN WITH PRECISION</v>
      </c>
      <c r="D107" s="6">
        <f>VLOOKUP(B107,'Sub Op Table'!A:C,3,0)</f>
        <v>6.1199999999999992</v>
      </c>
      <c r="E107" s="7">
        <f t="shared" si="39"/>
        <v>0.10199999999999999</v>
      </c>
      <c r="F107" s="7" t="s">
        <v>647</v>
      </c>
      <c r="G107" s="20">
        <f t="shared" si="40"/>
        <v>1.1000000000000001</v>
      </c>
      <c r="H107" s="12">
        <v>1</v>
      </c>
      <c r="I107" s="7">
        <f t="shared" si="41"/>
        <v>0.11220000000000001</v>
      </c>
      <c r="J107" s="18"/>
      <c r="K107" s="19" t="s">
        <v>642</v>
      </c>
      <c r="L107" s="21"/>
      <c r="T107" s="73"/>
      <c r="U107" s="12"/>
      <c r="V107" s="7"/>
      <c r="Z107" s="12"/>
      <c r="AA107" s="7"/>
      <c r="AC107" s="69"/>
    </row>
    <row r="108" spans="1:29" ht="15" x14ac:dyDescent="0.2">
      <c r="A108" s="21">
        <f t="shared" si="36"/>
        <v>69</v>
      </c>
      <c r="B108" s="17">
        <v>192</v>
      </c>
      <c r="C108" t="str">
        <f>VLOOKUP(B:B,'Sub Op Table'!A:C,2,0)</f>
        <v>PUSH BUTTON/PUSH PULL SWITCH / LEVER &lt;12" WITH RESISTANCE</v>
      </c>
      <c r="D108" s="6">
        <f>VLOOKUP(B108,'Sub Op Table'!A:C,3,0)</f>
        <v>2.1599999999999997</v>
      </c>
      <c r="E108" s="7">
        <f t="shared" si="39"/>
        <v>3.5999999999999997E-2</v>
      </c>
      <c r="F108" s="7" t="s">
        <v>647</v>
      </c>
      <c r="G108" s="20">
        <f t="shared" si="40"/>
        <v>1.1000000000000001</v>
      </c>
      <c r="H108" s="12">
        <v>1</v>
      </c>
      <c r="I108" s="7">
        <f t="shared" si="41"/>
        <v>3.9600000000000003E-2</v>
      </c>
      <c r="J108" s="18"/>
      <c r="K108" s="19" t="s">
        <v>643</v>
      </c>
      <c r="L108" s="21"/>
      <c r="T108" s="73"/>
      <c r="U108" s="12"/>
      <c r="V108" s="7"/>
      <c r="Z108" s="12"/>
      <c r="AA108" s="7"/>
      <c r="AC108" s="69"/>
    </row>
    <row r="109" spans="1:29" ht="15" x14ac:dyDescent="0.2">
      <c r="A109" s="21">
        <f t="shared" si="36"/>
        <v>70</v>
      </c>
      <c r="B109" s="17">
        <v>4</v>
      </c>
      <c r="C109" t="str">
        <f>VLOOKUP(B:B,'Sub Op Table'!A:C,2,0)</f>
        <v>OBTAIN HEAVY OBJECT</v>
      </c>
      <c r="D109" s="6">
        <f>VLOOKUP(B109,'Sub Op Table'!A:C,3,0)</f>
        <v>1.44</v>
      </c>
      <c r="E109" s="7">
        <f t="shared" si="39"/>
        <v>2.4E-2</v>
      </c>
      <c r="F109" s="7" t="s">
        <v>647</v>
      </c>
      <c r="G109" s="20">
        <f t="shared" si="40"/>
        <v>1.1000000000000001</v>
      </c>
      <c r="H109" s="12">
        <v>1</v>
      </c>
      <c r="I109" s="7">
        <f t="shared" si="41"/>
        <v>2.6400000000000003E-2</v>
      </c>
      <c r="J109" s="18"/>
      <c r="K109" s="19" t="s">
        <v>639</v>
      </c>
      <c r="L109" s="21"/>
      <c r="T109" s="73"/>
      <c r="U109" s="12"/>
      <c r="V109" s="7"/>
      <c r="Z109" s="12"/>
      <c r="AA109" s="7"/>
      <c r="AC109" s="69"/>
    </row>
    <row r="110" spans="1:29" ht="15" x14ac:dyDescent="0.2">
      <c r="A110" s="21">
        <f t="shared" si="36"/>
        <v>71</v>
      </c>
      <c r="B110" s="17">
        <v>460</v>
      </c>
      <c r="C110" t="str">
        <f>VLOOKUP(B:B,'Sub Op Table'!A:C,2,0)</f>
        <v>USING 5 WRIST TURNS 1 USING HAND</v>
      </c>
      <c r="D110" s="6">
        <f>VLOOKUP(B110,'Sub Op Table'!A:C,3,0)</f>
        <v>5.04</v>
      </c>
      <c r="E110" s="7">
        <f t="shared" si="39"/>
        <v>8.4000000000000005E-2</v>
      </c>
      <c r="F110" s="7" t="s">
        <v>647</v>
      </c>
      <c r="G110" s="20">
        <f t="shared" si="40"/>
        <v>1.1000000000000001</v>
      </c>
      <c r="H110" s="12">
        <v>1</v>
      </c>
      <c r="I110" s="7">
        <f t="shared" si="41"/>
        <v>9.240000000000001E-2</v>
      </c>
      <c r="J110" s="18"/>
      <c r="K110" s="19" t="s">
        <v>644</v>
      </c>
      <c r="L110" s="21"/>
      <c r="T110" s="73"/>
      <c r="U110" s="12"/>
      <c r="V110" s="7"/>
      <c r="Z110" s="12"/>
      <c r="AA110" s="7"/>
      <c r="AC110" s="69"/>
    </row>
    <row r="111" spans="1:29" ht="15" x14ac:dyDescent="0.2">
      <c r="A111" s="21">
        <f t="shared" si="36"/>
        <v>72</v>
      </c>
      <c r="B111" s="17">
        <v>10</v>
      </c>
      <c r="C111" t="str">
        <f>VLOOKUP(B:B,'Sub Op Table'!A:C,2,0)</f>
        <v>PLACE WITH ADJUSTMENTS</v>
      </c>
      <c r="D111" s="6">
        <f>VLOOKUP(B111,'Sub Op Table'!A:C,3,0)</f>
        <v>1.44</v>
      </c>
      <c r="E111" s="7">
        <f t="shared" si="39"/>
        <v>2.4E-2</v>
      </c>
      <c r="F111" s="7" t="s">
        <v>334</v>
      </c>
      <c r="G111" s="20">
        <f t="shared" si="40"/>
        <v>0.16666666666666666</v>
      </c>
      <c r="H111" s="12">
        <v>1</v>
      </c>
      <c r="I111" s="7">
        <f t="shared" si="41"/>
        <v>4.0000000000000001E-3</v>
      </c>
      <c r="J111" s="18"/>
      <c r="K111" s="19" t="s">
        <v>645</v>
      </c>
      <c r="L111" s="21"/>
      <c r="T111" s="73"/>
      <c r="U111" s="12"/>
      <c r="V111" s="7"/>
      <c r="Z111" s="12"/>
      <c r="AA111" s="7"/>
      <c r="AC111" s="69"/>
    </row>
    <row r="112" spans="1:29" ht="15" x14ac:dyDescent="0.2">
      <c r="A112" s="21">
        <f t="shared" si="36"/>
        <v>73</v>
      </c>
      <c r="B112" s="17">
        <v>24</v>
      </c>
      <c r="C112" t="str">
        <f>VLOOKUP(B:B,'Sub Op Table'!A:C,2,0)</f>
        <v>WALK 5-7 STEPS (11-18 FT, 3.4-5.3 M)</v>
      </c>
      <c r="D112" s="6">
        <f>VLOOKUP(B112,'Sub Op Table'!A:C,3,0)</f>
        <v>3.5999999999999996</v>
      </c>
      <c r="E112" s="7">
        <f t="shared" ref="E112" si="42">D112/60</f>
        <v>5.9999999999999991E-2</v>
      </c>
      <c r="F112" s="7" t="s">
        <v>334</v>
      </c>
      <c r="G112" s="20">
        <f t="shared" si="40"/>
        <v>0.16666666666666666</v>
      </c>
      <c r="H112" s="12">
        <v>1</v>
      </c>
      <c r="I112" s="7">
        <f t="shared" ref="I112" si="43">E112*G112*H112</f>
        <v>9.9999999999999985E-3</v>
      </c>
      <c r="J112" s="18"/>
      <c r="K112" s="19" t="s">
        <v>653</v>
      </c>
      <c r="L112" s="21"/>
      <c r="T112" s="73"/>
      <c r="U112" s="12"/>
      <c r="V112" s="7"/>
      <c r="Z112" s="12"/>
      <c r="AA112" s="7"/>
      <c r="AC112" s="69"/>
    </row>
    <row r="113" spans="1:30" ht="15" x14ac:dyDescent="0.2">
      <c r="A113" s="21">
        <f t="shared" si="36"/>
        <v>74</v>
      </c>
      <c r="B113" s="17">
        <v>7</v>
      </c>
      <c r="C113" t="str">
        <f>VLOOKUP(B:B,'Sub Op Table'!A:C,2,0)</f>
        <v>PLACE</v>
      </c>
      <c r="D113" s="6">
        <f>VLOOKUP(B113,'Sub Op Table'!A:C,3,0)</f>
        <v>0.72</v>
      </c>
      <c r="E113" s="7">
        <f t="shared" si="39"/>
        <v>1.2E-2</v>
      </c>
      <c r="F113" s="7" t="s">
        <v>647</v>
      </c>
      <c r="G113" s="20">
        <f t="shared" si="40"/>
        <v>1.1000000000000001</v>
      </c>
      <c r="H113" s="12">
        <v>1</v>
      </c>
      <c r="I113" s="7">
        <f t="shared" si="41"/>
        <v>1.3200000000000002E-2</v>
      </c>
      <c r="J113" s="18"/>
      <c r="K113" s="19" t="s">
        <v>652</v>
      </c>
      <c r="L113" s="21"/>
      <c r="T113" s="73"/>
      <c r="U113" s="12"/>
      <c r="V113" s="7"/>
      <c r="Z113" s="12"/>
      <c r="AA113" s="7"/>
      <c r="AC113" s="69"/>
    </row>
    <row r="114" spans="1:30" ht="15" x14ac:dyDescent="0.2">
      <c r="A114" s="21">
        <f t="shared" si="36"/>
        <v>75</v>
      </c>
      <c r="B114" s="17">
        <v>25</v>
      </c>
      <c r="C114" t="str">
        <f>VLOOKUP(B:B,'Sub Op Table'!A:C,2,0)</f>
        <v>WALK 8-10 STEPS (19-25 FT, 8.4-11.4 M)</v>
      </c>
      <c r="D114" s="6">
        <f>VLOOKUP(B114,'Sub Op Table'!A:C,3,0)</f>
        <v>5.76</v>
      </c>
      <c r="E114" s="7">
        <f t="shared" ref="E114" si="44">D114/60</f>
        <v>9.6000000000000002E-2</v>
      </c>
      <c r="F114" s="7" t="s">
        <v>334</v>
      </c>
      <c r="G114" s="20">
        <f t="shared" si="40"/>
        <v>0.16666666666666666</v>
      </c>
      <c r="H114" s="12">
        <v>1</v>
      </c>
      <c r="I114" s="7">
        <f t="shared" ref="I114" si="45">E114*G114*H114</f>
        <v>1.6E-2</v>
      </c>
      <c r="J114" s="18"/>
      <c r="K114" s="19" t="s">
        <v>654</v>
      </c>
      <c r="L114" s="21"/>
      <c r="T114" s="73"/>
      <c r="U114" s="12"/>
      <c r="V114" s="7"/>
      <c r="Z114" s="12"/>
      <c r="AA114" s="7"/>
      <c r="AC114" s="69"/>
    </row>
    <row r="115" spans="1:30" ht="15" x14ac:dyDescent="0.2">
      <c r="A115" s="21">
        <f t="shared" si="36"/>
        <v>76</v>
      </c>
      <c r="B115" s="17">
        <v>11</v>
      </c>
      <c r="C115" t="str">
        <f>VLOOKUP(B:B,'Sub Op Table'!A:C,2,0)</f>
        <v>PLACE WITH ADJUSTMENT AND 50% BEND</v>
      </c>
      <c r="D115" s="6">
        <f>VLOOKUP(B115,'Sub Op Table'!A:C,3,0)</f>
        <v>2.52</v>
      </c>
      <c r="E115" s="7">
        <f t="shared" ref="E115" si="46">D115/60</f>
        <v>4.2000000000000003E-2</v>
      </c>
      <c r="F115" s="7" t="s">
        <v>647</v>
      </c>
      <c r="G115" s="20">
        <f t="shared" si="40"/>
        <v>1.1000000000000001</v>
      </c>
      <c r="H115" s="12">
        <v>1</v>
      </c>
      <c r="I115" s="7">
        <f t="shared" ref="I115" si="47">E115*G115*H115</f>
        <v>4.6200000000000005E-2</v>
      </c>
      <c r="J115" s="18"/>
      <c r="K115" s="19" t="s">
        <v>651</v>
      </c>
      <c r="L115" s="21"/>
      <c r="T115" s="73"/>
      <c r="U115" s="12"/>
      <c r="V115" s="7"/>
      <c r="Z115" s="12"/>
      <c r="AA115" s="7"/>
      <c r="AC115" s="69"/>
    </row>
    <row r="116" spans="1:30" x14ac:dyDescent="0.15">
      <c r="B116" s="4" t="s">
        <v>6</v>
      </c>
      <c r="C116" s="5" t="s">
        <v>381</v>
      </c>
      <c r="E116" s="7"/>
      <c r="F116" s="7"/>
      <c r="G116" s="7"/>
      <c r="I116" s="7"/>
      <c r="J116" s="8"/>
      <c r="K116" s="9"/>
      <c r="T116" s="12"/>
      <c r="U116" s="7"/>
      <c r="Y116" s="12"/>
      <c r="Z116" s="7"/>
      <c r="AB116" s="69"/>
    </row>
    <row r="117" spans="1:30" ht="14" x14ac:dyDescent="0.15">
      <c r="A117" s="21">
        <v>77</v>
      </c>
      <c r="B117" s="17">
        <v>25</v>
      </c>
      <c r="C117" t="str">
        <f>VLOOKUP(B:B,'Sub Op Table'!A:C,2,0)</f>
        <v>WALK 8-10 STEPS (19-25 FT, 8.4-11.4 M)</v>
      </c>
      <c r="D117" s="6">
        <f>VLOOKUP(B117,'Sub Op Table'!A:C,3,0)</f>
        <v>5.76</v>
      </c>
      <c r="E117" s="7">
        <f>D117/60</f>
        <v>9.6000000000000002E-2</v>
      </c>
      <c r="F117" s="7" t="s">
        <v>334</v>
      </c>
      <c r="G117" s="20">
        <f t="shared" si="40"/>
        <v>0.16666666666666666</v>
      </c>
      <c r="H117" s="12">
        <v>1</v>
      </c>
      <c r="I117" s="7">
        <f>E117*G117*H117</f>
        <v>1.6E-2</v>
      </c>
      <c r="J117" s="18"/>
      <c r="K117" s="19" t="s">
        <v>400</v>
      </c>
      <c r="L117" s="21"/>
      <c r="T117" s="12"/>
      <c r="U117" s="7"/>
      <c r="Y117" s="12"/>
      <c r="Z117" s="7"/>
      <c r="AB117" s="69"/>
    </row>
    <row r="118" spans="1:30" ht="14" x14ac:dyDescent="0.15">
      <c r="A118" s="21">
        <v>78</v>
      </c>
      <c r="B118" s="17">
        <v>1</v>
      </c>
      <c r="C118" t="str">
        <f>VLOOKUP(B:B,'Sub Op Table'!A:C,2,0)</f>
        <v>OBTAIN</v>
      </c>
      <c r="D118" s="6">
        <f>VLOOKUP(B118,'Sub Op Table'!A:C,3,0)</f>
        <v>0.72</v>
      </c>
      <c r="E118" s="7">
        <f>D118/60</f>
        <v>1.2E-2</v>
      </c>
      <c r="F118" s="7" t="s">
        <v>334</v>
      </c>
      <c r="G118" s="20">
        <f t="shared" si="40"/>
        <v>0.16666666666666666</v>
      </c>
      <c r="H118" s="12">
        <v>1</v>
      </c>
      <c r="I118" s="7">
        <f>E118*G118*H118</f>
        <v>2E-3</v>
      </c>
      <c r="J118" s="18"/>
      <c r="K118" s="19" t="s">
        <v>369</v>
      </c>
      <c r="L118" s="21"/>
      <c r="T118" s="12"/>
      <c r="U118" s="7"/>
      <c r="Y118" s="12"/>
      <c r="Z118" s="7"/>
      <c r="AB118" s="69"/>
    </row>
    <row r="119" spans="1:30" ht="14" x14ac:dyDescent="0.15">
      <c r="A119" s="21">
        <f>A118+1</f>
        <v>79</v>
      </c>
      <c r="B119" s="17">
        <v>74</v>
      </c>
      <c r="C119" t="str">
        <f>VLOOKUP(B:B,'Sub Op Table'!A:C,2,0)</f>
        <v>CART PUSH/PULL 111-122 STEPS</v>
      </c>
      <c r="D119" s="6">
        <f>VLOOKUP(B119,'Sub Op Table'!A:C,3,0)</f>
        <v>89.639999999999986</v>
      </c>
      <c r="E119" s="7">
        <f>D119/60</f>
        <v>1.4939999999999998</v>
      </c>
      <c r="F119" s="7" t="s">
        <v>334</v>
      </c>
      <c r="G119" s="20">
        <f t="shared" si="40"/>
        <v>0.16666666666666666</v>
      </c>
      <c r="H119" s="12">
        <v>1</v>
      </c>
      <c r="I119" s="7">
        <f>E119*G119*H119</f>
        <v>0.24899999999999994</v>
      </c>
      <c r="J119" s="18"/>
      <c r="K119" s="19" t="s">
        <v>401</v>
      </c>
      <c r="L119" s="21"/>
      <c r="T119" s="12"/>
      <c r="U119" s="7"/>
      <c r="Y119" s="12"/>
      <c r="Z119" s="7"/>
      <c r="AB119" s="69"/>
    </row>
    <row r="120" spans="1:30" ht="14" x14ac:dyDescent="0.15">
      <c r="A120" s="21">
        <f t="shared" ref="A120:A136" si="48">A119+1</f>
        <v>80</v>
      </c>
      <c r="B120" s="17">
        <v>10</v>
      </c>
      <c r="C120" t="str">
        <f>VLOOKUP(B:B,'Sub Op Table'!A:C,2,0)</f>
        <v>PLACE WITH ADJUSTMENTS</v>
      </c>
      <c r="D120" s="6">
        <f>VLOOKUP(B120,'Sub Op Table'!A:C,3,0)</f>
        <v>1.44</v>
      </c>
      <c r="E120" s="7">
        <f>D120/60</f>
        <v>2.4E-2</v>
      </c>
      <c r="F120" s="7" t="s">
        <v>334</v>
      </c>
      <c r="G120" s="20">
        <f t="shared" si="40"/>
        <v>0.16666666666666666</v>
      </c>
      <c r="H120" s="12">
        <v>1</v>
      </c>
      <c r="I120" s="7">
        <f>E120*G120*H120</f>
        <v>4.0000000000000001E-3</v>
      </c>
      <c r="J120" s="18"/>
      <c r="K120" s="19" t="s">
        <v>402</v>
      </c>
      <c r="L120" s="21"/>
      <c r="T120" s="12"/>
      <c r="U120" s="7"/>
      <c r="Y120" s="12"/>
      <c r="Z120" s="7"/>
      <c r="AB120" s="69"/>
    </row>
    <row r="121" spans="1:30" ht="15" x14ac:dyDescent="0.2">
      <c r="A121" s="21">
        <f t="shared" si="48"/>
        <v>81</v>
      </c>
      <c r="B121" s="17">
        <v>2</v>
      </c>
      <c r="C121" t="str">
        <f>VLOOKUP(B:B,'Sub Op Table'!A:C,2,0)</f>
        <v>OBTAIN WITH 50% BEND</v>
      </c>
      <c r="D121" s="6">
        <f>VLOOKUP(B121,'Sub Op Table'!A:C,3,0)</f>
        <v>1.7999999999999998</v>
      </c>
      <c r="E121" s="7">
        <f t="shared" ref="E121:E128" si="49">D121/60</f>
        <v>2.9999999999999995E-2</v>
      </c>
      <c r="F121" s="7" t="s">
        <v>335</v>
      </c>
      <c r="G121" s="20">
        <f t="shared" si="40"/>
        <v>1</v>
      </c>
      <c r="H121" s="12">
        <v>1</v>
      </c>
      <c r="I121" s="7">
        <f t="shared" ref="I121:I128" si="50">E121*G121*H121</f>
        <v>2.9999999999999995E-2</v>
      </c>
      <c r="J121" s="18"/>
      <c r="K121" s="19" t="s">
        <v>372</v>
      </c>
      <c r="L121" s="21"/>
      <c r="U121" s="73"/>
      <c r="V121" s="79">
        <v>2</v>
      </c>
      <c r="W121" s="7">
        <f t="shared" ref="W121:W125" si="51">E121*G121*V121</f>
        <v>5.9999999999999991E-2</v>
      </c>
      <c r="X121" t="s">
        <v>374</v>
      </c>
      <c r="AA121" s="79">
        <v>2</v>
      </c>
      <c r="AB121" s="7">
        <f t="shared" ref="AB121:AB125" si="52">E121*G121*AA121</f>
        <v>5.9999999999999991E-2</v>
      </c>
      <c r="AD121" s="69">
        <f t="shared" ref="AD121:AD126" si="53">V121-AA121</f>
        <v>0</v>
      </c>
    </row>
    <row r="122" spans="1:30" ht="15" x14ac:dyDescent="0.2">
      <c r="A122" s="21">
        <f t="shared" si="48"/>
        <v>82</v>
      </c>
      <c r="B122" s="17">
        <v>512</v>
      </c>
      <c r="C122" t="str">
        <f>VLOOKUP(B:B,'Sub Op Table'!A:C,2,0)</f>
        <v>READ COMPARE 4 ITEMS</v>
      </c>
      <c r="D122" s="6">
        <f>VLOOKUP(B122,'Sub Op Table'!A:C,3,0)</f>
        <v>2.1599999999999997</v>
      </c>
      <c r="E122" s="7">
        <f t="shared" si="49"/>
        <v>3.5999999999999997E-2</v>
      </c>
      <c r="F122" s="7" t="s">
        <v>335</v>
      </c>
      <c r="G122" s="20">
        <f t="shared" si="40"/>
        <v>1</v>
      </c>
      <c r="H122" s="12">
        <v>1</v>
      </c>
      <c r="I122" s="7">
        <f t="shared" si="50"/>
        <v>3.5999999999999997E-2</v>
      </c>
      <c r="J122" s="18"/>
      <c r="K122" s="19" t="s">
        <v>373</v>
      </c>
      <c r="L122" s="21"/>
      <c r="U122" s="73"/>
      <c r="V122" s="12">
        <v>1</v>
      </c>
      <c r="W122" s="7">
        <f t="shared" si="51"/>
        <v>3.5999999999999997E-2</v>
      </c>
      <c r="AA122" s="12">
        <v>1</v>
      </c>
      <c r="AB122" s="7">
        <f t="shared" si="52"/>
        <v>3.5999999999999997E-2</v>
      </c>
      <c r="AD122" s="69">
        <f t="shared" si="53"/>
        <v>0</v>
      </c>
    </row>
    <row r="123" spans="1:30" ht="15" x14ac:dyDescent="0.2">
      <c r="A123" s="21">
        <f t="shared" si="48"/>
        <v>83</v>
      </c>
      <c r="B123" s="17">
        <v>434</v>
      </c>
      <c r="C123" t="str">
        <f>VLOOKUP(B:B,'Sub Op Table'!A:C,2,0)</f>
        <v>OBTAIN RADIO FROM BELT AND RETURN</v>
      </c>
      <c r="D123" s="6">
        <f>VLOOKUP(B123,'Sub Op Table'!A:C,3,0)</f>
        <v>2.88</v>
      </c>
      <c r="E123" s="7">
        <f t="shared" si="49"/>
        <v>4.8000000000000001E-2</v>
      </c>
      <c r="F123" s="7" t="s">
        <v>335</v>
      </c>
      <c r="G123" s="20">
        <f t="shared" si="40"/>
        <v>1</v>
      </c>
      <c r="H123" s="12">
        <v>1</v>
      </c>
      <c r="I123" s="7">
        <f t="shared" si="50"/>
        <v>4.8000000000000001E-2</v>
      </c>
      <c r="J123" s="18"/>
      <c r="K123" s="19" t="s">
        <v>382</v>
      </c>
      <c r="L123" s="21"/>
      <c r="U123" s="73"/>
      <c r="V123" s="12">
        <v>1</v>
      </c>
      <c r="W123" s="7">
        <f t="shared" si="51"/>
        <v>4.8000000000000001E-2</v>
      </c>
      <c r="AA123" s="12">
        <v>1</v>
      </c>
      <c r="AB123" s="7">
        <f t="shared" si="52"/>
        <v>4.8000000000000001E-2</v>
      </c>
      <c r="AD123" s="69">
        <f t="shared" si="53"/>
        <v>0</v>
      </c>
    </row>
    <row r="124" spans="1:30" ht="15" x14ac:dyDescent="0.2">
      <c r="A124" s="21">
        <f t="shared" si="48"/>
        <v>84</v>
      </c>
      <c r="B124" s="17">
        <v>7</v>
      </c>
      <c r="C124" t="str">
        <f>VLOOKUP(B:B,'Sub Op Table'!A:C,2,0)</f>
        <v>PLACE</v>
      </c>
      <c r="D124" s="6">
        <f>VLOOKUP(B124,'Sub Op Table'!A:C,3,0)</f>
        <v>0.72</v>
      </c>
      <c r="E124" s="7">
        <f t="shared" si="49"/>
        <v>1.2E-2</v>
      </c>
      <c r="F124" s="7" t="s">
        <v>335</v>
      </c>
      <c r="G124" s="20">
        <f t="shared" si="40"/>
        <v>1</v>
      </c>
      <c r="H124" s="12">
        <v>1</v>
      </c>
      <c r="I124" s="7">
        <f t="shared" si="50"/>
        <v>1.2E-2</v>
      </c>
      <c r="J124" s="18"/>
      <c r="K124" s="19" t="s">
        <v>403</v>
      </c>
      <c r="L124" s="21"/>
      <c r="U124" s="73"/>
      <c r="V124" s="12">
        <v>1</v>
      </c>
      <c r="W124" s="7">
        <f t="shared" si="51"/>
        <v>1.2E-2</v>
      </c>
      <c r="AA124" s="12">
        <v>1</v>
      </c>
      <c r="AB124" s="7">
        <f t="shared" si="52"/>
        <v>1.2E-2</v>
      </c>
      <c r="AD124" s="69">
        <f t="shared" si="53"/>
        <v>0</v>
      </c>
    </row>
    <row r="125" spans="1:30" ht="15" x14ac:dyDescent="0.2">
      <c r="A125" s="21">
        <f t="shared" si="48"/>
        <v>85</v>
      </c>
      <c r="B125" s="17">
        <v>120</v>
      </c>
      <c r="C125" t="str">
        <f>VLOOKUP(B:B,'Sub Op Table'!A:C,2,0)</f>
        <v xml:space="preserve">SCAN BARCODE </v>
      </c>
      <c r="D125" s="6">
        <f>VLOOKUP(B125,'Sub Op Table'!A:C,3,0)</f>
        <v>1.7999999999999998</v>
      </c>
      <c r="E125" s="7">
        <f t="shared" si="49"/>
        <v>2.9999999999999995E-2</v>
      </c>
      <c r="F125" s="7" t="s">
        <v>335</v>
      </c>
      <c r="G125" s="20">
        <f t="shared" si="40"/>
        <v>1</v>
      </c>
      <c r="H125" s="12">
        <v>1</v>
      </c>
      <c r="I125" s="7">
        <f t="shared" si="50"/>
        <v>2.9999999999999995E-2</v>
      </c>
      <c r="J125" s="18"/>
      <c r="K125" s="19" t="s">
        <v>404</v>
      </c>
      <c r="L125" s="21"/>
      <c r="U125" s="73"/>
      <c r="V125" s="12">
        <v>1</v>
      </c>
      <c r="W125" s="7">
        <f t="shared" si="51"/>
        <v>2.9999999999999995E-2</v>
      </c>
      <c r="AA125" s="12">
        <v>1</v>
      </c>
      <c r="AB125" s="7">
        <f t="shared" si="52"/>
        <v>2.9999999999999995E-2</v>
      </c>
      <c r="AD125" s="69">
        <f t="shared" si="53"/>
        <v>0</v>
      </c>
    </row>
    <row r="126" spans="1:30" ht="15" x14ac:dyDescent="0.2">
      <c r="A126" s="21">
        <f t="shared" si="48"/>
        <v>86</v>
      </c>
      <c r="B126" s="17">
        <v>245</v>
      </c>
      <c r="C126" t="str">
        <f>VLOOKUP(B:B,'Sub Op Table'!A:C,2,0)</f>
        <v>PROCESS TIME</v>
      </c>
      <c r="D126" s="14">
        <f>VLOOKUP(B126,'Sub Op Table'!A:C,3,0)</f>
        <v>5.0039999999999996</v>
      </c>
      <c r="E126" s="7">
        <f t="shared" si="49"/>
        <v>8.3399999999999988E-2</v>
      </c>
      <c r="F126" s="7" t="s">
        <v>335</v>
      </c>
      <c r="G126" s="20">
        <f t="shared" ref="G126:G128" si="54">VLOOKUP(F126,$C$14:$D$29,2,FALSE)</f>
        <v>1</v>
      </c>
      <c r="H126" s="12">
        <v>1</v>
      </c>
      <c r="I126" s="7">
        <f t="shared" si="50"/>
        <v>8.3399999999999988E-2</v>
      </c>
      <c r="J126" s="18"/>
      <c r="K126" s="19" t="s">
        <v>764</v>
      </c>
      <c r="L126" s="21"/>
      <c r="U126" s="73"/>
      <c r="V126" s="12">
        <v>1</v>
      </c>
      <c r="W126" s="7">
        <f>E126*G126*V126</f>
        <v>8.3399999999999988E-2</v>
      </c>
      <c r="AA126" s="12">
        <v>1</v>
      </c>
      <c r="AB126" s="7">
        <f>E126*G126*AA126</f>
        <v>8.3399999999999988E-2</v>
      </c>
      <c r="AD126" s="69">
        <f t="shared" si="53"/>
        <v>0</v>
      </c>
    </row>
    <row r="127" spans="1:30" ht="15" x14ac:dyDescent="0.2">
      <c r="A127" s="21">
        <f t="shared" si="48"/>
        <v>87</v>
      </c>
      <c r="B127" s="17">
        <v>53</v>
      </c>
      <c r="C127" t="str">
        <f>VLOOKUP(B:B,'Sub Op Table'!A:C,2,0)</f>
        <v>TEAR RECEIPT</v>
      </c>
      <c r="D127" s="6">
        <f>VLOOKUP(B127,'Sub Op Table'!A:C,3,0)</f>
        <v>1.44</v>
      </c>
      <c r="E127" s="7">
        <f t="shared" si="49"/>
        <v>2.4E-2</v>
      </c>
      <c r="F127" s="7" t="s">
        <v>335</v>
      </c>
      <c r="G127" s="20">
        <f t="shared" si="54"/>
        <v>1</v>
      </c>
      <c r="H127" s="12">
        <f>'Secondary Assumptions'!C31</f>
        <v>6.666666666666667</v>
      </c>
      <c r="I127" s="7">
        <f t="shared" si="50"/>
        <v>0.16</v>
      </c>
      <c r="J127" s="18"/>
      <c r="K127" s="19" t="s">
        <v>765</v>
      </c>
      <c r="L127" s="21"/>
      <c r="U127" s="73"/>
      <c r="V127" s="12"/>
      <c r="W127" s="7"/>
      <c r="AA127" s="12"/>
      <c r="AB127" s="7"/>
      <c r="AD127" s="69"/>
    </row>
    <row r="128" spans="1:30" ht="15" x14ac:dyDescent="0.2">
      <c r="A128" s="21">
        <f t="shared" si="48"/>
        <v>88</v>
      </c>
      <c r="B128" s="17">
        <v>10</v>
      </c>
      <c r="C128" t="str">
        <f>VLOOKUP(B:B,'Sub Op Table'!A:C,2,0)</f>
        <v>PLACE WITH ADJUSTMENTS</v>
      </c>
      <c r="D128" s="6">
        <f>VLOOKUP(B128,'Sub Op Table'!A:C,3,0)</f>
        <v>1.44</v>
      </c>
      <c r="E128" s="7">
        <f t="shared" si="49"/>
        <v>2.4E-2</v>
      </c>
      <c r="F128" s="7" t="s">
        <v>335</v>
      </c>
      <c r="G128" s="20">
        <f t="shared" si="54"/>
        <v>1</v>
      </c>
      <c r="H128" s="12">
        <f>'Secondary Assumptions'!C31</f>
        <v>6.666666666666667</v>
      </c>
      <c r="I128" s="7">
        <f t="shared" si="50"/>
        <v>0.16</v>
      </c>
      <c r="J128" s="18"/>
      <c r="K128" s="19" t="s">
        <v>766</v>
      </c>
      <c r="L128" s="21"/>
      <c r="U128" s="73"/>
      <c r="V128" s="12"/>
      <c r="W128" s="7"/>
      <c r="AA128" s="12"/>
      <c r="AB128" s="7"/>
      <c r="AD128" s="69"/>
    </row>
    <row r="129" spans="1:30" ht="15" x14ac:dyDescent="0.2">
      <c r="A129" s="21">
        <f t="shared" si="48"/>
        <v>89</v>
      </c>
      <c r="B129" s="17">
        <v>334</v>
      </c>
      <c r="C129" t="str">
        <f>VLOOKUP(B:B,'Sub Op Table'!A:C,2,0)</f>
        <v>OBTAIN AND PUSH/PULL OPEN DOOR</v>
      </c>
      <c r="D129" s="6">
        <f>VLOOKUP(B129,'Sub Op Table'!A:C,3,0)</f>
        <v>1.7999999999999998</v>
      </c>
      <c r="E129" s="7">
        <f t="shared" ref="E129:E136" si="55">D129/60</f>
        <v>2.9999999999999995E-2</v>
      </c>
      <c r="F129" s="7" t="s">
        <v>335</v>
      </c>
      <c r="G129" s="20">
        <f t="shared" si="40"/>
        <v>1</v>
      </c>
      <c r="H129" s="12">
        <f>'Secondary Assumptions'!C22*'Secondary Assumptions'!C31</f>
        <v>3.3333333333333335</v>
      </c>
      <c r="I129" s="7">
        <f t="shared" ref="I129:I136" si="56">E129*G129*H129</f>
        <v>9.9999999999999992E-2</v>
      </c>
      <c r="J129" s="18"/>
      <c r="K129" s="19" t="s">
        <v>405</v>
      </c>
      <c r="L129" s="21"/>
      <c r="U129" s="73"/>
      <c r="V129" s="12"/>
      <c r="W129" s="7"/>
      <c r="AA129" s="12"/>
      <c r="AB129" s="7"/>
      <c r="AD129" s="69"/>
    </row>
    <row r="130" spans="1:30" ht="15" x14ac:dyDescent="0.2">
      <c r="A130" s="21">
        <f t="shared" si="48"/>
        <v>90</v>
      </c>
      <c r="B130" s="17">
        <v>5</v>
      </c>
      <c r="C130" t="str">
        <f>VLOOKUP(B:B,'Sub Op Table'!A:C,2,0)</f>
        <v>OBTAIN HEAVY OBJECT WITH 50% BEND</v>
      </c>
      <c r="D130" s="6">
        <f>VLOOKUP(B130,'Sub Op Table'!A:C,3,0)</f>
        <v>2.52</v>
      </c>
      <c r="E130" s="7">
        <f t="shared" si="55"/>
        <v>4.2000000000000003E-2</v>
      </c>
      <c r="F130" s="7" t="s">
        <v>335</v>
      </c>
      <c r="G130" s="20">
        <f t="shared" si="40"/>
        <v>1</v>
      </c>
      <c r="H130" s="12">
        <f>'Secondary Assumptions'!C22*'Secondary Assumptions'!C31</f>
        <v>3.3333333333333335</v>
      </c>
      <c r="I130" s="7">
        <f t="shared" si="56"/>
        <v>0.14000000000000001</v>
      </c>
      <c r="J130" s="18"/>
      <c r="K130" s="19" t="s">
        <v>441</v>
      </c>
      <c r="L130" s="21"/>
      <c r="U130" s="73"/>
      <c r="V130" s="12"/>
      <c r="W130" s="7"/>
      <c r="AA130" s="12"/>
      <c r="AB130" s="7"/>
      <c r="AD130" s="69"/>
    </row>
    <row r="131" spans="1:30" ht="15" x14ac:dyDescent="0.2">
      <c r="A131" s="21">
        <f t="shared" si="48"/>
        <v>91</v>
      </c>
      <c r="B131" s="17">
        <v>11</v>
      </c>
      <c r="C131" t="str">
        <f>VLOOKUP(B:B,'Sub Op Table'!A:C,2,0)</f>
        <v>PLACE WITH ADJUSTMENT AND 50% BEND</v>
      </c>
      <c r="D131" s="6">
        <f>VLOOKUP(B131,'Sub Op Table'!A:C,3,0)</f>
        <v>2.52</v>
      </c>
      <c r="E131" s="7">
        <f t="shared" si="55"/>
        <v>4.2000000000000003E-2</v>
      </c>
      <c r="F131" s="7" t="s">
        <v>335</v>
      </c>
      <c r="G131" s="20">
        <f t="shared" si="40"/>
        <v>1</v>
      </c>
      <c r="H131" s="12">
        <f>'Secondary Assumptions'!C22*'Secondary Assumptions'!C31</f>
        <v>3.3333333333333335</v>
      </c>
      <c r="I131" s="7">
        <f t="shared" si="56"/>
        <v>0.14000000000000001</v>
      </c>
      <c r="J131" s="18"/>
      <c r="K131" s="19" t="s">
        <v>442</v>
      </c>
      <c r="L131" s="21"/>
      <c r="U131" s="73"/>
      <c r="V131" s="12"/>
      <c r="W131" s="7"/>
      <c r="AA131" s="12"/>
      <c r="AB131" s="7"/>
      <c r="AD131" s="69"/>
    </row>
    <row r="132" spans="1:30" ht="14" x14ac:dyDescent="0.15">
      <c r="A132" s="21">
        <f t="shared" si="48"/>
        <v>92</v>
      </c>
      <c r="B132" s="17">
        <v>334</v>
      </c>
      <c r="C132" t="str">
        <f>VLOOKUP(B:B,'Sub Op Table'!A:C,2,0)</f>
        <v>OBTAIN AND PUSH/PULL OPEN DOOR</v>
      </c>
      <c r="D132" s="6">
        <f>VLOOKUP(B132,'Sub Op Table'!A:C,3,0)</f>
        <v>1.7999999999999998</v>
      </c>
      <c r="E132" s="7">
        <f t="shared" si="55"/>
        <v>2.9999999999999995E-2</v>
      </c>
      <c r="F132" s="7" t="s">
        <v>335</v>
      </c>
      <c r="G132" s="20">
        <f t="shared" si="40"/>
        <v>1</v>
      </c>
      <c r="H132" s="12">
        <f>'Secondary Assumptions'!C22*'Secondary Assumptions'!C31</f>
        <v>3.3333333333333335</v>
      </c>
      <c r="I132" s="7">
        <f t="shared" si="56"/>
        <v>9.9999999999999992E-2</v>
      </c>
      <c r="J132" s="18"/>
      <c r="K132" s="19" t="s">
        <v>406</v>
      </c>
      <c r="L132" s="21"/>
      <c r="T132" s="12"/>
      <c r="U132" s="7"/>
      <c r="Y132" s="12"/>
      <c r="Z132" s="7"/>
      <c r="AB132" s="69"/>
    </row>
    <row r="133" spans="1:30" ht="14" x14ac:dyDescent="0.15">
      <c r="A133" s="21">
        <f t="shared" si="48"/>
        <v>93</v>
      </c>
      <c r="B133" s="17">
        <v>23</v>
      </c>
      <c r="C133" t="str">
        <f>VLOOKUP(B:B,'Sub Op Table'!A:C,2,0)</f>
        <v>WALK 3-4 STEPS (6-10 FT, 1.8-3.0 M)</v>
      </c>
      <c r="D133" s="6">
        <f>VLOOKUP(B133,'Sub Op Table'!A:C,3,0)</f>
        <v>2.1599999999999997</v>
      </c>
      <c r="E133" s="7">
        <f t="shared" si="55"/>
        <v>3.5999999999999997E-2</v>
      </c>
      <c r="F133" s="7" t="s">
        <v>335</v>
      </c>
      <c r="G133" s="20">
        <f t="shared" si="40"/>
        <v>1</v>
      </c>
      <c r="H133" s="12">
        <v>1</v>
      </c>
      <c r="I133" s="7">
        <f t="shared" si="56"/>
        <v>3.5999999999999997E-2</v>
      </c>
      <c r="J133" s="18"/>
      <c r="K133" s="19" t="s">
        <v>407</v>
      </c>
      <c r="L133" s="21"/>
      <c r="T133" s="12"/>
      <c r="U133" s="7"/>
      <c r="Y133" s="12"/>
      <c r="Z133" s="7"/>
      <c r="AB133" s="69"/>
    </row>
    <row r="134" spans="1:30" ht="14" x14ac:dyDescent="0.15">
      <c r="A134" s="21">
        <f t="shared" si="48"/>
        <v>94</v>
      </c>
      <c r="B134" s="17">
        <v>5</v>
      </c>
      <c r="C134" t="str">
        <f>VLOOKUP(B:B,'Sub Op Table'!A:C,2,0)</f>
        <v>OBTAIN HEAVY OBJECT WITH 50% BEND</v>
      </c>
      <c r="D134" s="6">
        <f>VLOOKUP(B134,'Sub Op Table'!A:C,3,0)</f>
        <v>2.52</v>
      </c>
      <c r="E134" s="7">
        <f t="shared" si="55"/>
        <v>4.2000000000000003E-2</v>
      </c>
      <c r="F134" s="7" t="s">
        <v>335</v>
      </c>
      <c r="G134" s="20">
        <f t="shared" si="40"/>
        <v>1</v>
      </c>
      <c r="H134" s="12">
        <f>'Secondary Assumptions'!C22*'Secondary Assumptions'!C31</f>
        <v>3.3333333333333335</v>
      </c>
      <c r="I134" s="7">
        <f t="shared" si="56"/>
        <v>0.14000000000000001</v>
      </c>
      <c r="J134" s="18"/>
      <c r="K134" s="19" t="s">
        <v>408</v>
      </c>
      <c r="L134" s="21"/>
      <c r="T134" s="12"/>
      <c r="U134" s="7"/>
      <c r="Y134" s="12"/>
      <c r="Z134" s="7"/>
      <c r="AB134" s="69"/>
    </row>
    <row r="135" spans="1:30" ht="14" x14ac:dyDescent="0.15">
      <c r="A135" s="21">
        <f t="shared" si="48"/>
        <v>95</v>
      </c>
      <c r="B135" s="17">
        <v>11</v>
      </c>
      <c r="C135" t="str">
        <f>VLOOKUP(B:B,'Sub Op Table'!A:C,2,0)</f>
        <v>PLACE WITH ADJUSTMENT AND 50% BEND</v>
      </c>
      <c r="D135" s="6">
        <f>VLOOKUP(B135,'Sub Op Table'!A:C,3,0)</f>
        <v>2.52</v>
      </c>
      <c r="E135" s="7">
        <f t="shared" si="55"/>
        <v>4.2000000000000003E-2</v>
      </c>
      <c r="F135" s="7" t="s">
        <v>335</v>
      </c>
      <c r="G135" s="20">
        <f t="shared" si="40"/>
        <v>1</v>
      </c>
      <c r="H135" s="12">
        <f>'Secondary Assumptions'!C22*'Secondary Assumptions'!C31</f>
        <v>3.3333333333333335</v>
      </c>
      <c r="I135" s="7">
        <f t="shared" si="56"/>
        <v>0.14000000000000001</v>
      </c>
      <c r="J135" s="18"/>
      <c r="K135" s="19" t="s">
        <v>409</v>
      </c>
      <c r="L135" s="21"/>
      <c r="T135" s="12"/>
      <c r="U135" s="7"/>
      <c r="Y135" s="12"/>
      <c r="Z135" s="7"/>
      <c r="AB135" s="69"/>
    </row>
    <row r="136" spans="1:30" ht="14" x14ac:dyDescent="0.15">
      <c r="A136" s="21">
        <f t="shared" si="48"/>
        <v>96</v>
      </c>
      <c r="B136" s="17">
        <v>77</v>
      </c>
      <c r="C136" t="str">
        <f>VLOOKUP(B:B,'Sub Op Table'!A:C,2,0)</f>
        <v>CART PUSH/PULL 150-163 STEPS</v>
      </c>
      <c r="D136" s="6">
        <f>VLOOKUP(B136,'Sub Op Table'!A:C,3,0)</f>
        <v>120.24</v>
      </c>
      <c r="E136" s="7">
        <f t="shared" si="55"/>
        <v>2.004</v>
      </c>
      <c r="F136" s="7" t="s">
        <v>334</v>
      </c>
      <c r="G136" s="20">
        <f t="shared" si="40"/>
        <v>0.16666666666666666</v>
      </c>
      <c r="H136" s="12">
        <v>1</v>
      </c>
      <c r="I136" s="7">
        <f t="shared" si="56"/>
        <v>0.33399999999999996</v>
      </c>
      <c r="J136" s="18"/>
      <c r="K136" s="19" t="s">
        <v>395</v>
      </c>
      <c r="L136" s="21"/>
      <c r="T136" s="12"/>
      <c r="U136" s="7"/>
      <c r="Y136" s="12"/>
      <c r="Z136" s="7"/>
      <c r="AB136" s="69"/>
    </row>
    <row r="137" spans="1:30" x14ac:dyDescent="0.15">
      <c r="U137" s="7"/>
      <c r="Z137" s="7"/>
      <c r="AB137" s="69"/>
    </row>
    <row r="138" spans="1:30" x14ac:dyDescent="0.15">
      <c r="U138" s="7"/>
      <c r="Z138" s="7"/>
      <c r="AB138" s="69"/>
    </row>
    <row r="139" spans="1:30" x14ac:dyDescent="0.15">
      <c r="U139" s="7"/>
      <c r="Z139" s="7"/>
    </row>
    <row r="140" spans="1:30" x14ac:dyDescent="0.15">
      <c r="I140" s="11">
        <f>SUM(I29:I136)</f>
        <v>25.588986666666681</v>
      </c>
      <c r="J140" s="10" t="s">
        <v>7</v>
      </c>
      <c r="U140" s="71"/>
      <c r="V140" s="33"/>
      <c r="Z140" s="71"/>
      <c r="AA140" s="33"/>
    </row>
    <row r="141" spans="1:30" x14ac:dyDescent="0.15">
      <c r="I141" s="11">
        <f>I142-I140</f>
        <v>3.7114915794335133</v>
      </c>
      <c r="J141" s="10" t="s">
        <v>207</v>
      </c>
      <c r="U141" s="71"/>
      <c r="V141" s="33"/>
      <c r="Z141" s="71"/>
      <c r="AA141" s="33"/>
    </row>
    <row r="142" spans="1:30" x14ac:dyDescent="0.15">
      <c r="I142" s="29">
        <f>I140/(1-D10)</f>
        <v>29.300478246100194</v>
      </c>
      <c r="J142" s="24" t="str">
        <f>"Min per "&amp; D9</f>
        <v>Min per Order</v>
      </c>
      <c r="U142" s="71"/>
      <c r="V142" s="72"/>
      <c r="Z142" s="71"/>
      <c r="AA142" s="72"/>
    </row>
    <row r="143" spans="1:30" x14ac:dyDescent="0.15">
      <c r="I143" s="30">
        <f>1/I142</f>
        <v>3.4129135763614947E-2</v>
      </c>
      <c r="J143" s="25" t="str">
        <f>D9&amp; " / Min"</f>
        <v>Order / Min</v>
      </c>
      <c r="U143" s="12"/>
      <c r="V143" s="6"/>
      <c r="Z143" s="12"/>
      <c r="AA143" s="6"/>
    </row>
    <row r="144" spans="1:30" x14ac:dyDescent="0.15">
      <c r="I144" s="29">
        <f>I143*60</f>
        <v>2.0477481458168967</v>
      </c>
      <c r="J144" s="26" t="str">
        <f>D9&amp; " / Hr"</f>
        <v>Order / Hr</v>
      </c>
      <c r="U144" s="71"/>
      <c r="V144" s="33"/>
      <c r="Z144" s="71"/>
      <c r="AA144" s="33"/>
    </row>
    <row r="145" spans="1:26" x14ac:dyDescent="0.15">
      <c r="B145" s="14"/>
      <c r="C145" s="28" t="s">
        <v>417</v>
      </c>
      <c r="U145" s="7"/>
      <c r="Z145" s="7"/>
    </row>
    <row r="146" spans="1:26" x14ac:dyDescent="0.15">
      <c r="B146" s="23"/>
      <c r="C146" s="28" t="s">
        <v>415</v>
      </c>
      <c r="U146" s="7"/>
      <c r="Z146" s="7"/>
    </row>
    <row r="147" spans="1:26" x14ac:dyDescent="0.15">
      <c r="B147" s="22"/>
      <c r="C147" s="28" t="s">
        <v>416</v>
      </c>
      <c r="U147" s="7"/>
      <c r="Z147" s="7"/>
    </row>
    <row r="148" spans="1:26" x14ac:dyDescent="0.15">
      <c r="B148" s="31"/>
      <c r="C148" s="28" t="s">
        <v>418</v>
      </c>
      <c r="U148" s="7"/>
      <c r="Z148" s="7"/>
    </row>
    <row r="149" spans="1:26" x14ac:dyDescent="0.15">
      <c r="U149" s="7"/>
      <c r="Z149" s="7"/>
    </row>
    <row r="150" spans="1:26" x14ac:dyDescent="0.15">
      <c r="U150" s="7"/>
      <c r="Z150" s="7"/>
    </row>
    <row r="151" spans="1:26" x14ac:dyDescent="0.15">
      <c r="U151" s="7"/>
      <c r="Z151" s="7"/>
    </row>
    <row r="152" spans="1:26" x14ac:dyDescent="0.15">
      <c r="A152" s="28"/>
      <c r="U152" s="7"/>
      <c r="Z152" s="7"/>
    </row>
    <row r="153" spans="1:26" x14ac:dyDescent="0.15">
      <c r="A153" s="28"/>
      <c r="U153" s="7"/>
      <c r="Z153" s="7"/>
    </row>
    <row r="154" spans="1:26" x14ac:dyDescent="0.15">
      <c r="A154" s="28"/>
      <c r="U154" s="7"/>
      <c r="Z154" s="7"/>
    </row>
    <row r="155" spans="1:26" x14ac:dyDescent="0.15">
      <c r="A155" s="28"/>
      <c r="U155" s="7"/>
      <c r="Z155" s="7"/>
    </row>
    <row r="156" spans="1:26" x14ac:dyDescent="0.15">
      <c r="A156" s="28"/>
      <c r="U156" s="7"/>
      <c r="Z156" s="7"/>
    </row>
    <row r="157" spans="1:26" x14ac:dyDescent="0.15">
      <c r="A157" s="28"/>
      <c r="U157" s="7"/>
      <c r="Z157" s="7"/>
    </row>
    <row r="158" spans="1:26" x14ac:dyDescent="0.15">
      <c r="A158" s="28"/>
      <c r="U158" s="7"/>
      <c r="Z158" s="7"/>
    </row>
    <row r="159" spans="1:26" x14ac:dyDescent="0.15">
      <c r="A159" s="28"/>
      <c r="U159" s="7"/>
      <c r="Z159" s="7"/>
    </row>
    <row r="160" spans="1:26" x14ac:dyDescent="0.15">
      <c r="U160" s="7"/>
      <c r="Z160" s="7"/>
    </row>
    <row r="161" spans="2:28" x14ac:dyDescent="0.15">
      <c r="U161" s="7"/>
      <c r="Z161" s="7"/>
    </row>
    <row r="162" spans="2:28" x14ac:dyDescent="0.15">
      <c r="U162" s="7"/>
      <c r="Z162" s="7"/>
    </row>
    <row r="163" spans="2:28" x14ac:dyDescent="0.15">
      <c r="U163" s="7"/>
      <c r="Z163" s="7"/>
    </row>
    <row r="164" spans="2:28" x14ac:dyDescent="0.15">
      <c r="U164" s="7"/>
      <c r="Z164" s="7"/>
    </row>
    <row r="165" spans="2:28" x14ac:dyDescent="0.15">
      <c r="U165" s="7"/>
      <c r="Z165" s="7"/>
    </row>
    <row r="166" spans="2:28" x14ac:dyDescent="0.15">
      <c r="U166" s="7"/>
      <c r="Z166" s="7"/>
    </row>
    <row r="167" spans="2:28" x14ac:dyDescent="0.15">
      <c r="U167" s="7"/>
      <c r="Z167" s="7"/>
    </row>
    <row r="168" spans="2:28" x14ac:dyDescent="0.15">
      <c r="U168" s="7"/>
      <c r="Z168" s="7"/>
    </row>
    <row r="169" spans="2:28" x14ac:dyDescent="0.15">
      <c r="B169" s="4"/>
      <c r="C169" s="5"/>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row r="193" spans="2:28" x14ac:dyDescent="0.15">
      <c r="B193" s="4"/>
      <c r="E193" s="7"/>
      <c r="F193" s="7"/>
      <c r="G193" s="7"/>
      <c r="I193" s="7"/>
      <c r="J193" s="8"/>
      <c r="K193" s="9"/>
      <c r="T193" s="12"/>
      <c r="U193" s="7"/>
      <c r="Y193" s="12"/>
      <c r="Z193" s="7"/>
      <c r="AB193" s="69"/>
    </row>
    <row r="194" spans="2:28" x14ac:dyDescent="0.15">
      <c r="B194" s="4"/>
      <c r="E194" s="7"/>
      <c r="F194" s="7"/>
      <c r="G194" s="7"/>
      <c r="I194" s="7"/>
      <c r="J194" s="8"/>
      <c r="K194" s="9"/>
      <c r="T194" s="12"/>
      <c r="U194" s="7"/>
      <c r="Y194" s="12"/>
      <c r="Z194" s="7"/>
      <c r="AB194" s="69"/>
    </row>
    <row r="195" spans="2:28" x14ac:dyDescent="0.15">
      <c r="B195" s="4"/>
      <c r="E195" s="7"/>
      <c r="F195" s="7"/>
      <c r="G195" s="7"/>
      <c r="I195" s="7"/>
      <c r="J195" s="8"/>
      <c r="K195" s="9"/>
      <c r="T195" s="12"/>
      <c r="U195" s="7"/>
      <c r="Y195" s="12"/>
      <c r="Z195" s="7"/>
      <c r="AB195" s="69"/>
    </row>
    <row r="196" spans="2:28" x14ac:dyDescent="0.15">
      <c r="B196" s="4"/>
      <c r="E196" s="7"/>
      <c r="F196" s="7"/>
      <c r="G196" s="7"/>
      <c r="I196" s="7"/>
      <c r="J196" s="8"/>
      <c r="K196" s="9"/>
      <c r="T196" s="12"/>
      <c r="U196" s="7"/>
      <c r="Y196" s="12"/>
      <c r="Z196" s="7"/>
      <c r="AB196" s="69"/>
    </row>
    <row r="197" spans="2:28" x14ac:dyDescent="0.15">
      <c r="B197" s="4"/>
      <c r="E197" s="7"/>
      <c r="F197" s="7"/>
      <c r="G197" s="7"/>
      <c r="I197" s="7"/>
      <c r="J197" s="8"/>
      <c r="K197" s="9"/>
      <c r="T197" s="12"/>
      <c r="U197" s="7"/>
      <c r="Y197" s="12"/>
      <c r="Z197" s="7"/>
      <c r="AB197" s="69"/>
    </row>
    <row r="198" spans="2:28" x14ac:dyDescent="0.15">
      <c r="B198" s="4"/>
      <c r="E198" s="7"/>
      <c r="F198" s="7"/>
      <c r="G198" s="7"/>
      <c r="I198" s="7"/>
      <c r="J198" s="8"/>
      <c r="K198" s="9"/>
      <c r="T198" s="12"/>
      <c r="U198" s="7"/>
      <c r="Y198" s="12"/>
      <c r="Z198" s="7"/>
      <c r="AB198" s="69"/>
    </row>
    <row r="199" spans="2:28" x14ac:dyDescent="0.15">
      <c r="B199" s="4"/>
      <c r="E199" s="7"/>
      <c r="F199" s="7"/>
      <c r="G199" s="7"/>
      <c r="I199" s="7"/>
      <c r="J199" s="8"/>
      <c r="K199" s="9"/>
      <c r="T199" s="12"/>
      <c r="U199" s="7"/>
      <c r="Y199" s="12"/>
      <c r="Z199" s="7"/>
      <c r="AB199" s="69"/>
    </row>
    <row r="200" spans="2:28" x14ac:dyDescent="0.15">
      <c r="B200" s="4"/>
      <c r="E200" s="7"/>
      <c r="F200" s="7"/>
      <c r="G200" s="7"/>
      <c r="I200" s="7"/>
      <c r="J200" s="8"/>
      <c r="K200" s="9"/>
      <c r="T200" s="12"/>
      <c r="U200" s="7"/>
      <c r="Y200" s="12"/>
      <c r="Z200" s="7"/>
      <c r="AB200" s="69"/>
    </row>
    <row r="201" spans="2:28" x14ac:dyDescent="0.15">
      <c r="B201" s="4"/>
      <c r="E201" s="7"/>
      <c r="F201" s="7"/>
      <c r="G201" s="7"/>
      <c r="I201" s="7"/>
      <c r="J201" s="8"/>
      <c r="K201" s="9"/>
      <c r="T201" s="12"/>
      <c r="U201" s="7"/>
      <c r="Y201" s="12"/>
      <c r="Z201" s="7"/>
      <c r="AB201" s="69"/>
    </row>
    <row r="202" spans="2:28" x14ac:dyDescent="0.15">
      <c r="B202" s="4"/>
      <c r="E202" s="7"/>
      <c r="F202" s="7"/>
      <c r="G202" s="7"/>
      <c r="I202" s="7"/>
      <c r="J202" s="8"/>
      <c r="K202" s="9"/>
      <c r="T202" s="12"/>
      <c r="U202" s="7"/>
      <c r="Y202" s="12"/>
      <c r="Z202" s="7"/>
      <c r="AB202" s="69"/>
    </row>
    <row r="203" spans="2:28" x14ac:dyDescent="0.15">
      <c r="B203" s="4"/>
      <c r="E203" s="7"/>
      <c r="F203" s="7"/>
      <c r="G203" s="7"/>
      <c r="I203" s="7"/>
      <c r="J203" s="8"/>
      <c r="K203" s="9"/>
      <c r="T203" s="12"/>
      <c r="U203" s="7"/>
      <c r="Y203" s="12"/>
      <c r="Z203" s="7"/>
      <c r="AB203" s="69"/>
    </row>
    <row r="204" spans="2:28" x14ac:dyDescent="0.15">
      <c r="B204" s="4"/>
      <c r="E204" s="7"/>
      <c r="F204" s="7"/>
      <c r="G204" s="7"/>
      <c r="I204" s="7"/>
      <c r="J204" s="8"/>
      <c r="K204" s="9"/>
      <c r="T204" s="12"/>
      <c r="U204" s="7"/>
      <c r="Y204" s="12"/>
      <c r="Z204" s="7"/>
      <c r="AB204" s="69"/>
    </row>
    <row r="205" spans="2:28" x14ac:dyDescent="0.15">
      <c r="B205" s="4"/>
      <c r="E205" s="7"/>
      <c r="F205" s="7"/>
      <c r="G205" s="7"/>
      <c r="I205" s="7"/>
      <c r="J205" s="8"/>
      <c r="K205" s="9"/>
      <c r="T205" s="12"/>
      <c r="U205" s="7"/>
      <c r="Y205" s="12"/>
      <c r="Z205" s="7"/>
      <c r="AB205" s="69"/>
    </row>
    <row r="206" spans="2:28" x14ac:dyDescent="0.15">
      <c r="B206" s="4"/>
      <c r="E206" s="7"/>
      <c r="F206" s="7"/>
      <c r="G206" s="7"/>
      <c r="I206" s="7"/>
      <c r="J206" s="8"/>
      <c r="K206" s="9"/>
      <c r="T206" s="12"/>
      <c r="U206" s="7"/>
      <c r="Y206" s="12"/>
      <c r="Z206" s="7"/>
      <c r="AB206" s="69"/>
    </row>
    <row r="207" spans="2:28" x14ac:dyDescent="0.15">
      <c r="B207" s="4"/>
      <c r="E207" s="7"/>
      <c r="F207" s="7"/>
      <c r="G207" s="7"/>
      <c r="I207" s="7"/>
      <c r="J207" s="8"/>
      <c r="K207" s="9"/>
      <c r="T207" s="12"/>
      <c r="U207" s="7"/>
      <c r="Y207" s="12"/>
      <c r="Z207" s="7"/>
      <c r="AB207" s="69"/>
    </row>
    <row r="208" spans="2:28" x14ac:dyDescent="0.15">
      <c r="B208" s="4"/>
      <c r="E208" s="7"/>
      <c r="F208" s="7"/>
      <c r="G208" s="7"/>
      <c r="I208" s="7"/>
      <c r="J208" s="8"/>
      <c r="K208" s="9"/>
      <c r="T208" s="12"/>
      <c r="U208" s="7"/>
      <c r="Y208" s="12"/>
      <c r="Z208" s="7"/>
      <c r="AB208" s="69"/>
    </row>
    <row r="209" spans="2:28" x14ac:dyDescent="0.15">
      <c r="B209" s="4"/>
      <c r="E209" s="7"/>
      <c r="F209" s="7"/>
      <c r="G209" s="7"/>
      <c r="I209" s="7"/>
      <c r="J209" s="8"/>
      <c r="K209" s="9"/>
      <c r="T209" s="12"/>
      <c r="U209" s="7"/>
      <c r="Y209" s="12"/>
      <c r="Z209" s="7"/>
      <c r="AB209" s="69"/>
    </row>
    <row r="210" spans="2:28" x14ac:dyDescent="0.15">
      <c r="B210" s="4"/>
      <c r="E210" s="7"/>
      <c r="F210" s="7"/>
      <c r="G210" s="7"/>
      <c r="I210" s="7"/>
      <c r="J210" s="8"/>
      <c r="K210" s="9"/>
      <c r="T210" s="12"/>
      <c r="U210" s="7"/>
      <c r="Y210" s="12"/>
      <c r="Z210" s="7"/>
      <c r="AB210" s="69"/>
    </row>
    <row r="211" spans="2:28" x14ac:dyDescent="0.15">
      <c r="B211" s="4"/>
      <c r="E211" s="7"/>
      <c r="F211" s="7"/>
      <c r="G211" s="7"/>
      <c r="I211" s="7"/>
      <c r="J211" s="8"/>
      <c r="K211" s="9"/>
      <c r="T211" s="12"/>
      <c r="U211" s="7"/>
      <c r="Y211" s="12"/>
      <c r="Z211" s="7"/>
      <c r="AB211" s="69"/>
    </row>
    <row r="212" spans="2:28" x14ac:dyDescent="0.15">
      <c r="B212" s="4"/>
      <c r="E212" s="7"/>
      <c r="F212" s="7"/>
      <c r="G212" s="7"/>
      <c r="I212" s="7"/>
      <c r="J212" s="8"/>
      <c r="K212" s="9"/>
      <c r="T212" s="12"/>
      <c r="U212" s="7"/>
      <c r="Y212" s="12"/>
      <c r="Z212" s="7"/>
      <c r="AB212" s="69"/>
    </row>
    <row r="213" spans="2:28" x14ac:dyDescent="0.15">
      <c r="B213" s="4"/>
      <c r="E213" s="7"/>
      <c r="F213" s="7"/>
      <c r="G213" s="7"/>
      <c r="I213" s="7"/>
      <c r="J213" s="8"/>
      <c r="K213" s="9"/>
      <c r="T213" s="12"/>
      <c r="U213" s="7"/>
      <c r="Y213" s="12"/>
      <c r="Z213" s="7"/>
      <c r="AB213" s="69"/>
    </row>
    <row r="214" spans="2:28" x14ac:dyDescent="0.15">
      <c r="B214" s="4"/>
      <c r="E214" s="7"/>
      <c r="F214" s="7"/>
      <c r="G214" s="7"/>
      <c r="I214" s="7"/>
      <c r="J214" s="8"/>
      <c r="K214" s="9"/>
      <c r="T214" s="12"/>
      <c r="U214" s="7"/>
      <c r="Y214" s="12"/>
      <c r="Z214" s="7"/>
      <c r="AB214" s="69"/>
    </row>
    <row r="215" spans="2:28" x14ac:dyDescent="0.15">
      <c r="B215" s="4"/>
      <c r="E215" s="7"/>
      <c r="F215" s="7"/>
      <c r="G215" s="7"/>
      <c r="I215" s="7"/>
      <c r="J215" s="8"/>
      <c r="K215" s="9"/>
      <c r="T215" s="12"/>
      <c r="U215" s="7"/>
      <c r="Y215" s="12"/>
      <c r="Z215" s="7"/>
      <c r="AB215" s="69"/>
    </row>
    <row r="216" spans="2:28" x14ac:dyDescent="0.15">
      <c r="B216" s="4"/>
      <c r="E216" s="7"/>
      <c r="F216" s="7"/>
      <c r="G216" s="7"/>
      <c r="I216" s="7"/>
      <c r="J216" s="8"/>
      <c r="K216" s="9"/>
      <c r="T216" s="12"/>
      <c r="U216" s="7"/>
      <c r="Y216" s="12"/>
      <c r="Z216" s="7"/>
      <c r="AB216" s="69"/>
    </row>
    <row r="217" spans="2:28" x14ac:dyDescent="0.15">
      <c r="B217" s="4"/>
      <c r="E217" s="7"/>
      <c r="F217" s="7"/>
      <c r="G217" s="7"/>
      <c r="I217" s="7"/>
      <c r="J217" s="8"/>
      <c r="K217" s="9"/>
      <c r="T217" s="12"/>
      <c r="U217" s="7"/>
      <c r="Y217" s="12"/>
      <c r="Z217" s="7"/>
      <c r="AB217" s="69"/>
    </row>
    <row r="218" spans="2:28" x14ac:dyDescent="0.15">
      <c r="B218" s="4"/>
      <c r="E218" s="7"/>
      <c r="F218" s="7"/>
      <c r="G218" s="7"/>
      <c r="I218" s="7"/>
      <c r="J218" s="8"/>
      <c r="K218" s="9"/>
      <c r="T218" s="12"/>
      <c r="U218" s="7"/>
      <c r="Y218" s="12"/>
      <c r="Z218" s="7"/>
      <c r="AB218" s="69"/>
    </row>
    <row r="219" spans="2:28" x14ac:dyDescent="0.15">
      <c r="B219" s="4"/>
      <c r="E219" s="7"/>
      <c r="F219" s="7"/>
      <c r="G219" s="7"/>
      <c r="I219" s="7"/>
      <c r="J219" s="8"/>
      <c r="K219" s="9"/>
      <c r="T219" s="12"/>
      <c r="U219" s="7"/>
      <c r="Y219" s="12"/>
      <c r="Z219" s="7"/>
      <c r="AB219" s="69"/>
    </row>
    <row r="220" spans="2:28" x14ac:dyDescent="0.15">
      <c r="B220" s="4"/>
      <c r="E220" s="7"/>
      <c r="F220" s="7"/>
      <c r="G220" s="7"/>
      <c r="I220" s="7"/>
      <c r="J220" s="8"/>
      <c r="K220" s="9"/>
      <c r="T220" s="12"/>
      <c r="U220" s="7"/>
      <c r="Y220" s="12"/>
      <c r="Z220" s="7"/>
      <c r="AB220" s="69"/>
    </row>
    <row r="221" spans="2:28" x14ac:dyDescent="0.15">
      <c r="B221" s="4"/>
      <c r="E221" s="7"/>
      <c r="F221" s="7"/>
      <c r="G221" s="7"/>
      <c r="I221" s="7"/>
      <c r="J221" s="8"/>
      <c r="K221" s="9"/>
      <c r="T221" s="12"/>
      <c r="U221" s="7"/>
      <c r="Y221" s="12"/>
      <c r="Z221" s="7"/>
      <c r="AB221" s="69"/>
    </row>
    <row r="222" spans="2:28" x14ac:dyDescent="0.15">
      <c r="B222" s="4"/>
      <c r="E222" s="7"/>
      <c r="F222" s="7"/>
      <c r="G222" s="7"/>
      <c r="I222" s="7"/>
      <c r="J222" s="8"/>
      <c r="K222" s="9"/>
      <c r="T222" s="12"/>
      <c r="U222" s="7"/>
      <c r="Y222" s="12"/>
      <c r="Z222" s="7"/>
      <c r="AB222" s="69"/>
    </row>
    <row r="223" spans="2:28" x14ac:dyDescent="0.15">
      <c r="B223" s="4"/>
      <c r="E223" s="7"/>
      <c r="F223" s="7"/>
      <c r="G223" s="7"/>
      <c r="I223" s="7"/>
      <c r="J223" s="8"/>
      <c r="K223" s="9"/>
      <c r="T223" s="12"/>
      <c r="U223" s="7"/>
      <c r="Y223" s="12"/>
      <c r="Z223" s="7"/>
      <c r="AB223" s="69"/>
    </row>
    <row r="224" spans="2:28" x14ac:dyDescent="0.15">
      <c r="B224" s="4"/>
      <c r="E224" s="7"/>
      <c r="F224" s="7"/>
      <c r="G224" s="7"/>
      <c r="I224" s="7"/>
      <c r="J224" s="8"/>
      <c r="K224" s="9"/>
      <c r="T224" s="12"/>
      <c r="U224" s="7"/>
      <c r="Y224" s="12"/>
      <c r="Z224" s="7"/>
      <c r="AB224" s="69"/>
    </row>
    <row r="225" spans="2:28" x14ac:dyDescent="0.15">
      <c r="B225" s="4"/>
      <c r="E225" s="7"/>
      <c r="F225" s="7"/>
      <c r="G225" s="7"/>
      <c r="I225" s="7"/>
      <c r="J225" s="8"/>
      <c r="K225" s="9"/>
      <c r="T225" s="12"/>
      <c r="U225" s="7"/>
      <c r="Y225" s="12"/>
      <c r="Z225" s="7"/>
      <c r="AB225" s="69"/>
    </row>
  </sheetData>
  <mergeCells count="2">
    <mergeCell ref="A27:K27"/>
    <mergeCell ref="A1:L1"/>
  </mergeCells>
  <dataValidations count="6">
    <dataValidation type="list" showInputMessage="1" showErrorMessage="1" sqref="E14" xr:uid="{00000000-0002-0000-0100-000002000000}">
      <formula1>"UMT Study, Client Data, Video Data, Assumption, Expert Knowledge"</formula1>
    </dataValidation>
    <dataValidation type="list" allowBlank="1" showInputMessage="1" showErrorMessage="1" sqref="E15:E19 F14:F19 E20:F22" xr:uid="{00000000-0002-0000-0100-000000000000}">
      <formula1>"UMT Study, Client Data, Video Data, Assumption, Expert Knowledge"</formula1>
    </dataValidation>
    <dataValidation type="list" allowBlank="1" showInputMessage="1" showErrorMessage="1" sqref="F170:F225" xr:uid="{00000000-0002-0000-0100-000001000000}">
      <formula1>$C$14:$C$24</formula1>
    </dataValidation>
    <dataValidation type="list" allowBlank="1" showInputMessage="1" showErrorMessage="1" sqref="F28:F31 F129:F136 F80:F81 F33:F78 F83:F125" xr:uid="{AF796384-C9EE-4184-AEA1-B4B38E274BD0}">
      <formula1>$C$14:$C$21</formula1>
    </dataValidation>
    <dataValidation type="list" allowBlank="1" showInputMessage="1" showErrorMessage="1" sqref="F82 F79" xr:uid="{835CCDD0-7EE1-4E94-BC38-D31BFED89081}">
      <formula1>$C$14:$C$22</formula1>
    </dataValidation>
    <dataValidation type="list" allowBlank="1" showInputMessage="1" showErrorMessage="1" sqref="F126:F128" xr:uid="{FF99D56C-D1F7-4A0F-9966-8E5828436944}">
      <formula1>$C$14:$C$27</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FF7E-0D2A-43EF-B40D-3313AD4BD81F}">
  <sheetPr codeName="Sheet11">
    <tabColor rgb="FFFFC000"/>
  </sheetPr>
  <dimension ref="B2:C8"/>
  <sheetViews>
    <sheetView topLeftCell="JF1" workbookViewId="0">
      <selection activeCell="B27" sqref="B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D190-5849-4589-804B-EB75C386167B}">
  <sheetPr codeName="Sheet12"/>
  <dimension ref="A1:AA220"/>
  <sheetViews>
    <sheetView showGridLines="0" zoomScale="80" zoomScaleNormal="80" workbookViewId="0">
      <selection activeCell="D15" sqref="D15"/>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F30:F104" xr:uid="{55478270-D8C7-47C3-A1C8-1910547ABD5B}">
      <formula1>$C$14:$C$16</formula1>
    </dataValidation>
    <dataValidation type="list" allowBlank="1" showInputMessage="1" showErrorMessage="1" sqref="F29" xr:uid="{0D5A6FC5-B59A-4B11-AFF2-8DE662BD98F3}">
      <formula1>$C$14:$C$21</formula1>
    </dataValidation>
    <dataValidation type="list" allowBlank="1" showInputMessage="1" showErrorMessage="1" sqref="E24:F25 F14:F16 E18:F21" xr:uid="{EA26D83A-7480-49EB-8A37-907CBE7D5B68}">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2C14-DB1E-478E-9B2D-BD02029AFF7F}">
  <sheetPr codeName="Sheet13"/>
  <dimension ref="A1:AC167"/>
  <sheetViews>
    <sheetView showGridLines="0" topLeftCell="A22" zoomScale="80" zoomScaleNormal="80" workbookViewId="0">
      <selection activeCell="H30" sqref="H3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636</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609</v>
      </c>
      <c r="D14" s="20">
        <f>('Main Page'!C11*'Main Page'!C9/'Main Page'!C10)/'Secondary Assumptions'!C11</f>
        <v>2.4</v>
      </c>
      <c r="E14" s="17" t="s">
        <v>330</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599</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609</v>
      </c>
      <c r="G30" s="106">
        <f>VLOOKUP(F30,$C$14:$D$20,2,FALSE)</f>
        <v>2.4</v>
      </c>
      <c r="H30" s="88">
        <f>'Secondary Assumptions'!C14/'Secondary Assumptions'!C12</f>
        <v>0.25</v>
      </c>
      <c r="I30" s="103">
        <f>E30*G30*H30</f>
        <v>0.1152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ref="E31" si="1">D31/60</f>
        <v>1.2E-2</v>
      </c>
      <c r="F31" s="103" t="s">
        <v>609</v>
      </c>
      <c r="G31" s="106">
        <f>VLOOKUP(F31,$C$14:$D$20,2,FALSE)</f>
        <v>2.4</v>
      </c>
      <c r="H31" s="88">
        <f>'Secondary Assumptions'!C14/'Secondary Assumptions'!C12</f>
        <v>0.25</v>
      </c>
      <c r="I31" s="103">
        <f>E31*G31*H31</f>
        <v>7.1999999999999998E-3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609</v>
      </c>
      <c r="G32" s="106">
        <f>VLOOKUP(F32,$C$14:$D$20,2,FALSE)</f>
        <v>2.4</v>
      </c>
      <c r="H32" s="88">
        <f>'Secondary Assumptions'!C14/'Secondary Assumptions'!C12</f>
        <v>0.25</v>
      </c>
      <c r="I32" s="103">
        <f t="shared" ref="I32" si="2">E32*G32*H32</f>
        <v>0.15839999999999996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609</v>
      </c>
      <c r="G34" s="106">
        <f>VLOOKUP(F34,$C$14:$D$20,2,FALSE)</f>
        <v>2.4</v>
      </c>
      <c r="H34" s="88">
        <f>'Secondary Assumptions'!C14/'Secondary Assumptions'!C12</f>
        <v>0.25</v>
      </c>
      <c r="I34" s="103">
        <f>E34*G34*H34</f>
        <v>2.8799999999999999E-2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609</v>
      </c>
      <c r="G35" s="106">
        <f>VLOOKUP(F35,$C$14:$D$20,2,FALSE)</f>
        <v>2.4</v>
      </c>
      <c r="H35" s="88">
        <f>'Secondary Assumptions'!C14/'Secondary Assumptions'!C12</f>
        <v>0.25</v>
      </c>
      <c r="I35" s="103">
        <f t="shared" ref="I35" si="4">E35*G35*H35</f>
        <v>1.0799999999999999E-2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609</v>
      </c>
      <c r="G36" s="106">
        <f>VLOOKUP(F36,$C$14:$D$20,2,FALSE)</f>
        <v>2.4</v>
      </c>
      <c r="H36" s="88">
        <f>'Secondary Assumptions'!C14/'Secondary Assumptions'!C12</f>
        <v>0.25</v>
      </c>
      <c r="I36" s="103">
        <f>E36*G36*H36</f>
        <v>8.6399999999999991E-2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609</v>
      </c>
      <c r="G37" s="106">
        <f>VLOOKUP(F37,$C$14:$D$20,2,FALSE)</f>
        <v>2.4</v>
      </c>
      <c r="H37" s="88">
        <f>'Secondary Assumptions'!C14/'Secondary Assumptions'!C12</f>
        <v>0.25</v>
      </c>
      <c r="I37" s="103">
        <f>E37*G37*H37</f>
        <v>3.2399999999999998E-2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609</v>
      </c>
      <c r="G39" s="106">
        <f>VLOOKUP(F39,$C$14:$D$20,2,FALSE)</f>
        <v>2.4</v>
      </c>
      <c r="H39" s="88">
        <v>1</v>
      </c>
      <c r="I39" s="103">
        <f>E39*G39*H39</f>
        <v>0.14399999999999996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609</v>
      </c>
      <c r="G40" s="106">
        <f>VLOOKUP(F40,$C$14:$D$20,2,FALSE)</f>
        <v>2.4</v>
      </c>
      <c r="H40" s="88">
        <v>1</v>
      </c>
      <c r="I40" s="103">
        <f t="shared" ref="I40:I41" si="6">E40*G40*H40</f>
        <v>4.3199999999999995E-2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609</v>
      </c>
      <c r="G41" s="106">
        <f>VLOOKUP(F41,$C$14:$D$20,2,FALSE)</f>
        <v>2.4</v>
      </c>
      <c r="H41" s="88">
        <v>1</v>
      </c>
      <c r="I41" s="103">
        <f t="shared" si="6"/>
        <v>7.1999999999999981E-2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609</v>
      </c>
      <c r="G42" s="106">
        <f>VLOOKUP(F42,$C$14:$D$20,2,FALSE)</f>
        <v>2.4</v>
      </c>
      <c r="H42" s="88">
        <f>'Secondary Assumptions'!C14/'Secondary Assumptions'!C12</f>
        <v>0.25</v>
      </c>
      <c r="I42" s="103">
        <f>E42*G42*H42</f>
        <v>7.1999999999999998E-3</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5"/>
        <v>0.26399999999999996</v>
      </c>
      <c r="F43" s="103" t="s">
        <v>609</v>
      </c>
      <c r="G43" s="106">
        <f>VLOOKUP(F43,$C$14:$D$20,2,FALSE)</f>
        <v>2.4</v>
      </c>
      <c r="H43" s="88">
        <f>'Secondary Assumptions'!C14/'Secondary Assumptions'!C12</f>
        <v>0.25</v>
      </c>
      <c r="I43" s="103">
        <f>E43*G43*H43</f>
        <v>0.15839999999999996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 si="7">D45/60</f>
        <v>0.16666666666666666</v>
      </c>
      <c r="F45" s="103" t="s">
        <v>609</v>
      </c>
      <c r="G45" s="106">
        <f>VLOOKUP(F45,$C$14:$D$20,2,FALSE)</f>
        <v>2.4</v>
      </c>
      <c r="H45" s="88">
        <v>1</v>
      </c>
      <c r="I45" s="103">
        <f>E45*G45*H45</f>
        <v>0.39999999999999997</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ref="E46:E47" si="8">D46/60</f>
        <v>5.9999999999999991E-2</v>
      </c>
      <c r="F46" s="103" t="s">
        <v>609</v>
      </c>
      <c r="G46" s="106">
        <f>VLOOKUP(F46,$C$14:$D$20,2,FALSE)</f>
        <v>2.4</v>
      </c>
      <c r="H46" s="88">
        <v>1</v>
      </c>
      <c r="I46" s="103">
        <f>E46*G46*H46</f>
        <v>0.14399999999999996</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8"/>
        <v>5.9999999999999991E-2</v>
      </c>
      <c r="F47" s="103" t="s">
        <v>609</v>
      </c>
      <c r="G47" s="106">
        <f>VLOOKUP(F47,$C$14:$D$20,2,FALSE)</f>
        <v>2.4</v>
      </c>
      <c r="H47" s="88">
        <v>1</v>
      </c>
      <c r="I47" s="103">
        <f t="shared" ref="I47" si="9">E47*G47*H47</f>
        <v>0.14399999999999996</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10">D49/60</f>
        <v>4.8000000000000001E-2</v>
      </c>
      <c r="F49" s="103" t="s">
        <v>609</v>
      </c>
      <c r="G49" s="106">
        <f>VLOOKUP(F49,$C$14:$D$20,2,FALSE)</f>
        <v>2.4</v>
      </c>
      <c r="H49" s="88">
        <v>1</v>
      </c>
      <c r="I49" s="103">
        <f>E49*G49*H49</f>
        <v>0.1152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10"/>
        <v>1.7999999999999999E-2</v>
      </c>
      <c r="F50" s="103" t="s">
        <v>609</v>
      </c>
      <c r="G50" s="106">
        <f>VLOOKUP(F50,$C$14:$D$20,2,FALSE)</f>
        <v>2.4</v>
      </c>
      <c r="H50" s="88">
        <v>1</v>
      </c>
      <c r="I50" s="103">
        <f t="shared" ref="I50:I51" si="11">E50*G50*H50</f>
        <v>4.3199999999999995E-2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10"/>
        <v>0.156</v>
      </c>
      <c r="F51" s="103" t="s">
        <v>609</v>
      </c>
      <c r="G51" s="106">
        <f>VLOOKUP(F51,$C$14:$D$20,2,FALSE)</f>
        <v>2.4</v>
      </c>
      <c r="H51" s="88">
        <v>1</v>
      </c>
      <c r="I51" s="103">
        <f t="shared" si="11"/>
        <v>0.37440000000000001</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SUM(I30:I51)</f>
        <v>2.0847999999999995</v>
      </c>
      <c r="J54" s="111" t="s">
        <v>464</v>
      </c>
      <c r="T54" s="73"/>
      <c r="V54" s="112"/>
      <c r="W54" s="93"/>
      <c r="AA54" s="112"/>
      <c r="AB54" s="93"/>
    </row>
    <row r="55" spans="1:29" ht="15" x14ac:dyDescent="0.2">
      <c r="I55" s="110">
        <f>I56-I54</f>
        <v>0.30238468391100737</v>
      </c>
      <c r="J55" s="111" t="s">
        <v>465</v>
      </c>
      <c r="T55" s="73"/>
      <c r="V55" s="112"/>
      <c r="W55" s="93"/>
      <c r="AA55" s="112"/>
      <c r="AB55" s="93"/>
    </row>
    <row r="56" spans="1:29" ht="15" x14ac:dyDescent="0.2">
      <c r="I56" s="113">
        <f>I54/(1-D11)</f>
        <v>2.3871846839110069</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3">
    <dataValidation type="list" showInputMessage="1" showErrorMessage="1" sqref="E14" xr:uid="{82E8651E-640F-4D27-B932-16294A2ACB81}">
      <formula1>"UMT Study, Client Data, Video Data, Assumption, Expert Knowledge"</formula1>
    </dataValidation>
    <dataValidation type="list" allowBlank="1" showInputMessage="1" showErrorMessage="1" sqref="E25:F25 E22:E24 F24 E15:E19 F14:F19 E20:F20" xr:uid="{BE0FE771-9BEE-40C7-914F-5FB24A581EA7}">
      <formula1>"UMT Study, Client Data, Video Data, Assumption, Expert Knowledge"</formula1>
    </dataValidation>
    <dataValidation type="list" allowBlank="1" showInputMessage="1" showErrorMessage="1" sqref="F30:F51" xr:uid="{3E802BDA-3531-4EB8-BB8A-BCBBF574D8DC}">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F51D-98B5-4FC7-B1CA-E9A4D1FCFABA}">
  <sheetPr codeName="Sheet14"/>
  <dimension ref="A1:AC165"/>
  <sheetViews>
    <sheetView showGridLines="0" topLeftCell="A24" zoomScale="80" zoomScaleNormal="80" workbookViewId="0">
      <selection activeCell="B52" sqref="B5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t="s">
        <v>452</v>
      </c>
      <c r="H5" s="89"/>
      <c r="I5" s="89"/>
      <c r="T5" s="73"/>
    </row>
    <row r="6" spans="1:20" customFormat="1" x14ac:dyDescent="0.15">
      <c r="A6" s="28"/>
      <c r="B6" s="6"/>
      <c r="C6" s="5" t="s">
        <v>162</v>
      </c>
      <c r="D6" s="15" t="s">
        <v>636</v>
      </c>
      <c r="E6" s="6"/>
      <c r="F6" s="6"/>
      <c r="G6" s="12"/>
      <c r="H6" s="12"/>
      <c r="I6" s="161"/>
      <c r="J6" s="133"/>
      <c r="K6" s="28"/>
    </row>
    <row r="7" spans="1:20" customFormat="1" x14ac:dyDescent="0.15">
      <c r="A7" s="28"/>
      <c r="B7" s="6"/>
      <c r="C7" s="5" t="s">
        <v>161</v>
      </c>
      <c r="D7" s="4" t="s">
        <v>377</v>
      </c>
      <c r="E7" s="6"/>
      <c r="F7" s="6"/>
      <c r="G7" s="12"/>
      <c r="H7" s="12"/>
      <c r="I7" s="168"/>
      <c r="J7" s="133"/>
      <c r="K7" s="28"/>
      <c r="L7" s="28"/>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6"/>
    </row>
    <row r="10" spans="1:20" customFormat="1" x14ac:dyDescent="0.15">
      <c r="A10" s="28"/>
      <c r="B10" s="6"/>
      <c r="C10" s="32" t="s">
        <v>163</v>
      </c>
      <c r="D10" s="17" t="s">
        <v>329</v>
      </c>
      <c r="E10" s="6"/>
      <c r="F10" s="6"/>
      <c r="G10" s="12"/>
      <c r="H10" s="12"/>
      <c r="I10" s="168"/>
      <c r="J10" s="133"/>
      <c r="K10" s="28"/>
      <c r="L10" s="6"/>
    </row>
    <row r="11" spans="1:20" customFormat="1" x14ac:dyDescent="0.15">
      <c r="A11" s="28"/>
      <c r="B11" s="6"/>
      <c r="C11" t="s">
        <v>164</v>
      </c>
      <c r="D11" s="70">
        <v>0.12667</v>
      </c>
      <c r="E11" s="6"/>
      <c r="F11" s="6"/>
      <c r="G11" s="12"/>
      <c r="H11" s="12"/>
      <c r="I11" s="164"/>
      <c r="J11" s="133"/>
      <c r="K11" s="28"/>
      <c r="L11" s="4"/>
    </row>
    <row r="12" spans="1:20" customFormat="1" x14ac:dyDescent="0.15">
      <c r="A12" s="28"/>
      <c r="B12" s="6"/>
      <c r="D12" s="6"/>
      <c r="E12" s="6"/>
      <c r="F12" s="6"/>
      <c r="G12" s="12"/>
      <c r="H12" s="12"/>
      <c r="I12" s="164"/>
      <c r="J12" s="133"/>
      <c r="L12" s="86"/>
    </row>
    <row r="13" spans="1:20" customFormat="1" x14ac:dyDescent="0.15">
      <c r="B13" s="6"/>
      <c r="C13" s="5" t="s">
        <v>155</v>
      </c>
      <c r="D13" s="33" t="s">
        <v>156</v>
      </c>
      <c r="E13" s="33" t="s">
        <v>154</v>
      </c>
      <c r="F13" s="33"/>
      <c r="G13" s="12"/>
      <c r="H13" s="12"/>
      <c r="I13" s="164"/>
      <c r="J13" s="133"/>
      <c r="K13" s="28"/>
      <c r="L13" s="6"/>
    </row>
    <row r="14" spans="1:20" customFormat="1" x14ac:dyDescent="0.15">
      <c r="B14" s="6"/>
      <c r="C14" s="80" t="s">
        <v>610</v>
      </c>
      <c r="D14" s="20">
        <f>('Main Page'!C12*'Main Page'!C9/'Main Page'!C10)/'Secondary Assumptions'!C11</f>
        <v>1.6</v>
      </c>
      <c r="E14" s="17" t="s">
        <v>330</v>
      </c>
      <c r="F14" s="17"/>
      <c r="G14" s="12"/>
      <c r="H14" s="12"/>
      <c r="I14" s="164"/>
      <c r="J14" s="133"/>
      <c r="L14" s="86"/>
    </row>
    <row r="15" spans="1:20" customFormat="1" x14ac:dyDescent="0.15">
      <c r="B15" s="6"/>
      <c r="C15" s="21"/>
      <c r="D15" s="27"/>
      <c r="E15" s="17"/>
      <c r="F15" s="17"/>
      <c r="G15" s="12"/>
      <c r="H15" s="12"/>
      <c r="I15" s="88"/>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92"/>
      <c r="E21" s="87"/>
      <c r="F21" s="88"/>
      <c r="G21" s="12"/>
      <c r="H21" s="16"/>
      <c r="I21" s="85"/>
      <c r="J21" s="6"/>
      <c r="L21" s="6"/>
    </row>
    <row r="22" spans="1:29" ht="15" x14ac:dyDescent="0.2">
      <c r="D22" s="86"/>
      <c r="E22" s="86"/>
      <c r="F22" s="86"/>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600</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610</v>
      </c>
      <c r="G30" s="106">
        <f>VLOOKUP(F30,$C$14:$D$20,2,FALSE)</f>
        <v>1.6</v>
      </c>
      <c r="H30" s="88">
        <f>'Secondary Assumptions'!C14/'Secondary Assumptions'!C12</f>
        <v>0.25</v>
      </c>
      <c r="I30" s="103">
        <f>E30*G30*H30</f>
        <v>7.6800000000000007E-2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610</v>
      </c>
      <c r="G31" s="106">
        <f>VLOOKUP(F31,$C$14:$D$20,2,FALSE)</f>
        <v>1.6</v>
      </c>
      <c r="H31" s="88">
        <f>'Secondary Assumptions'!C14/'Secondary Assumptions'!C12</f>
        <v>0.25</v>
      </c>
      <c r="I31" s="103">
        <f>E31*G31*H31</f>
        <v>4.8000000000000004E-3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610</v>
      </c>
      <c r="G32" s="106">
        <f t="shared" ref="G32" si="1">VLOOKUP(F32,$C$14:$D$20,2,FALSE)</f>
        <v>1.6</v>
      </c>
      <c r="H32" s="88">
        <f>'Secondary Assumptions'!C14/'Secondary Assumptions'!C12</f>
        <v>0.25</v>
      </c>
      <c r="I32" s="103">
        <f t="shared" ref="I32" si="2">E32*G32*H32</f>
        <v>0.10559999999999999</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610</v>
      </c>
      <c r="G34" s="106">
        <f>VLOOKUP(F34,$C$14:$D$20,2,FALSE)</f>
        <v>1.6</v>
      </c>
      <c r="H34" s="88">
        <f>'Secondary Assumptions'!C14/'Secondary Assumptions'!C12</f>
        <v>0.25</v>
      </c>
      <c r="I34" s="103">
        <f>E34*G34*H34</f>
        <v>1.9200000000000002E-2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610</v>
      </c>
      <c r="G35" s="106">
        <f>VLOOKUP(F35,$C$14:$D$20,2,FALSE)</f>
        <v>1.6</v>
      </c>
      <c r="H35" s="88">
        <f>'Secondary Assumptions'!C14/'Secondary Assumptions'!C12</f>
        <v>0.25</v>
      </c>
      <c r="I35" s="103">
        <f t="shared" ref="I35" si="4">E35*G35*H35</f>
        <v>7.1999999999999998E-3</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610</v>
      </c>
      <c r="G36" s="106">
        <f>VLOOKUP(F36,$C$14:$D$20,2,FALSE)</f>
        <v>1.6</v>
      </c>
      <c r="H36" s="88">
        <f>'Secondary Assumptions'!C14/'Secondary Assumptions'!C12</f>
        <v>0.25</v>
      </c>
      <c r="I36" s="103">
        <f>E36*G36*H36</f>
        <v>5.7599999999999998E-2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610</v>
      </c>
      <c r="G37" s="106">
        <f>VLOOKUP(F37,$C$14:$D$20,2,FALSE)</f>
        <v>1.6</v>
      </c>
      <c r="H37" s="88">
        <f>'Secondary Assumptions'!C14/'Secondary Assumptions'!C12</f>
        <v>0.25</v>
      </c>
      <c r="I37" s="103">
        <f>E37*G37*H37</f>
        <v>2.1600000000000001E-2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610</v>
      </c>
      <c r="G39" s="106">
        <f>VLOOKUP(F39,$C$14:$D$20,2,FALSE)</f>
        <v>1.6</v>
      </c>
      <c r="H39" s="88">
        <v>1</v>
      </c>
      <c r="I39" s="103">
        <f>E39*G39*H39</f>
        <v>9.5999999999999988E-2</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610</v>
      </c>
      <c r="G40" s="106">
        <f>VLOOKUP(F40,$C$14:$D$20,2,FALSE)</f>
        <v>1.6</v>
      </c>
      <c r="H40" s="88">
        <v>1</v>
      </c>
      <c r="I40" s="103">
        <f t="shared" ref="I40:I41" si="6">E40*G40*H40</f>
        <v>2.8799999999999999E-2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610</v>
      </c>
      <c r="G41" s="106">
        <f>VLOOKUP(F41,$C$14:$D$20,2,FALSE)</f>
        <v>1.6</v>
      </c>
      <c r="H41" s="88">
        <v>1</v>
      </c>
      <c r="I41" s="103">
        <f t="shared" si="6"/>
        <v>4.7999999999999994E-2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610</v>
      </c>
      <c r="G42" s="106">
        <f>VLOOKUP(F42,$C$14:$D$20,2,FALSE)</f>
        <v>1.6</v>
      </c>
      <c r="H42" s="88">
        <f>'Secondary Assumptions'!C14/'Secondary Assumptions'!C12</f>
        <v>0.25</v>
      </c>
      <c r="I42" s="103">
        <f>E42*G42*H42</f>
        <v>4.8000000000000004E-3</v>
      </c>
      <c r="J42" s="107"/>
      <c r="K42" s="108" t="s">
        <v>369</v>
      </c>
      <c r="T42" s="73"/>
      <c r="U42" s="88"/>
      <c r="V42" s="103"/>
      <c r="Z42" s="88"/>
      <c r="AA42" s="103"/>
      <c r="AC42" s="109"/>
    </row>
    <row r="43" spans="1:29" ht="15" x14ac:dyDescent="0.2">
      <c r="A43" s="95">
        <v>12</v>
      </c>
      <c r="B43" s="97">
        <v>75</v>
      </c>
      <c r="C43" t="str">
        <f>VLOOKUP(B:B,'Sub Op Table'!A:C,2,0)</f>
        <v>CART PUSH/PULL 123-135 STEPS</v>
      </c>
      <c r="D43" s="6">
        <f>VLOOKUP(B43,'Sub Op Table'!A:C,3,0)</f>
        <v>98.639999999999986</v>
      </c>
      <c r="E43" s="103">
        <f t="shared" si="5"/>
        <v>1.6439999999999997</v>
      </c>
      <c r="F43" s="103" t="s">
        <v>610</v>
      </c>
      <c r="G43" s="106">
        <f>VLOOKUP(F43,$C$14:$D$20,2,FALSE)</f>
        <v>1.6</v>
      </c>
      <c r="H43" s="88">
        <f>'Secondary Assumptions'!C14/'Secondary Assumptions'!C12</f>
        <v>0.25</v>
      </c>
      <c r="I43" s="103">
        <f>E43*G43*H43</f>
        <v>0.65759999999999996</v>
      </c>
      <c r="J43" s="107"/>
      <c r="K43" s="108" t="s">
        <v>463</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7">D45/60</f>
        <v>4.8000000000000001E-2</v>
      </c>
      <c r="F45" s="103" t="s">
        <v>610</v>
      </c>
      <c r="G45" s="106">
        <f>VLOOKUP(F45,$C$14:$D$20,2,FALSE)</f>
        <v>1.6</v>
      </c>
      <c r="H45" s="88">
        <v>1</v>
      </c>
      <c r="I45" s="103">
        <f>E45*G45*H45</f>
        <v>7.6800000000000007E-2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7"/>
        <v>1.7999999999999999E-2</v>
      </c>
      <c r="F46" s="103" t="s">
        <v>610</v>
      </c>
      <c r="G46" s="106">
        <f>VLOOKUP(F46,$C$14:$D$20,2,FALSE)</f>
        <v>1.6</v>
      </c>
      <c r="H46" s="88">
        <v>1</v>
      </c>
      <c r="I46" s="103">
        <f t="shared" ref="I46:I48" si="8">E46*G46*H46</f>
        <v>2.8799999999999999E-2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7"/>
        <v>0.156</v>
      </c>
      <c r="F47" s="103" t="s">
        <v>610</v>
      </c>
      <c r="G47" s="106">
        <f>VLOOKUP(F47,$C$14:$D$20,2,FALSE)</f>
        <v>1.6</v>
      </c>
      <c r="H47" s="88">
        <v>1</v>
      </c>
      <c r="I47" s="103">
        <f t="shared" si="8"/>
        <v>0.24960000000000002</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7"/>
        <v>5.9999999999999991E-2</v>
      </c>
      <c r="F48" s="103" t="s">
        <v>610</v>
      </c>
      <c r="G48" s="106">
        <f>VLOOKUP(F48,$C$14:$D$20,2,FALSE)</f>
        <v>1.6</v>
      </c>
      <c r="H48" s="88">
        <v>1</v>
      </c>
      <c r="I48" s="103">
        <f t="shared" si="8"/>
        <v>9.5999999999999988E-2</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7"/>
        <v>1.2E-2</v>
      </c>
      <c r="F49" s="103" t="s">
        <v>610</v>
      </c>
      <c r="G49" s="106">
        <f>VLOOKUP(F49,$C$14:$D$20,2,FALSE)</f>
        <v>1.6</v>
      </c>
      <c r="H49" s="88">
        <v>1</v>
      </c>
      <c r="I49" s="103">
        <f>E49*G49*H49</f>
        <v>1.9200000000000002E-2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1.5984</v>
      </c>
      <c r="J52" s="111" t="s">
        <v>464</v>
      </c>
      <c r="T52" s="73"/>
      <c r="V52" s="112"/>
      <c r="W52" s="93"/>
      <c r="AA52" s="112"/>
      <c r="AB52" s="93"/>
    </row>
    <row r="53" spans="1:29" ht="15" x14ac:dyDescent="0.2">
      <c r="I53" s="110">
        <f>I54-I52</f>
        <v>0.2318359932671501</v>
      </c>
      <c r="J53" s="111" t="s">
        <v>465</v>
      </c>
      <c r="T53" s="73"/>
      <c r="V53" s="112"/>
      <c r="W53" s="93"/>
      <c r="AA53" s="112"/>
      <c r="AB53" s="93"/>
    </row>
    <row r="54" spans="1:29" ht="15" x14ac:dyDescent="0.2">
      <c r="I54" s="113">
        <f>I52/(1-D11)</f>
        <v>1.8302359932671501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3">
    <dataValidation type="list" allowBlank="1" showInputMessage="1" showErrorMessage="1" sqref="E25:F25 F24 E15:E19 F14:F19 E20:F20 E21 E23:E24" xr:uid="{2DDF0166-1962-423D-929B-C1E0FBB17695}">
      <formula1>"UMT Study, Client Data, Video Data, Assumption, Expert Knowledge"</formula1>
    </dataValidation>
    <dataValidation type="list" showInputMessage="1" showErrorMessage="1" sqref="E14" xr:uid="{E139CE22-93C1-4705-A118-8C026BE05EB5}">
      <formula1>"UMT Study, Client Data, Video Data, Assumption, Expert Knowledge"</formula1>
    </dataValidation>
    <dataValidation type="list" allowBlank="1" showInputMessage="1" showErrorMessage="1" sqref="F30:F49" xr:uid="{53E26CBB-01AD-41E4-B5D2-96CFB95D763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7516-6D22-4D84-A0EF-9DC71084525E}">
  <sheetPr codeName="Sheet15"/>
  <dimension ref="A1:AC167"/>
  <sheetViews>
    <sheetView showGridLines="0" topLeftCell="A43" zoomScale="80" zoomScaleNormal="80" workbookViewId="0">
      <selection activeCell="I55" sqref="I55"/>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19.5" style="87" bestFit="1" customWidth="1"/>
    <col min="7" max="7" width="12.83203125" style="88" customWidth="1"/>
    <col min="8" max="8" width="15.5" style="88" bestFit="1" customWidth="1"/>
    <col min="9" max="9" width="28.5"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636</v>
      </c>
      <c r="E6" s="6"/>
      <c r="F6" s="6"/>
      <c r="G6" s="12"/>
      <c r="H6" s="12"/>
      <c r="I6" s="161"/>
      <c r="J6" s="133"/>
      <c r="K6" s="5"/>
    </row>
    <row r="7" spans="1:20" customFormat="1" x14ac:dyDescent="0.15">
      <c r="A7" s="28"/>
      <c r="B7" s="6"/>
      <c r="C7" s="5" t="s">
        <v>161</v>
      </c>
      <c r="D7" s="15" t="s">
        <v>377</v>
      </c>
      <c r="E7" s="6"/>
      <c r="F7" s="6"/>
      <c r="G7" s="12"/>
      <c r="H7" s="12"/>
      <c r="I7" s="168"/>
      <c r="J7" s="133"/>
      <c r="K7" s="78"/>
      <c r="L7" s="6"/>
    </row>
    <row r="8" spans="1:20" customFormat="1" x14ac:dyDescent="0.15">
      <c r="A8" s="28"/>
      <c r="B8" s="6"/>
      <c r="D8" s="6"/>
      <c r="E8" s="6"/>
      <c r="F8" s="6"/>
      <c r="G8" s="12"/>
      <c r="H8" s="12"/>
      <c r="I8" s="168"/>
      <c r="J8" s="133"/>
      <c r="K8" s="78"/>
      <c r="L8" s="6"/>
    </row>
    <row r="9" spans="1:20" customFormat="1" x14ac:dyDescent="0.15">
      <c r="A9" s="28"/>
      <c r="B9" s="6"/>
      <c r="C9" s="5"/>
      <c r="D9" s="6"/>
      <c r="E9" s="6"/>
      <c r="F9" s="6"/>
      <c r="G9" s="12"/>
      <c r="H9" s="12"/>
      <c r="I9" s="164"/>
      <c r="J9" s="133"/>
      <c r="K9" s="78"/>
      <c r="L9" s="6"/>
    </row>
    <row r="10" spans="1:20" customFormat="1" x14ac:dyDescent="0.15">
      <c r="A10" s="28"/>
      <c r="B10" s="6"/>
      <c r="C10" s="32" t="s">
        <v>163</v>
      </c>
      <c r="D10" s="17" t="s">
        <v>329</v>
      </c>
      <c r="E10" s="6"/>
      <c r="F10" s="6"/>
      <c r="G10" s="12"/>
      <c r="H10" s="12"/>
      <c r="I10" s="168"/>
      <c r="J10" s="133"/>
      <c r="K10" s="78"/>
      <c r="L10" s="6"/>
    </row>
    <row r="11" spans="1:20" customFormat="1" x14ac:dyDescent="0.15">
      <c r="A11" s="28"/>
      <c r="B11" s="6"/>
      <c r="C11" t="s">
        <v>164</v>
      </c>
      <c r="D11" s="70">
        <v>0.12667</v>
      </c>
      <c r="E11" s="6"/>
      <c r="F11" s="6"/>
      <c r="G11" s="12"/>
      <c r="H11" s="12"/>
      <c r="I11" s="164"/>
      <c r="J11" s="133"/>
      <c r="K11" s="143"/>
      <c r="L11" s="6"/>
    </row>
    <row r="12" spans="1:20" customFormat="1" x14ac:dyDescent="0.15">
      <c r="A12" s="28"/>
      <c r="B12" s="6"/>
      <c r="D12" s="6"/>
      <c r="E12" s="6"/>
      <c r="F12" s="6"/>
      <c r="G12" s="12"/>
      <c r="H12" s="12"/>
      <c r="I12" s="168"/>
      <c r="J12" s="133"/>
      <c r="K12" s="85"/>
      <c r="L12" s="6"/>
    </row>
    <row r="13" spans="1:20" customFormat="1" x14ac:dyDescent="0.15">
      <c r="B13" s="6"/>
      <c r="C13" s="5" t="s">
        <v>155</v>
      </c>
      <c r="D13" s="33" t="s">
        <v>156</v>
      </c>
      <c r="E13" s="33" t="s">
        <v>154</v>
      </c>
      <c r="F13" s="33"/>
      <c r="G13" s="12"/>
      <c r="H13" s="12"/>
      <c r="I13" s="168"/>
      <c r="J13" s="133"/>
      <c r="K13" s="89"/>
      <c r="L13" s="85"/>
    </row>
    <row r="14" spans="1:20" customFormat="1" x14ac:dyDescent="0.15">
      <c r="B14" s="6"/>
      <c r="C14" s="80" t="s">
        <v>610</v>
      </c>
      <c r="D14" s="20">
        <f>('Main Page'!C12*'Main Page'!C9/'Main Page'!C10)/'Secondary Assumptions'!C11</f>
        <v>1.6</v>
      </c>
      <c r="E14" s="17" t="s">
        <v>330</v>
      </c>
      <c r="F14" s="17"/>
      <c r="G14" s="12"/>
      <c r="H14" s="12"/>
      <c r="I14" s="164"/>
      <c r="J14" s="133"/>
      <c r="K14" s="78"/>
      <c r="L14" s="6"/>
    </row>
    <row r="15" spans="1:20" customFormat="1" x14ac:dyDescent="0.15">
      <c r="B15" s="6"/>
      <c r="C15" s="21" t="s">
        <v>693</v>
      </c>
      <c r="D15" s="27">
        <f>'Main Page'!C12*'Main Page'!C9/'Main Page'!C10</f>
        <v>8</v>
      </c>
      <c r="E15" s="17"/>
      <c r="F15" s="17"/>
      <c r="G15" s="12"/>
      <c r="H15" s="12"/>
      <c r="I15" s="164"/>
      <c r="J15" s="133"/>
      <c r="K15" s="78"/>
      <c r="L15" s="6"/>
    </row>
    <row r="16" spans="1:20" customFormat="1" x14ac:dyDescent="0.15">
      <c r="B16" s="6"/>
      <c r="C16" s="21" t="s">
        <v>694</v>
      </c>
      <c r="D16" s="27">
        <f>'Main Page'!C12</f>
        <v>6</v>
      </c>
      <c r="E16" s="17"/>
      <c r="F16" s="17"/>
      <c r="G16" s="12"/>
      <c r="H16" s="12"/>
      <c r="I16" s="164"/>
      <c r="J16" s="133"/>
      <c r="K16" s="85"/>
      <c r="L16" s="6"/>
    </row>
    <row r="17" spans="1:29" customFormat="1" x14ac:dyDescent="0.15">
      <c r="B17" s="6"/>
      <c r="C17" s="21"/>
      <c r="D17" s="27"/>
      <c r="E17" s="17"/>
      <c r="F17" s="17"/>
      <c r="G17" s="12"/>
      <c r="H17" s="12"/>
      <c r="I17" s="164"/>
      <c r="J17" s="133"/>
      <c r="K17" s="85"/>
      <c r="L17" s="6"/>
    </row>
    <row r="18" spans="1:29" customFormat="1" x14ac:dyDescent="0.15">
      <c r="B18" s="6"/>
      <c r="C18" s="21"/>
      <c r="D18" s="20"/>
      <c r="E18" s="17"/>
      <c r="F18" s="17"/>
      <c r="G18" s="12"/>
      <c r="H18" s="12"/>
      <c r="I18" s="88"/>
      <c r="J18" s="87"/>
      <c r="K18" s="85"/>
      <c r="L18" s="6"/>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601</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2" si="0">D29/60</f>
        <v>4.2000000000000003E-2</v>
      </c>
      <c r="F29" s="103" t="s">
        <v>693</v>
      </c>
      <c r="G29" s="106">
        <f>VLOOKUP(F29,$C$14:$D$20,2,FALSE)</f>
        <v>8</v>
      </c>
      <c r="H29" s="88">
        <v>1</v>
      </c>
      <c r="I29" s="103">
        <f>E29*G29*H29</f>
        <v>0.33600000000000002</v>
      </c>
      <c r="J29" s="107"/>
      <c r="K29" s="108" t="s">
        <v>471</v>
      </c>
      <c r="T29" s="73"/>
      <c r="U29" s="88"/>
      <c r="V29" s="103"/>
      <c r="Z29" s="88"/>
      <c r="AA29" s="103"/>
      <c r="AC29" s="109"/>
    </row>
    <row r="30" spans="1:29" ht="15" x14ac:dyDescent="0.2">
      <c r="A30" s="95">
        <v>2</v>
      </c>
      <c r="B30" s="97">
        <v>12</v>
      </c>
      <c r="C30" t="str">
        <f>VLOOKUP(B:B,'Sub Op Table'!A:C,2,0)</f>
        <v>PLACE WITH ADJUSTMENTS AND 100% BEND</v>
      </c>
      <c r="D30" s="87">
        <f>VLOOKUP(B30,'Sub Op Table'!A:C,3,0)</f>
        <v>3.5999999999999996</v>
      </c>
      <c r="E30" s="103">
        <f t="shared" si="0"/>
        <v>5.9999999999999991E-2</v>
      </c>
      <c r="F30" s="103" t="s">
        <v>693</v>
      </c>
      <c r="G30" s="106">
        <f>VLOOKUP(F30,$C$14:$D$20,2,FALSE)</f>
        <v>8</v>
      </c>
      <c r="H30" s="88">
        <v>1</v>
      </c>
      <c r="I30" s="103">
        <f>E30*G30*H30</f>
        <v>0.47999999999999993</v>
      </c>
      <c r="J30" s="107"/>
      <c r="K30" s="108" t="s">
        <v>472</v>
      </c>
      <c r="T30" s="73"/>
      <c r="U30" s="88"/>
      <c r="V30" s="103"/>
      <c r="Z30" s="88"/>
      <c r="AA30" s="103"/>
      <c r="AC30" s="109"/>
    </row>
    <row r="31" spans="1:29" ht="15" x14ac:dyDescent="0.2">
      <c r="A31" s="95">
        <v>3</v>
      </c>
      <c r="B31" s="97">
        <v>336</v>
      </c>
      <c r="C31" t="str">
        <f>VLOOKUP(B:B,'Sub Op Table'!A:C,2,0)</f>
        <v>OBTAIN AND SLIDE</v>
      </c>
      <c r="D31" s="87">
        <f>VLOOKUP(B31,'Sub Op Table'!A:C,3,0)</f>
        <v>1.7999999999999998</v>
      </c>
      <c r="E31" s="103">
        <f t="shared" si="0"/>
        <v>2.9999999999999995E-2</v>
      </c>
      <c r="F31" s="103" t="s">
        <v>693</v>
      </c>
      <c r="G31" s="106">
        <f>VLOOKUP(F31,$C$14:$D$20,2,FALSE)</f>
        <v>8</v>
      </c>
      <c r="H31" s="88">
        <v>1</v>
      </c>
      <c r="I31" s="103">
        <f t="shared" ref="I31:I32" si="1">E31*G31*H31</f>
        <v>0.23999999999999996</v>
      </c>
      <c r="J31" s="107"/>
      <c r="K31" s="108" t="s">
        <v>473</v>
      </c>
      <c r="T31" s="73"/>
      <c r="U31" s="88"/>
      <c r="V31" s="103"/>
      <c r="Z31" s="88"/>
      <c r="AA31" s="103"/>
      <c r="AC31" s="109"/>
    </row>
    <row r="32" spans="1:29" ht="15" x14ac:dyDescent="0.2">
      <c r="A32" s="95">
        <v>4</v>
      </c>
      <c r="B32" s="97">
        <v>412</v>
      </c>
      <c r="C32" t="str">
        <f>VLOOKUP(B:B,'Sub Op Table'!A:C,2,0)</f>
        <v>ALIGN TO 2 POINTS</v>
      </c>
      <c r="D32" s="87">
        <f>VLOOKUP(B32,'Sub Op Table'!A:C,3,0)</f>
        <v>2.52</v>
      </c>
      <c r="E32" s="103">
        <f t="shared" si="0"/>
        <v>4.2000000000000003E-2</v>
      </c>
      <c r="F32" s="103" t="s">
        <v>693</v>
      </c>
      <c r="G32" s="106">
        <f>VLOOKUP(F32,$C$14:$D$20,2,FALSE)</f>
        <v>8</v>
      </c>
      <c r="H32" s="88">
        <v>1</v>
      </c>
      <c r="I32" s="103">
        <f t="shared" si="1"/>
        <v>0.33600000000000002</v>
      </c>
      <c r="J32" s="107"/>
      <c r="K32" s="108" t="s">
        <v>474</v>
      </c>
      <c r="T32" s="73"/>
      <c r="U32" s="88"/>
      <c r="V32" s="103"/>
      <c r="Z32" s="88"/>
      <c r="AA32" s="103"/>
      <c r="AC32" s="109"/>
    </row>
    <row r="33" spans="1:29" ht="15" x14ac:dyDescent="0.2">
      <c r="C33" s="89" t="s">
        <v>475</v>
      </c>
      <c r="E33" s="103"/>
      <c r="F33" s="103"/>
      <c r="G33" s="103"/>
      <c r="I33" s="103"/>
      <c r="J33" s="104"/>
      <c r="K33" s="105"/>
      <c r="T33" s="73"/>
      <c r="U33" s="88"/>
      <c r="V33" s="103"/>
      <c r="Z33" s="88"/>
      <c r="AA33" s="103"/>
      <c r="AC33" s="109"/>
    </row>
    <row r="34" spans="1:29" ht="15" x14ac:dyDescent="0.2">
      <c r="A34" s="95">
        <v>5</v>
      </c>
      <c r="B34" s="97">
        <v>5</v>
      </c>
      <c r="C34" t="str">
        <f>VLOOKUP(B:B,'Sub Op Table'!A:C,2,0)</f>
        <v>OBTAIN HEAVY OBJECT WITH 50% BEND</v>
      </c>
      <c r="D34" s="87">
        <f>VLOOKUP(B34,'Sub Op Table'!A:C,3,0)</f>
        <v>2.52</v>
      </c>
      <c r="E34" s="103">
        <f t="shared" ref="E34:E37" si="2">D34/60</f>
        <v>4.2000000000000003E-2</v>
      </c>
      <c r="F34" s="103" t="s">
        <v>693</v>
      </c>
      <c r="G34" s="106">
        <f>VLOOKUP(F34,$C$14:$D$20,2,FALSE)</f>
        <v>8</v>
      </c>
      <c r="H34" s="88">
        <v>1</v>
      </c>
      <c r="I34" s="103">
        <f>E34*G34*H34</f>
        <v>0.33600000000000002</v>
      </c>
      <c r="J34" s="107"/>
      <c r="K34" s="108" t="s">
        <v>471</v>
      </c>
      <c r="T34" s="73"/>
      <c r="U34" s="88"/>
      <c r="V34" s="103"/>
      <c r="Z34" s="88"/>
      <c r="AA34" s="103"/>
      <c r="AC34" s="109"/>
    </row>
    <row r="35" spans="1:29" ht="15" x14ac:dyDescent="0.2">
      <c r="A35" s="95">
        <v>6</v>
      </c>
      <c r="B35" s="97">
        <v>10</v>
      </c>
      <c r="C35" t="str">
        <f>VLOOKUP(B:B,'Sub Op Table'!A:C,2,0)</f>
        <v>PLACE WITH ADJUSTMENTS</v>
      </c>
      <c r="D35" s="87">
        <f>VLOOKUP(B35,'Sub Op Table'!A:C,3,0)</f>
        <v>1.44</v>
      </c>
      <c r="E35" s="103">
        <f t="shared" si="2"/>
        <v>2.4E-2</v>
      </c>
      <c r="F35" s="103" t="s">
        <v>693</v>
      </c>
      <c r="G35" s="106">
        <f>VLOOKUP(F35,$C$14:$D$20,2,FALSE)</f>
        <v>8</v>
      </c>
      <c r="H35" s="88">
        <v>1</v>
      </c>
      <c r="I35" s="103">
        <f>E35*G35*H35</f>
        <v>0.192</v>
      </c>
      <c r="J35" s="107"/>
      <c r="K35" s="108" t="s">
        <v>472</v>
      </c>
      <c r="T35" s="73"/>
      <c r="U35" s="88"/>
      <c r="V35" s="103"/>
      <c r="Z35" s="88"/>
      <c r="AA35" s="103"/>
      <c r="AC35" s="109"/>
    </row>
    <row r="36" spans="1:29" ht="15" x14ac:dyDescent="0.2">
      <c r="A36" s="95">
        <v>7</v>
      </c>
      <c r="B36" s="97">
        <v>336</v>
      </c>
      <c r="C36" t="str">
        <f>VLOOKUP(B:B,'Sub Op Table'!A:C,2,0)</f>
        <v>OBTAIN AND SLIDE</v>
      </c>
      <c r="D36" s="87">
        <f>VLOOKUP(B36,'Sub Op Table'!A:C,3,0)</f>
        <v>1.7999999999999998</v>
      </c>
      <c r="E36" s="103">
        <f t="shared" si="2"/>
        <v>2.9999999999999995E-2</v>
      </c>
      <c r="F36" s="103" t="s">
        <v>693</v>
      </c>
      <c r="G36" s="106">
        <f>VLOOKUP(F36,$C$14:$D$20,2,FALSE)</f>
        <v>8</v>
      </c>
      <c r="H36" s="88">
        <v>1</v>
      </c>
      <c r="I36" s="103">
        <f t="shared" ref="I36:I37" si="3">E36*G36*H36</f>
        <v>0.23999999999999996</v>
      </c>
      <c r="J36" s="107"/>
      <c r="K36" s="108" t="s">
        <v>473</v>
      </c>
      <c r="T36" s="73"/>
      <c r="U36" s="88"/>
      <c r="V36" s="103"/>
      <c r="Z36" s="88"/>
      <c r="AA36" s="103"/>
      <c r="AC36" s="109"/>
    </row>
    <row r="37" spans="1:29" ht="15" x14ac:dyDescent="0.2">
      <c r="A37" s="95">
        <v>8</v>
      </c>
      <c r="B37" s="97">
        <v>412</v>
      </c>
      <c r="C37" t="str">
        <f>VLOOKUP(B:B,'Sub Op Table'!A:C,2,0)</f>
        <v>ALIGN TO 2 POINTS</v>
      </c>
      <c r="D37" s="87">
        <f>VLOOKUP(B37,'Sub Op Table'!A:C,3,0)</f>
        <v>2.52</v>
      </c>
      <c r="E37" s="103">
        <f t="shared" si="2"/>
        <v>4.2000000000000003E-2</v>
      </c>
      <c r="F37" s="103" t="s">
        <v>693</v>
      </c>
      <c r="G37" s="106">
        <f>VLOOKUP(F37,$C$14:$D$20,2,FALSE)</f>
        <v>8</v>
      </c>
      <c r="H37" s="88">
        <v>1</v>
      </c>
      <c r="I37" s="103">
        <f t="shared" si="3"/>
        <v>0.33600000000000002</v>
      </c>
      <c r="J37" s="107"/>
      <c r="K37" s="108" t="s">
        <v>474</v>
      </c>
      <c r="T37" s="73"/>
      <c r="U37" s="88"/>
      <c r="V37" s="103"/>
      <c r="Z37" s="88"/>
      <c r="AA37" s="103"/>
      <c r="AC37" s="109"/>
    </row>
    <row r="38" spans="1:29" ht="15" x14ac:dyDescent="0.2">
      <c r="C38" s="89" t="s">
        <v>476</v>
      </c>
      <c r="E38" s="103"/>
      <c r="F38" s="103"/>
      <c r="G38" s="103"/>
      <c r="I38" s="103"/>
      <c r="J38" s="104"/>
      <c r="K38" s="105"/>
      <c r="T38" s="73"/>
      <c r="U38" s="88"/>
      <c r="V38" s="103"/>
      <c r="Z38" s="88"/>
      <c r="AA38" s="103"/>
      <c r="AC38" s="109"/>
    </row>
    <row r="39" spans="1:29" ht="15" x14ac:dyDescent="0.2">
      <c r="A39" s="95">
        <v>9</v>
      </c>
      <c r="B39" s="97">
        <v>419</v>
      </c>
      <c r="C39" t="str">
        <f>VLOOKUP(B:B,'Sub Op Table'!A:C,2,0)</f>
        <v>Push/Pull large and heavy object a great distance</v>
      </c>
      <c r="D39" s="87">
        <f>VLOOKUP(B39,'Sub Op Table'!A:C,3,0)</f>
        <v>2.88</v>
      </c>
      <c r="E39" s="103">
        <f t="shared" ref="E39:E47" si="4">D39/60</f>
        <v>4.8000000000000001E-2</v>
      </c>
      <c r="F39" s="103" t="s">
        <v>610</v>
      </c>
      <c r="G39" s="106">
        <f t="shared" ref="G39:G47" si="5">VLOOKUP(F39,$C$14:$D$20,2,FALSE)</f>
        <v>1.6</v>
      </c>
      <c r="H39" s="88">
        <f>1/'Secondary Assumptions'!C15</f>
        <v>0.2</v>
      </c>
      <c r="I39" s="103">
        <f t="shared" ref="I39:I46" si="6">E39*G39*H39</f>
        <v>1.5360000000000002E-2</v>
      </c>
      <c r="J39" s="107"/>
      <c r="K39" s="108" t="s">
        <v>477</v>
      </c>
      <c r="T39" s="73"/>
      <c r="U39" s="88"/>
      <c r="V39" s="103"/>
      <c r="Z39" s="88"/>
      <c r="AA39" s="103"/>
      <c r="AC39" s="109"/>
    </row>
    <row r="40" spans="1:29" ht="15" x14ac:dyDescent="0.2">
      <c r="A40" s="95">
        <v>10</v>
      </c>
      <c r="B40" s="97">
        <v>417</v>
      </c>
      <c r="C40" t="str">
        <f>VLOOKUP(B:B,'Sub Op Table'!A:C,2,0)</f>
        <v>Push/Pull with resistance</v>
      </c>
      <c r="D40" s="87">
        <f>VLOOKUP(B40,'Sub Op Table'!A:C,3,0)</f>
        <v>1.7999999999999998</v>
      </c>
      <c r="E40" s="103">
        <f t="shared" si="4"/>
        <v>2.9999999999999995E-2</v>
      </c>
      <c r="F40" s="103" t="s">
        <v>610</v>
      </c>
      <c r="G40" s="106">
        <f t="shared" si="5"/>
        <v>1.6</v>
      </c>
      <c r="H40" s="88">
        <f>1/'Secondary Assumptions'!C15</f>
        <v>0.2</v>
      </c>
      <c r="I40" s="103">
        <f t="shared" si="6"/>
        <v>9.5999999999999992E-3</v>
      </c>
      <c r="J40" s="107"/>
      <c r="K40" s="108" t="s">
        <v>478</v>
      </c>
      <c r="T40" s="73"/>
      <c r="U40" s="88"/>
      <c r="V40" s="103"/>
      <c r="Z40" s="88"/>
      <c r="AA40" s="103"/>
      <c r="AC40" s="109"/>
    </row>
    <row r="41" spans="1:29" ht="15" x14ac:dyDescent="0.2">
      <c r="A41" s="95">
        <v>11</v>
      </c>
      <c r="B41" s="97">
        <v>5</v>
      </c>
      <c r="C41" t="str">
        <f>VLOOKUP(B:B,'Sub Op Table'!A:C,2,0)</f>
        <v>OBTAIN HEAVY OBJECT WITH 50% BEND</v>
      </c>
      <c r="D41" s="87">
        <f>VLOOKUP(B41,'Sub Op Table'!A:C,3,0)</f>
        <v>2.52</v>
      </c>
      <c r="E41" s="103">
        <f t="shared" si="4"/>
        <v>4.2000000000000003E-2</v>
      </c>
      <c r="F41" s="103" t="s">
        <v>610</v>
      </c>
      <c r="G41" s="106">
        <f t="shared" si="5"/>
        <v>1.6</v>
      </c>
      <c r="H41" s="88">
        <v>1</v>
      </c>
      <c r="I41" s="103">
        <f t="shared" si="6"/>
        <v>6.720000000000001E-2</v>
      </c>
      <c r="J41" s="107"/>
      <c r="K41" s="108" t="s">
        <v>479</v>
      </c>
      <c r="T41" s="73"/>
      <c r="U41" s="88"/>
      <c r="V41" s="103"/>
      <c r="Z41" s="88"/>
      <c r="AA41" s="103"/>
      <c r="AC41" s="109"/>
    </row>
    <row r="42" spans="1:29" ht="15" x14ac:dyDescent="0.2">
      <c r="A42" s="95">
        <v>12</v>
      </c>
      <c r="B42" s="97">
        <v>24</v>
      </c>
      <c r="C42" t="str">
        <f>VLOOKUP(B:B,'Sub Op Table'!A:C,2,0)</f>
        <v>WALK 5-7 STEPS (11-18 FT, 3.4-5.3 M)</v>
      </c>
      <c r="D42" s="87">
        <f>VLOOKUP(B42,'Sub Op Table'!A:C,3,0)</f>
        <v>3.5999999999999996</v>
      </c>
      <c r="E42" s="103">
        <f t="shared" si="4"/>
        <v>5.9999999999999991E-2</v>
      </c>
      <c r="F42" s="103" t="s">
        <v>610</v>
      </c>
      <c r="G42" s="106">
        <f t="shared" si="5"/>
        <v>1.6</v>
      </c>
      <c r="H42" s="88">
        <v>1</v>
      </c>
      <c r="I42" s="103">
        <f t="shared" si="6"/>
        <v>9.5999999999999988E-2</v>
      </c>
      <c r="J42" s="107"/>
      <c r="K42" s="108" t="s">
        <v>480</v>
      </c>
      <c r="T42" s="73"/>
      <c r="U42" s="88"/>
      <c r="V42" s="103"/>
      <c r="Z42" s="88"/>
      <c r="AA42" s="103"/>
      <c r="AC42" s="109"/>
    </row>
    <row r="43" spans="1:29" ht="15" x14ac:dyDescent="0.2">
      <c r="A43" s="95">
        <v>13</v>
      </c>
      <c r="B43" s="97">
        <v>4</v>
      </c>
      <c r="C43" t="str">
        <f>VLOOKUP(B:B,'Sub Op Table'!A:C,2,0)</f>
        <v>OBTAIN HEAVY OBJECT</v>
      </c>
      <c r="D43" s="87">
        <f>VLOOKUP(B43,'Sub Op Table'!A:C,3,0)</f>
        <v>1.44</v>
      </c>
      <c r="E43" s="103">
        <f t="shared" si="4"/>
        <v>2.4E-2</v>
      </c>
      <c r="F43" s="103" t="s">
        <v>693</v>
      </c>
      <c r="G43" s="106">
        <f t="shared" si="5"/>
        <v>8</v>
      </c>
      <c r="H43" s="88">
        <v>1</v>
      </c>
      <c r="I43" s="103">
        <f t="shared" si="6"/>
        <v>0.192</v>
      </c>
      <c r="J43" s="107"/>
      <c r="K43" s="108" t="s">
        <v>471</v>
      </c>
      <c r="T43" s="73"/>
      <c r="U43" s="88"/>
      <c r="V43" s="103"/>
      <c r="Z43" s="88"/>
      <c r="AA43" s="103"/>
      <c r="AC43" s="109"/>
    </row>
    <row r="44" spans="1:29" ht="15" x14ac:dyDescent="0.2">
      <c r="A44" s="95">
        <v>14</v>
      </c>
      <c r="B44" s="97">
        <v>10</v>
      </c>
      <c r="C44" t="str">
        <f>VLOOKUP(B:B,'Sub Op Table'!A:C,2,0)</f>
        <v>PLACE WITH ADJUSTMENTS</v>
      </c>
      <c r="D44" s="87">
        <f>VLOOKUP(B44,'Sub Op Table'!A:C,3,0)</f>
        <v>1.44</v>
      </c>
      <c r="E44" s="103">
        <f t="shared" si="4"/>
        <v>2.4E-2</v>
      </c>
      <c r="F44" s="103" t="s">
        <v>693</v>
      </c>
      <c r="G44" s="106">
        <f t="shared" si="5"/>
        <v>8</v>
      </c>
      <c r="H44" s="88">
        <v>1</v>
      </c>
      <c r="I44" s="103">
        <f t="shared" si="6"/>
        <v>0.192</v>
      </c>
      <c r="J44" s="107"/>
      <c r="K44" s="108" t="s">
        <v>472</v>
      </c>
      <c r="T44" s="73"/>
      <c r="U44" s="88"/>
      <c r="V44" s="103"/>
      <c r="Z44" s="88"/>
      <c r="AA44" s="103"/>
      <c r="AC44" s="109"/>
    </row>
    <row r="45" spans="1:29" ht="15" x14ac:dyDescent="0.2">
      <c r="A45" s="95">
        <v>15</v>
      </c>
      <c r="B45" s="97">
        <v>336</v>
      </c>
      <c r="C45" t="str">
        <f>VLOOKUP(B:B,'Sub Op Table'!A:C,2,0)</f>
        <v>OBTAIN AND SLIDE</v>
      </c>
      <c r="D45" s="87">
        <f>VLOOKUP(B45,'Sub Op Table'!A:C,3,0)</f>
        <v>1.7999999999999998</v>
      </c>
      <c r="E45" s="103">
        <f t="shared" si="4"/>
        <v>2.9999999999999995E-2</v>
      </c>
      <c r="F45" s="103" t="s">
        <v>693</v>
      </c>
      <c r="G45" s="106">
        <f t="shared" si="5"/>
        <v>8</v>
      </c>
      <c r="H45" s="88">
        <v>1</v>
      </c>
      <c r="I45" s="103">
        <f t="shared" si="6"/>
        <v>0.23999999999999996</v>
      </c>
      <c r="J45" s="107"/>
      <c r="K45" s="108" t="s">
        <v>473</v>
      </c>
      <c r="T45" s="73"/>
      <c r="U45" s="88"/>
      <c r="V45" s="103"/>
      <c r="Z45" s="88"/>
      <c r="AA45" s="103"/>
      <c r="AC45" s="109"/>
    </row>
    <row r="46" spans="1:29" ht="15" x14ac:dyDescent="0.2">
      <c r="A46" s="95">
        <v>16</v>
      </c>
      <c r="B46" s="97">
        <v>412</v>
      </c>
      <c r="C46" t="str">
        <f>VLOOKUP(B:B,'Sub Op Table'!A:C,2,0)</f>
        <v>ALIGN TO 2 POINTS</v>
      </c>
      <c r="D46" s="87">
        <f>VLOOKUP(B46,'Sub Op Table'!A:C,3,0)</f>
        <v>2.52</v>
      </c>
      <c r="E46" s="103">
        <f t="shared" si="4"/>
        <v>4.2000000000000003E-2</v>
      </c>
      <c r="F46" s="103" t="s">
        <v>693</v>
      </c>
      <c r="G46" s="106">
        <f t="shared" si="5"/>
        <v>8</v>
      </c>
      <c r="H46" s="88">
        <v>1</v>
      </c>
      <c r="I46" s="103">
        <f t="shared" si="6"/>
        <v>0.33600000000000002</v>
      </c>
      <c r="J46" s="107"/>
      <c r="K46" s="108" t="s">
        <v>474</v>
      </c>
      <c r="T46" s="73"/>
      <c r="U46" s="88"/>
      <c r="V46" s="103"/>
      <c r="Z46" s="88"/>
      <c r="AA46" s="103"/>
      <c r="AC46" s="109"/>
    </row>
    <row r="47" spans="1:29" ht="15" x14ac:dyDescent="0.2">
      <c r="A47" s="95">
        <v>17</v>
      </c>
      <c r="B47" s="97">
        <v>24</v>
      </c>
      <c r="C47" t="str">
        <f>VLOOKUP(B:B,'Sub Op Table'!A:C,2,0)</f>
        <v>WALK 5-7 STEPS (11-18 FT, 3.4-5.3 M)</v>
      </c>
      <c r="D47" s="87">
        <f>VLOOKUP(B47,'Sub Op Table'!A:C,3,0)</f>
        <v>3.5999999999999996</v>
      </c>
      <c r="E47" s="103">
        <f t="shared" si="4"/>
        <v>5.9999999999999991E-2</v>
      </c>
      <c r="F47" s="103" t="s">
        <v>610</v>
      </c>
      <c r="G47" s="106">
        <f t="shared" si="5"/>
        <v>1.6</v>
      </c>
      <c r="H47" s="88">
        <v>1</v>
      </c>
      <c r="I47" s="103">
        <f>E47*G47*H47</f>
        <v>9.5999999999999988E-2</v>
      </c>
      <c r="J47" s="107"/>
      <c r="K47" s="108" t="s">
        <v>481</v>
      </c>
      <c r="T47" s="73"/>
      <c r="U47" s="88"/>
      <c r="V47" s="103"/>
      <c r="Z47" s="88"/>
      <c r="AA47" s="103"/>
      <c r="AC47" s="109"/>
    </row>
    <row r="48" spans="1:29" ht="15" x14ac:dyDescent="0.2">
      <c r="C48" s="89" t="s">
        <v>683</v>
      </c>
      <c r="E48" s="103"/>
      <c r="F48" s="103"/>
      <c r="G48" s="103"/>
      <c r="I48" s="103"/>
      <c r="J48" s="104"/>
      <c r="K48" s="105"/>
      <c r="T48" s="73"/>
      <c r="U48" s="88"/>
      <c r="V48" s="103"/>
      <c r="Z48" s="88"/>
      <c r="AA48" s="103"/>
      <c r="AC48" s="109"/>
    </row>
    <row r="49" spans="1:29" ht="15" x14ac:dyDescent="0.2">
      <c r="A49" s="95">
        <v>18</v>
      </c>
      <c r="B49" s="97">
        <v>22</v>
      </c>
      <c r="C49" t="str">
        <f>VLOOKUP(B:B,'Sub Op Table'!A:C,2,0)</f>
        <v>WALK 1-2 STEPS (0-5 FT, 0.0-1.5 M)</v>
      </c>
      <c r="D49" s="87">
        <f>VLOOKUP(B49,'Sub Op Table'!A:C,3,0)</f>
        <v>1.0799999999999998</v>
      </c>
      <c r="E49" s="103">
        <f t="shared" ref="E49:E51" si="7">D49/60</f>
        <v>1.7999999999999999E-2</v>
      </c>
      <c r="F49" s="103" t="s">
        <v>694</v>
      </c>
      <c r="G49" s="106">
        <f t="shared" ref="G49:G51" si="8">VLOOKUP(F49,$C$14:$D$20,2,FALSE)</f>
        <v>6</v>
      </c>
      <c r="H49" s="88">
        <v>1</v>
      </c>
      <c r="I49" s="103">
        <f t="shared" ref="I49:I51" si="9">E49*G49*H49</f>
        <v>0.10799999999999998</v>
      </c>
      <c r="J49" s="107"/>
      <c r="K49" s="108" t="s">
        <v>363</v>
      </c>
      <c r="T49" s="73"/>
      <c r="U49" s="88"/>
      <c r="V49" s="103"/>
      <c r="Z49" s="88"/>
      <c r="AA49" s="103"/>
      <c r="AC49" s="109"/>
    </row>
    <row r="50" spans="1:29" ht="15" x14ac:dyDescent="0.2">
      <c r="A50" s="95">
        <v>19</v>
      </c>
      <c r="B50" s="97">
        <v>1</v>
      </c>
      <c r="C50" t="str">
        <f>VLOOKUP(B:B,'Sub Op Table'!A:C,2,0)</f>
        <v>OBTAIN</v>
      </c>
      <c r="D50" s="87">
        <f>VLOOKUP(B50,'Sub Op Table'!A:C,3,0)</f>
        <v>0.72</v>
      </c>
      <c r="E50" s="103">
        <f t="shared" si="7"/>
        <v>1.2E-2</v>
      </c>
      <c r="F50" s="103" t="s">
        <v>694</v>
      </c>
      <c r="G50" s="106">
        <f t="shared" si="8"/>
        <v>6</v>
      </c>
      <c r="H50" s="88">
        <v>1</v>
      </c>
      <c r="I50" s="103">
        <f t="shared" si="9"/>
        <v>7.2000000000000008E-2</v>
      </c>
      <c r="J50" s="107"/>
      <c r="K50" s="108" t="s">
        <v>684</v>
      </c>
      <c r="T50" s="73"/>
      <c r="U50" s="88"/>
      <c r="V50" s="103"/>
      <c r="Z50" s="88"/>
      <c r="AA50" s="103"/>
      <c r="AC50" s="109"/>
    </row>
    <row r="51" spans="1:29" ht="15" x14ac:dyDescent="0.2">
      <c r="A51" s="95">
        <v>20</v>
      </c>
      <c r="B51" s="97">
        <v>62</v>
      </c>
      <c r="C51" t="str">
        <f>VLOOKUP(B:B,'Sub Op Table'!A:C,2,0)</f>
        <v xml:space="preserve">CART PUSH/PULL 18-22 STEPS </v>
      </c>
      <c r="D51" s="87">
        <f>VLOOKUP(B51,'Sub Op Table'!A:C,3,0)</f>
        <v>15.839999999999998</v>
      </c>
      <c r="E51" s="103">
        <f t="shared" si="7"/>
        <v>0.26399999999999996</v>
      </c>
      <c r="F51" s="103" t="s">
        <v>694</v>
      </c>
      <c r="G51" s="106">
        <f t="shared" si="8"/>
        <v>6</v>
      </c>
      <c r="H51" s="88">
        <v>1</v>
      </c>
      <c r="I51" s="103">
        <f t="shared" si="9"/>
        <v>1.5839999999999996</v>
      </c>
      <c r="J51" s="107"/>
      <c r="K51" s="108" t="s">
        <v>685</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((SUM(I28:I32)+SUM(I34:I37)+SUM(I39:I47))/3)+SUM(I49:I51)</f>
        <v>3.0107199999999996</v>
      </c>
      <c r="J54" s="111" t="s">
        <v>482</v>
      </c>
      <c r="T54" s="73"/>
      <c r="V54" s="112"/>
      <c r="W54" s="93"/>
      <c r="AA54" s="112"/>
      <c r="AB54" s="93"/>
    </row>
    <row r="55" spans="1:29" ht="15" x14ac:dyDescent="0.2">
      <c r="I55" s="110">
        <f>I56-I54</f>
        <v>0.4366824710017978</v>
      </c>
      <c r="J55" s="111" t="s">
        <v>465</v>
      </c>
      <c r="T55" s="73"/>
      <c r="V55" s="112"/>
      <c r="W55" s="93"/>
      <c r="AA55" s="112"/>
      <c r="AB55" s="93"/>
    </row>
    <row r="56" spans="1:29" ht="15" x14ac:dyDescent="0.2">
      <c r="I56" s="113">
        <f>I54/(1-D11)</f>
        <v>3.4474024710017974</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6:27" ht="15" x14ac:dyDescent="0.2">
      <c r="T65" s="73"/>
      <c r="V65" s="103"/>
      <c r="AA65" s="103"/>
    </row>
    <row r="66" spans="6:27" ht="15" x14ac:dyDescent="0.2">
      <c r="T66" s="73"/>
      <c r="V66" s="103"/>
      <c r="AA66" s="103"/>
    </row>
    <row r="67" spans="6:27" ht="15" x14ac:dyDescent="0.2">
      <c r="T67" s="73"/>
      <c r="V67" s="103"/>
      <c r="AA67" s="103"/>
    </row>
    <row r="68" spans="6:27" ht="15" x14ac:dyDescent="0.2">
      <c r="T68" s="73"/>
      <c r="V68" s="103"/>
      <c r="AA68" s="103"/>
    </row>
    <row r="69" spans="6:27" ht="15" x14ac:dyDescent="0.2">
      <c r="F69" s="88"/>
      <c r="T69" s="73"/>
      <c r="V69" s="103"/>
      <c r="AA69" s="103"/>
    </row>
    <row r="70" spans="6:27" ht="15" x14ac:dyDescent="0.2">
      <c r="T70" s="73"/>
      <c r="V70" s="103"/>
      <c r="AA70" s="103"/>
    </row>
    <row r="71" spans="6:27" ht="15" x14ac:dyDescent="0.2">
      <c r="T71" s="73"/>
      <c r="V71" s="103"/>
      <c r="AA71" s="103"/>
    </row>
    <row r="72" spans="6:27" ht="15" x14ac:dyDescent="0.2">
      <c r="T72" s="73"/>
      <c r="V72" s="103"/>
      <c r="AA72" s="103"/>
    </row>
    <row r="73" spans="6:27" ht="15" x14ac:dyDescent="0.2">
      <c r="T73" s="73"/>
      <c r="V73" s="103"/>
      <c r="AA73" s="103"/>
    </row>
    <row r="74" spans="6:27" ht="15" x14ac:dyDescent="0.2">
      <c r="T74" s="73"/>
      <c r="V74" s="103"/>
      <c r="AA74" s="103"/>
    </row>
    <row r="75" spans="6:27" ht="15" x14ac:dyDescent="0.2">
      <c r="T75" s="73"/>
      <c r="V75" s="103"/>
      <c r="AA75" s="103"/>
    </row>
    <row r="76" spans="6:27" ht="15" x14ac:dyDescent="0.2">
      <c r="T76" s="73"/>
      <c r="V76" s="103"/>
      <c r="AA76" s="103"/>
    </row>
    <row r="77" spans="6:27" ht="15" x14ac:dyDescent="0.2">
      <c r="T77" s="73"/>
      <c r="V77" s="103"/>
      <c r="AA77" s="103"/>
    </row>
    <row r="78" spans="6:27" ht="15" x14ac:dyDescent="0.2">
      <c r="T78" s="73"/>
      <c r="V78" s="103"/>
      <c r="AA78" s="103"/>
    </row>
    <row r="79" spans="6:27" ht="15" x14ac:dyDescent="0.2">
      <c r="T79" s="73"/>
      <c r="V79" s="103"/>
      <c r="AA79" s="103"/>
    </row>
    <row r="80" spans="6: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7:K27"/>
  </mergeCells>
  <dataValidations count="3">
    <dataValidation type="list" allowBlank="1" showInputMessage="1" showErrorMessage="1" sqref="E24:F24 F23 E22:E23 E15:E19 F14:F19 E20:F20" xr:uid="{2D4FF095-D50D-4AB3-BAA1-3653B577F557}">
      <formula1>"UMT Study, Client Data, Video Data, Assumption, Expert Knowledge"</formula1>
    </dataValidation>
    <dataValidation type="list" showInputMessage="1" showErrorMessage="1" sqref="E14" xr:uid="{723FD93C-D6EE-4581-AE1B-84CA2209DA18}">
      <formula1>"UMT Study, Client Data, Video Data, Assumption, Expert Knowledge"</formula1>
    </dataValidation>
    <dataValidation type="list" allowBlank="1" showInputMessage="1" showErrorMessage="1" sqref="F29:F51" xr:uid="{F3649403-198D-4807-AA59-DF26F03F20ED}">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56AC-C4B5-4DF9-8D14-BAD122EF7BD8}">
  <sheetPr codeName="Sheet5"/>
  <dimension ref="A1:AD332"/>
  <sheetViews>
    <sheetView showGridLines="0" topLeftCell="A102" zoomScale="70" zoomScaleNormal="70" workbookViewId="0">
      <selection activeCell="H129" sqref="H129"/>
    </sheetView>
  </sheetViews>
  <sheetFormatPr baseColWidth="10" defaultColWidth="9.1640625" defaultRowHeight="13" x14ac:dyDescent="0.15"/>
  <cols>
    <col min="1" max="1" width="6.5" style="6"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4"/>
    </row>
    <row r="3" spans="1:12" x14ac:dyDescent="0.15">
      <c r="A3" s="4"/>
    </row>
    <row r="4" spans="1:12" x14ac:dyDescent="0.15">
      <c r="A4" s="4"/>
    </row>
    <row r="5" spans="1:12" x14ac:dyDescent="0.15">
      <c r="A5" s="4"/>
      <c r="C5" s="5" t="s">
        <v>162</v>
      </c>
      <c r="D5" s="28" t="s">
        <v>636</v>
      </c>
      <c r="I5" s="161"/>
      <c r="J5" s="133"/>
    </row>
    <row r="6" spans="1:12" x14ac:dyDescent="0.15">
      <c r="A6" s="4"/>
      <c r="C6" s="5" t="s">
        <v>161</v>
      </c>
      <c r="D6" s="28" t="s">
        <v>377</v>
      </c>
      <c r="I6" s="168"/>
      <c r="J6" s="133"/>
      <c r="L6" s="5"/>
    </row>
    <row r="7" spans="1:12" x14ac:dyDescent="0.15">
      <c r="A7" s="4"/>
      <c r="I7" s="168"/>
      <c r="J7" s="133"/>
      <c r="K7"/>
    </row>
    <row r="8" spans="1:12" x14ac:dyDescent="0.15">
      <c r="A8" s="4"/>
      <c r="C8" s="5"/>
      <c r="G8" s="6"/>
      <c r="I8" s="168"/>
      <c r="J8" s="133"/>
      <c r="K8"/>
      <c r="L8" s="6"/>
    </row>
    <row r="9" spans="1:12" x14ac:dyDescent="0.15">
      <c r="A9" s="4"/>
      <c r="C9" s="32" t="s">
        <v>163</v>
      </c>
      <c r="D9" s="17" t="s">
        <v>329</v>
      </c>
      <c r="G9" s="6"/>
      <c r="I9" s="168"/>
      <c r="J9" s="133"/>
      <c r="K9" s="28"/>
      <c r="L9" s="6"/>
    </row>
    <row r="10" spans="1:12" x14ac:dyDescent="0.15">
      <c r="A10" s="4"/>
      <c r="C10" t="s">
        <v>164</v>
      </c>
      <c r="D10" s="70">
        <v>0.12667</v>
      </c>
      <c r="G10" s="6"/>
      <c r="I10" s="168"/>
      <c r="J10" s="133"/>
      <c r="K10" s="28"/>
      <c r="L10" s="6"/>
    </row>
    <row r="11" spans="1:12" x14ac:dyDescent="0.15">
      <c r="A11" s="4"/>
      <c r="G11" s="7"/>
      <c r="I11" s="168"/>
      <c r="J11" s="133"/>
      <c r="K11"/>
      <c r="L11" s="6"/>
    </row>
    <row r="12" spans="1:12" x14ac:dyDescent="0.15">
      <c r="G12" s="7"/>
      <c r="I12" s="168"/>
      <c r="J12" s="133"/>
      <c r="K12"/>
      <c r="L12" s="6"/>
    </row>
    <row r="13" spans="1:12" x14ac:dyDescent="0.15">
      <c r="C13" s="5" t="s">
        <v>155</v>
      </c>
      <c r="D13" s="33" t="s">
        <v>156</v>
      </c>
      <c r="E13" s="33" t="s">
        <v>154</v>
      </c>
      <c r="F13" s="33"/>
      <c r="G13" s="7"/>
      <c r="I13" s="168"/>
      <c r="J13" s="133"/>
      <c r="K13"/>
      <c r="L13" s="6"/>
    </row>
    <row r="14" spans="1:12" x14ac:dyDescent="0.15">
      <c r="C14" s="21" t="s">
        <v>335</v>
      </c>
      <c r="D14" s="27">
        <v>1</v>
      </c>
      <c r="E14" s="17" t="s">
        <v>330</v>
      </c>
      <c r="F14" s="17"/>
      <c r="G14" s="7"/>
      <c r="I14" s="164"/>
      <c r="J14" s="133"/>
      <c r="K14"/>
      <c r="L14" s="6"/>
    </row>
    <row r="15" spans="1:12" x14ac:dyDescent="0.15">
      <c r="C15" s="21" t="s">
        <v>334</v>
      </c>
      <c r="D15" s="27">
        <f>1/'Secondary Assumptions'!C17</f>
        <v>0.16666666666666666</v>
      </c>
      <c r="E15" s="17" t="s">
        <v>330</v>
      </c>
      <c r="F15" s="17"/>
      <c r="G15" s="7"/>
      <c r="I15" s="164"/>
      <c r="J15" s="133"/>
      <c r="K15"/>
      <c r="L15" s="6"/>
    </row>
    <row r="16" spans="1:12" x14ac:dyDescent="0.15">
      <c r="C16" s="21" t="s">
        <v>333</v>
      </c>
      <c r="D16" s="20">
        <f>1/'Secondary Assumptions'!C18</f>
        <v>3.3333333333333335E-3</v>
      </c>
      <c r="E16" s="17" t="s">
        <v>330</v>
      </c>
      <c r="F16" s="17"/>
      <c r="G16" s="7"/>
      <c r="I16" s="164"/>
      <c r="J16" s="133"/>
      <c r="K16"/>
      <c r="L16" s="6"/>
    </row>
    <row r="17" spans="1:28" x14ac:dyDescent="0.15">
      <c r="C17" s="21" t="s">
        <v>370</v>
      </c>
      <c r="D17" s="27">
        <f>1/'Secondary Assumptions'!C17*'Secondary Assumptions'!I9</f>
        <v>1</v>
      </c>
      <c r="E17" s="17" t="s">
        <v>330</v>
      </c>
      <c r="F17" s="17"/>
      <c r="G17" s="6"/>
      <c r="I17" s="164"/>
      <c r="J17" s="133"/>
      <c r="K17"/>
      <c r="L17" s="6"/>
    </row>
    <row r="18" spans="1:28" x14ac:dyDescent="0.15">
      <c r="C18" s="80" t="s">
        <v>647</v>
      </c>
      <c r="D18" s="27">
        <f>'Secondary Assumptions'!C19</f>
        <v>1.1000000000000001</v>
      </c>
      <c r="E18" s="17" t="s">
        <v>330</v>
      </c>
      <c r="F18" s="17"/>
      <c r="G18" s="6"/>
      <c r="I18" s="164"/>
      <c r="J18" s="133"/>
      <c r="K18"/>
      <c r="L18" s="6"/>
    </row>
    <row r="19" spans="1:28" x14ac:dyDescent="0.15">
      <c r="C19" s="80" t="s">
        <v>702</v>
      </c>
      <c r="D19" s="27">
        <f>'Main Page'!C11</f>
        <v>9</v>
      </c>
      <c r="E19" s="17"/>
      <c r="F19" s="17"/>
      <c r="I19" s="164"/>
      <c r="J19" s="133"/>
      <c r="K19" s="28"/>
      <c r="L19" s="6"/>
    </row>
    <row r="20" spans="1:28" x14ac:dyDescent="0.15">
      <c r="C20" s="80" t="s">
        <v>703</v>
      </c>
      <c r="D20" s="27">
        <f>'Main Page'!C12</f>
        <v>6</v>
      </c>
      <c r="E20" s="17"/>
      <c r="F20" s="17"/>
      <c r="H20" s="16"/>
      <c r="I20" s="168"/>
      <c r="J20" s="133"/>
      <c r="K20"/>
      <c r="L20" s="6"/>
    </row>
    <row r="21" spans="1:28" x14ac:dyDescent="0.15">
      <c r="C21" s="80" t="s">
        <v>712</v>
      </c>
      <c r="D21" s="27">
        <f>(('Main Page'!C11-'Main Page'!C20)*'Main Page'!C9/'Main Page'!C10)+('Main Page'!C20*'Main Page'!C9/'Main Page'!C10*'Secondary Assumptions'!C16)</f>
        <v>11.933333333333334</v>
      </c>
      <c r="E21" s="17"/>
      <c r="F21" s="17"/>
      <c r="G21" s="16"/>
      <c r="H21" s="16"/>
      <c r="I21" s="164"/>
      <c r="J21" s="133"/>
      <c r="K21"/>
      <c r="L21" s="6"/>
    </row>
    <row r="22" spans="1:28" x14ac:dyDescent="0.15">
      <c r="C22" s="80" t="s">
        <v>713</v>
      </c>
      <c r="D22" s="27">
        <f>(('Main Page'!C12-'Main Page'!C21)*'Main Page'!C9/'Main Page'!C10)+('Main Page'!C21*'Main Page'!C9/'Main Page'!C10*'Secondary Assumptions'!C16)</f>
        <v>7.9333333333333336</v>
      </c>
      <c r="E22" s="17"/>
      <c r="F22" s="17"/>
      <c r="G22" s="16"/>
      <c r="H22" s="16"/>
      <c r="I22" s="164"/>
      <c r="J22" s="133"/>
      <c r="K22"/>
    </row>
    <row r="23" spans="1:28" x14ac:dyDescent="0.15">
      <c r="C23" s="80" t="s">
        <v>705</v>
      </c>
      <c r="D23" s="27">
        <f>'Main Page'!C20</f>
        <v>1</v>
      </c>
      <c r="E23" s="17"/>
      <c r="F23" s="17"/>
      <c r="G23" s="16"/>
      <c r="H23" s="16"/>
      <c r="K23"/>
    </row>
    <row r="24" spans="1:28" x14ac:dyDescent="0.15">
      <c r="C24" s="80" t="s">
        <v>706</v>
      </c>
      <c r="D24" s="27">
        <f>'Main Page'!C21</f>
        <v>1</v>
      </c>
      <c r="E24" s="17"/>
      <c r="F24" s="17"/>
      <c r="G24" s="16"/>
      <c r="H24" s="16"/>
      <c r="K24"/>
    </row>
    <row r="25" spans="1:28" x14ac:dyDescent="0.15">
      <c r="G25" s="16"/>
      <c r="H25" s="16"/>
      <c r="K25"/>
    </row>
    <row r="26" spans="1:28" x14ac:dyDescent="0.15">
      <c r="G26" s="16"/>
      <c r="H26" s="16"/>
      <c r="K26"/>
    </row>
    <row r="27" spans="1:28" x14ac:dyDescent="0.15">
      <c r="G27" s="16"/>
      <c r="H27" s="16"/>
      <c r="K27"/>
    </row>
    <row r="28" spans="1:28" x14ac:dyDescent="0.15">
      <c r="K28" s="15"/>
    </row>
    <row r="29" spans="1:28" ht="14" x14ac:dyDescent="0.15">
      <c r="A29" s="3" t="s">
        <v>157</v>
      </c>
      <c r="B29" s="3" t="s">
        <v>159</v>
      </c>
      <c r="C29" s="3" t="s">
        <v>158</v>
      </c>
      <c r="D29" s="1" t="s">
        <v>0</v>
      </c>
      <c r="E29" s="1" t="s">
        <v>1</v>
      </c>
      <c r="F29" s="2" t="s">
        <v>166</v>
      </c>
      <c r="G29" s="2" t="s">
        <v>165</v>
      </c>
      <c r="H29" s="2" t="s">
        <v>2</v>
      </c>
      <c r="I29" s="2" t="s">
        <v>3</v>
      </c>
      <c r="J29" s="3" t="s">
        <v>4</v>
      </c>
      <c r="K29" s="1" t="s">
        <v>5</v>
      </c>
      <c r="L29" s="1" t="s">
        <v>154</v>
      </c>
    </row>
    <row r="30" spans="1:28" x14ac:dyDescent="0.15">
      <c r="A30" s="249" t="s">
        <v>638</v>
      </c>
      <c r="B30" s="249"/>
      <c r="C30" s="249"/>
      <c r="D30" s="249"/>
      <c r="E30" s="249"/>
      <c r="F30" s="249"/>
      <c r="G30" s="249"/>
      <c r="H30" s="249"/>
      <c r="I30" s="249"/>
      <c r="J30" s="249"/>
      <c r="K30" s="249"/>
      <c r="L30" s="249"/>
    </row>
    <row r="31" spans="1:28" x14ac:dyDescent="0.15">
      <c r="B31" s="4" t="s">
        <v>6</v>
      </c>
      <c r="C31" t="str">
        <f>VLOOKUP(B:B,'Sub Op Table'!A:C,2,0)</f>
        <v>&gt;&gt;&gt;</v>
      </c>
      <c r="E31" s="7"/>
      <c r="F31" s="7"/>
      <c r="G31" s="7"/>
      <c r="I31" s="7"/>
      <c r="J31" s="8"/>
      <c r="K31" s="9"/>
      <c r="T31" s="12"/>
      <c r="U31" s="7"/>
      <c r="Y31" s="12"/>
      <c r="Z31" s="7"/>
      <c r="AB31" s="69"/>
    </row>
    <row r="32" spans="1:28" ht="14" x14ac:dyDescent="0.15">
      <c r="A32" s="23">
        <v>1</v>
      </c>
      <c r="B32" s="17">
        <v>245</v>
      </c>
      <c r="C32" t="str">
        <f>VLOOKUP(B:B,'Sub Op Table'!A:C,2,0)</f>
        <v>PROCESS TIME</v>
      </c>
      <c r="D32" s="14">
        <v>60</v>
      </c>
      <c r="E32" s="7">
        <f t="shared" ref="E32:E33" si="0">D32/60</f>
        <v>1</v>
      </c>
      <c r="F32" s="7" t="s">
        <v>333</v>
      </c>
      <c r="G32" s="20">
        <f>VLOOKUP(F32,$C$14:$D$27,2,FALSE)</f>
        <v>3.3333333333333335E-3</v>
      </c>
      <c r="H32" s="12">
        <v>1</v>
      </c>
      <c r="I32" s="7">
        <f>E32*G32*H32</f>
        <v>3.3333333333333335E-3</v>
      </c>
      <c r="J32" s="18"/>
      <c r="K32" s="19" t="s">
        <v>379</v>
      </c>
      <c r="L32" s="80"/>
      <c r="T32" s="12"/>
      <c r="U32" s="7"/>
      <c r="Y32" s="12"/>
      <c r="Z32" s="7"/>
      <c r="AB32" s="69"/>
    </row>
    <row r="33" spans="1:28" ht="14" x14ac:dyDescent="0.15">
      <c r="A33" s="23">
        <v>2</v>
      </c>
      <c r="B33" s="17">
        <v>246</v>
      </c>
      <c r="C33" t="str">
        <f>VLOOKUP(B:B,'Sub Op Table'!A:C,2,0)</f>
        <v>PUSH BUTTON/ PUSH PULL SWITCH/ LEVER &lt;12"</v>
      </c>
      <c r="D33" s="6">
        <f>VLOOKUP(B33,'Sub Op Table'!A:C,3,0)</f>
        <v>1.0799999999999998</v>
      </c>
      <c r="E33" s="7">
        <f t="shared" si="0"/>
        <v>1.7999999999999999E-2</v>
      </c>
      <c r="F33" s="7" t="s">
        <v>335</v>
      </c>
      <c r="G33" s="20">
        <f>VLOOKUP(F33,$C$14:$D$27,2,FALSE)</f>
        <v>1</v>
      </c>
      <c r="H33" s="12">
        <v>1</v>
      </c>
      <c r="I33" s="7">
        <f>E33*G33*H33</f>
        <v>1.7999999999999999E-2</v>
      </c>
      <c r="J33" s="18"/>
      <c r="K33" s="19" t="s">
        <v>340</v>
      </c>
      <c r="L33" s="21"/>
      <c r="T33" s="12"/>
      <c r="U33" s="7"/>
      <c r="Y33" s="12"/>
      <c r="Z33" s="7"/>
      <c r="AB33" s="69"/>
    </row>
    <row r="34" spans="1:28" ht="14" x14ac:dyDescent="0.15">
      <c r="A34" s="23">
        <v>3</v>
      </c>
      <c r="B34" s="17">
        <v>245</v>
      </c>
      <c r="C34" t="str">
        <f>VLOOKUP(B:B,'Sub Op Table'!A:C,2,0)</f>
        <v>PROCESS TIME</v>
      </c>
      <c r="D34" s="14">
        <v>15</v>
      </c>
      <c r="E34" s="7">
        <f>D34/60</f>
        <v>0.25</v>
      </c>
      <c r="F34" s="7" t="s">
        <v>333</v>
      </c>
      <c r="G34" s="20">
        <f>VLOOKUP(F34,$C$14:$D$27,2,FALSE)</f>
        <v>3.3333333333333335E-3</v>
      </c>
      <c r="H34" s="12">
        <v>1</v>
      </c>
      <c r="I34" s="7">
        <f>E34*G34*H34</f>
        <v>8.3333333333333339E-4</v>
      </c>
      <c r="J34" s="18"/>
      <c r="K34" s="19" t="s">
        <v>341</v>
      </c>
      <c r="L34" s="21"/>
      <c r="T34" s="12"/>
      <c r="U34" s="7"/>
      <c r="Y34" s="12"/>
      <c r="Z34" s="7"/>
      <c r="AB34" s="69"/>
    </row>
    <row r="35" spans="1:28" x14ac:dyDescent="0.15">
      <c r="B35" s="4" t="s">
        <v>6</v>
      </c>
      <c r="C35" s="5" t="s">
        <v>396</v>
      </c>
      <c r="E35" s="7"/>
      <c r="F35" s="7"/>
      <c r="G35" s="7"/>
      <c r="I35" s="7"/>
      <c r="J35" s="8"/>
      <c r="K35" s="9"/>
      <c r="T35" s="12"/>
      <c r="U35" s="7"/>
      <c r="Y35" s="12"/>
      <c r="Z35" s="7"/>
    </row>
    <row r="36" spans="1:28" ht="14" x14ac:dyDescent="0.15">
      <c r="A36" s="23">
        <v>4</v>
      </c>
      <c r="B36" s="17">
        <v>24</v>
      </c>
      <c r="C36" t="str">
        <f>VLOOKUP(B:B,'Sub Op Table'!A:C,2,0)</f>
        <v>WALK 5-7 STEPS (11-18 FT, 3.4-5.3 M)</v>
      </c>
      <c r="D36" s="6">
        <f>VLOOKUP(B36,'Sub Op Table'!A:C,3,0)</f>
        <v>3.5999999999999996</v>
      </c>
      <c r="E36" s="7">
        <f t="shared" ref="E36:E37" si="1">D36/60</f>
        <v>5.9999999999999991E-2</v>
      </c>
      <c r="F36" s="7" t="s">
        <v>334</v>
      </c>
      <c r="G36" s="20">
        <f>VLOOKUP(F36,$C$14:$D$27,2,FALSE)</f>
        <v>0.16666666666666666</v>
      </c>
      <c r="H36" s="12">
        <v>1</v>
      </c>
      <c r="I36" s="7">
        <f>E36*G36*H36</f>
        <v>9.9999999999999985E-3</v>
      </c>
      <c r="J36" s="18"/>
      <c r="K36" s="19" t="s">
        <v>363</v>
      </c>
      <c r="L36" s="21"/>
      <c r="T36" s="12"/>
      <c r="U36" s="7"/>
      <c r="Y36" s="12"/>
      <c r="Z36" s="7"/>
      <c r="AB36" s="69"/>
    </row>
    <row r="37" spans="1:28" ht="14" x14ac:dyDescent="0.15">
      <c r="A37" s="23">
        <v>5</v>
      </c>
      <c r="B37" s="17">
        <v>1</v>
      </c>
      <c r="C37" t="str">
        <f>VLOOKUP(B:B,'Sub Op Table'!A:C,2,0)</f>
        <v>OBTAIN</v>
      </c>
      <c r="D37" s="6">
        <f>VLOOKUP(B37,'Sub Op Table'!A:C,3,0)</f>
        <v>0.72</v>
      </c>
      <c r="E37" s="7">
        <f t="shared" si="1"/>
        <v>1.2E-2</v>
      </c>
      <c r="F37" s="7" t="s">
        <v>334</v>
      </c>
      <c r="G37" s="20">
        <f>VLOOKUP(F37,$C$14:$D$27,2,FALSE)</f>
        <v>0.16666666666666666</v>
      </c>
      <c r="H37" s="12">
        <v>1</v>
      </c>
      <c r="I37" s="7">
        <f>E37*G37*H37</f>
        <v>2E-3</v>
      </c>
      <c r="J37" s="18"/>
      <c r="K37" s="19" t="s">
        <v>369</v>
      </c>
      <c r="L37" s="21"/>
      <c r="T37" s="12"/>
      <c r="U37" s="7"/>
      <c r="Y37" s="12"/>
      <c r="Z37" s="7"/>
      <c r="AB37" s="69"/>
    </row>
    <row r="38" spans="1:28" ht="14" x14ac:dyDescent="0.15">
      <c r="A38" s="23">
        <v>6</v>
      </c>
      <c r="B38" s="17">
        <v>245</v>
      </c>
      <c r="C38" t="str">
        <f>VLOOKUP(B:B,'Sub Op Table'!A:C,2,0)</f>
        <v>PROCESS TIME</v>
      </c>
      <c r="D38" s="14">
        <v>600</v>
      </c>
      <c r="E38" s="7">
        <f t="shared" ref="E38" si="2">D38/60</f>
        <v>10</v>
      </c>
      <c r="F38" s="7" t="s">
        <v>334</v>
      </c>
      <c r="G38" s="20">
        <f>VLOOKUP(F38,$C$14:$D$27,2,FALSE)</f>
        <v>0.16666666666666666</v>
      </c>
      <c r="H38" s="12">
        <v>1</v>
      </c>
      <c r="I38" s="7">
        <f>E38*G38*H38</f>
        <v>1.6666666666666665</v>
      </c>
      <c r="J38" s="18"/>
      <c r="K38" s="19" t="s">
        <v>397</v>
      </c>
      <c r="L38" s="21"/>
      <c r="T38" s="12"/>
      <c r="U38" s="7"/>
      <c r="Y38" s="12"/>
      <c r="Z38" s="7"/>
      <c r="AB38" s="69"/>
    </row>
    <row r="39" spans="1:28" x14ac:dyDescent="0.15">
      <c r="B39" s="4" t="s">
        <v>6</v>
      </c>
      <c r="C39" s="5" t="s">
        <v>446</v>
      </c>
      <c r="E39" s="7"/>
      <c r="F39" s="7"/>
      <c r="G39" s="7"/>
      <c r="I39" s="7"/>
      <c r="J39" s="8"/>
      <c r="K39" s="9"/>
      <c r="T39" s="12"/>
      <c r="U39" s="7"/>
      <c r="Y39" s="12"/>
      <c r="Z39" s="7"/>
      <c r="AB39" s="69"/>
    </row>
    <row r="40" spans="1:28" ht="14" x14ac:dyDescent="0.15">
      <c r="A40" s="23">
        <v>7</v>
      </c>
      <c r="B40" s="17">
        <v>23</v>
      </c>
      <c r="C40" t="str">
        <f>VLOOKUP(B:B,'Sub Op Table'!A:C,2,0)</f>
        <v>WALK 3-4 STEPS (6-10 FT, 1.8-3.0 M)</v>
      </c>
      <c r="D40" s="6">
        <f>VLOOKUP(B40,'Sub Op Table'!A:C,3,0)</f>
        <v>2.1599999999999997</v>
      </c>
      <c r="E40" s="7">
        <f t="shared" ref="E40:E47" si="3">D40/60</f>
        <v>3.5999999999999997E-2</v>
      </c>
      <c r="F40" s="7" t="s">
        <v>333</v>
      </c>
      <c r="G40" s="20">
        <f t="shared" ref="G40:G49" si="4">VLOOKUP(F40,$C$14:$D$27,2,FALSE)</f>
        <v>3.3333333333333335E-3</v>
      </c>
      <c r="H40" s="12">
        <v>1</v>
      </c>
      <c r="I40" s="7">
        <f t="shared" ref="I40:I49" si="5">E40*G40*H40</f>
        <v>1.2E-4</v>
      </c>
      <c r="J40" s="18"/>
      <c r="K40" s="19" t="s">
        <v>343</v>
      </c>
      <c r="L40" s="21"/>
      <c r="O40" s="68"/>
      <c r="T40" s="12"/>
      <c r="U40" s="7"/>
      <c r="Y40" s="12"/>
      <c r="Z40" s="7"/>
      <c r="AB40" s="69"/>
    </row>
    <row r="41" spans="1:28" ht="14" x14ac:dyDescent="0.15">
      <c r="A41" s="23">
        <v>8</v>
      </c>
      <c r="B41" s="17">
        <v>3</v>
      </c>
      <c r="C41" t="str">
        <f>VLOOKUP(B:B,'Sub Op Table'!A:C,2,0)</f>
        <v>OBTAIN WITH 100% BEND</v>
      </c>
      <c r="D41" s="6">
        <f>VLOOKUP(B41,'Sub Op Table'!A:C,3,0)</f>
        <v>2.88</v>
      </c>
      <c r="E41" s="7">
        <f t="shared" si="3"/>
        <v>4.8000000000000001E-2</v>
      </c>
      <c r="F41" s="7" t="s">
        <v>333</v>
      </c>
      <c r="G41" s="20">
        <f t="shared" si="4"/>
        <v>3.3333333333333335E-3</v>
      </c>
      <c r="H41" s="12">
        <v>1</v>
      </c>
      <c r="I41" s="7">
        <f t="shared" si="5"/>
        <v>1.6000000000000001E-4</v>
      </c>
      <c r="J41" s="18"/>
      <c r="K41" s="19" t="s">
        <v>344</v>
      </c>
      <c r="L41" s="21"/>
      <c r="O41" s="68"/>
      <c r="T41" s="12"/>
      <c r="U41" s="7"/>
      <c r="Y41" s="12"/>
      <c r="Z41" s="7"/>
      <c r="AB41" s="69"/>
    </row>
    <row r="42" spans="1:28" ht="14" x14ac:dyDescent="0.15">
      <c r="A42" s="23">
        <v>9</v>
      </c>
      <c r="B42" s="17">
        <v>22</v>
      </c>
      <c r="C42" t="str">
        <f>VLOOKUP(B:B,'Sub Op Table'!A:C,2,0)</f>
        <v>WALK 1-2 STEPS (0-5 FT, 0.0-1.5 M)</v>
      </c>
      <c r="D42" s="6">
        <f>VLOOKUP(B42,'Sub Op Table'!A:C,3,0)</f>
        <v>1.0799999999999998</v>
      </c>
      <c r="E42" s="7">
        <f t="shared" si="3"/>
        <v>1.7999999999999999E-2</v>
      </c>
      <c r="F42" s="7" t="s">
        <v>333</v>
      </c>
      <c r="G42" s="20">
        <f t="shared" si="4"/>
        <v>3.3333333333333335E-3</v>
      </c>
      <c r="H42" s="12">
        <v>1</v>
      </c>
      <c r="I42" s="7">
        <f t="shared" si="5"/>
        <v>6.0000000000000002E-5</v>
      </c>
      <c r="J42" s="18"/>
      <c r="K42" s="19" t="s">
        <v>345</v>
      </c>
      <c r="L42" s="21"/>
      <c r="O42" s="68"/>
      <c r="T42" s="12"/>
      <c r="U42" s="7"/>
      <c r="Y42" s="12"/>
      <c r="Z42" s="7"/>
      <c r="AB42" s="69"/>
    </row>
    <row r="43" spans="1:28" ht="14" x14ac:dyDescent="0.15">
      <c r="A43" s="23">
        <v>10</v>
      </c>
      <c r="B43" s="17">
        <v>7</v>
      </c>
      <c r="C43" t="str">
        <f>VLOOKUP(B:B,'Sub Op Table'!A:C,2,0)</f>
        <v>PLACE</v>
      </c>
      <c r="D43" s="6">
        <f>VLOOKUP(B43,'Sub Op Table'!A:C,3,0)</f>
        <v>0.72</v>
      </c>
      <c r="E43" s="7">
        <f t="shared" si="3"/>
        <v>1.2E-2</v>
      </c>
      <c r="F43" s="7" t="s">
        <v>335</v>
      </c>
      <c r="G43" s="20">
        <f t="shared" si="4"/>
        <v>1</v>
      </c>
      <c r="H43" s="12">
        <v>1</v>
      </c>
      <c r="I43" s="7">
        <f t="shared" si="5"/>
        <v>1.2E-2</v>
      </c>
      <c r="J43" s="18"/>
      <c r="K43" s="19" t="s">
        <v>346</v>
      </c>
      <c r="L43" s="21"/>
      <c r="T43" s="12"/>
      <c r="U43" s="7"/>
      <c r="Y43" s="12"/>
      <c r="Z43" s="7"/>
      <c r="AB43" s="69"/>
    </row>
    <row r="44" spans="1:28" ht="14" x14ac:dyDescent="0.15">
      <c r="A44" s="23">
        <v>11</v>
      </c>
      <c r="B44" s="17">
        <v>17</v>
      </c>
      <c r="C44" t="str">
        <f>VLOOKUP(B:B,'Sub Op Table'!A:C,2,0)</f>
        <v>READ 2-3 DIGITS/4-8 WORDS</v>
      </c>
      <c r="D44" s="6">
        <f>VLOOKUP(B44,'Sub Op Table'!A:C,3,0)</f>
        <v>1.0799999999999998</v>
      </c>
      <c r="E44" s="7">
        <f t="shared" si="3"/>
        <v>1.7999999999999999E-2</v>
      </c>
      <c r="F44" s="7" t="s">
        <v>335</v>
      </c>
      <c r="G44" s="20">
        <f t="shared" si="4"/>
        <v>1</v>
      </c>
      <c r="H44" s="12">
        <v>1</v>
      </c>
      <c r="I44" s="7">
        <f t="shared" si="5"/>
        <v>1.7999999999999999E-2</v>
      </c>
      <c r="J44" s="18"/>
      <c r="K44" s="19" t="s">
        <v>347</v>
      </c>
      <c r="L44" s="21"/>
      <c r="T44" s="12"/>
      <c r="U44" s="7"/>
      <c r="Y44" s="12"/>
      <c r="Z44" s="7"/>
      <c r="AB44" s="69"/>
    </row>
    <row r="45" spans="1:28" ht="14" x14ac:dyDescent="0.15">
      <c r="A45" s="23">
        <v>12</v>
      </c>
      <c r="B45" s="17">
        <v>1</v>
      </c>
      <c r="C45" t="str">
        <f>VLOOKUP(B:B,'Sub Op Table'!A:C,2,0)</f>
        <v>OBTAIN</v>
      </c>
      <c r="D45" s="6">
        <f>VLOOKUP(B45,'Sub Op Table'!A:C,3,0)</f>
        <v>0.72</v>
      </c>
      <c r="E45" s="7">
        <f t="shared" si="3"/>
        <v>1.2E-2</v>
      </c>
      <c r="F45" s="7" t="s">
        <v>335</v>
      </c>
      <c r="G45" s="20">
        <f t="shared" si="4"/>
        <v>1</v>
      </c>
      <c r="H45" s="12">
        <v>0.5</v>
      </c>
      <c r="I45" s="7">
        <f t="shared" si="5"/>
        <v>6.0000000000000001E-3</v>
      </c>
      <c r="J45" s="18"/>
      <c r="K45" s="19" t="s">
        <v>348</v>
      </c>
      <c r="L45" s="21"/>
      <c r="T45" s="12"/>
      <c r="U45" s="7"/>
      <c r="Y45" s="12"/>
      <c r="Z45" s="7"/>
      <c r="AB45" s="69"/>
    </row>
    <row r="46" spans="1:28" ht="14" x14ac:dyDescent="0.15">
      <c r="A46" s="23">
        <v>12</v>
      </c>
      <c r="B46" s="17">
        <v>22</v>
      </c>
      <c r="C46" t="str">
        <f>VLOOKUP(B:B,'Sub Op Table'!A:C,2,0)</f>
        <v>WALK 1-2 STEPS (0-5 FT, 0.0-1.5 M)</v>
      </c>
      <c r="D46" s="6">
        <f>VLOOKUP(B46,'Sub Op Table'!A:C,3,0)</f>
        <v>1.0799999999999998</v>
      </c>
      <c r="E46" s="7">
        <f t="shared" si="3"/>
        <v>1.7999999999999999E-2</v>
      </c>
      <c r="F46" s="7" t="s">
        <v>335</v>
      </c>
      <c r="G46" s="20">
        <f t="shared" si="4"/>
        <v>1</v>
      </c>
      <c r="H46" s="12">
        <v>1</v>
      </c>
      <c r="I46" s="7">
        <f t="shared" si="5"/>
        <v>1.7999999999999999E-2</v>
      </c>
      <c r="J46" s="18"/>
      <c r="K46" s="19" t="s">
        <v>349</v>
      </c>
      <c r="L46" s="21"/>
      <c r="T46" s="12"/>
      <c r="U46" s="7"/>
      <c r="Y46" s="12"/>
      <c r="Z46" s="7"/>
      <c r="AB46" s="69"/>
    </row>
    <row r="47" spans="1:28" ht="14" x14ac:dyDescent="0.15">
      <c r="A47" s="23">
        <v>13</v>
      </c>
      <c r="B47" s="17">
        <v>245</v>
      </c>
      <c r="C47" t="str">
        <f>VLOOKUP(B:B,'Sub Op Table'!A:C,2,0)</f>
        <v>PROCESS TIME</v>
      </c>
      <c r="D47" s="14">
        <v>30</v>
      </c>
      <c r="E47" s="7">
        <f t="shared" si="3"/>
        <v>0.5</v>
      </c>
      <c r="F47" s="7" t="s">
        <v>334</v>
      </c>
      <c r="G47" s="20">
        <f t="shared" si="4"/>
        <v>0.16666666666666666</v>
      </c>
      <c r="H47" s="12">
        <v>1</v>
      </c>
      <c r="I47" s="7">
        <f t="shared" si="5"/>
        <v>8.3333333333333329E-2</v>
      </c>
      <c r="J47" s="18"/>
      <c r="K47" s="19" t="s">
        <v>350</v>
      </c>
      <c r="L47" s="21"/>
      <c r="T47" s="12"/>
      <c r="U47" s="7"/>
      <c r="Y47" s="12"/>
      <c r="Z47" s="7"/>
      <c r="AB47" s="69"/>
    </row>
    <row r="48" spans="1:28" ht="14" x14ac:dyDescent="0.15">
      <c r="A48" s="23">
        <v>14</v>
      </c>
      <c r="B48" s="17">
        <v>434</v>
      </c>
      <c r="C48" t="str">
        <f>VLOOKUP(B:B,'Sub Op Table'!A:C,2,0)</f>
        <v>OBTAIN RADIO FROM BELT AND RETURN</v>
      </c>
      <c r="D48" s="6">
        <f>VLOOKUP(B48,'Sub Op Table'!A:C,3,0)</f>
        <v>2.88</v>
      </c>
      <c r="E48" s="7">
        <f>D48/60</f>
        <v>4.8000000000000001E-2</v>
      </c>
      <c r="F48" s="7" t="s">
        <v>334</v>
      </c>
      <c r="G48" s="20">
        <f t="shared" si="4"/>
        <v>0.16666666666666666</v>
      </c>
      <c r="H48" s="12">
        <v>1</v>
      </c>
      <c r="I48" s="7">
        <f t="shared" si="5"/>
        <v>8.0000000000000002E-3</v>
      </c>
      <c r="J48" s="18"/>
      <c r="K48" s="19" t="s">
        <v>382</v>
      </c>
      <c r="L48" s="21"/>
      <c r="T48" s="12"/>
      <c r="U48" s="7"/>
      <c r="Y48" s="12"/>
      <c r="Z48" s="7"/>
      <c r="AB48" s="69"/>
    </row>
    <row r="49" spans="1:28" ht="14" x14ac:dyDescent="0.15">
      <c r="A49" s="23">
        <v>15</v>
      </c>
      <c r="B49" s="17">
        <v>1</v>
      </c>
      <c r="C49" t="str">
        <f>VLOOKUP(B:B,'Sub Op Table'!A:C,2,0)</f>
        <v>OBTAIN</v>
      </c>
      <c r="D49" s="6">
        <f>VLOOKUP(B49,'Sub Op Table'!A:C,3,0)</f>
        <v>0.72</v>
      </c>
      <c r="E49" s="7">
        <f>D49/60</f>
        <v>1.2E-2</v>
      </c>
      <c r="F49" s="7" t="s">
        <v>334</v>
      </c>
      <c r="G49" s="20">
        <f t="shared" si="4"/>
        <v>0.16666666666666666</v>
      </c>
      <c r="H49" s="12">
        <v>1</v>
      </c>
      <c r="I49" s="7">
        <f t="shared" si="5"/>
        <v>2E-3</v>
      </c>
      <c r="J49" s="18"/>
      <c r="K49" s="19" t="s">
        <v>353</v>
      </c>
      <c r="L49" s="21"/>
      <c r="T49" s="12"/>
      <c r="U49" s="7"/>
      <c r="Y49" s="12"/>
      <c r="Z49" s="7"/>
      <c r="AB49" s="69"/>
    </row>
    <row r="50" spans="1:28" x14ac:dyDescent="0.15">
      <c r="B50" s="4" t="s">
        <v>6</v>
      </c>
      <c r="C50" s="5" t="s">
        <v>444</v>
      </c>
      <c r="E50" s="7"/>
      <c r="F50" s="7"/>
      <c r="G50" s="7"/>
      <c r="I50" s="7"/>
      <c r="J50" s="8"/>
      <c r="K50" s="9"/>
      <c r="T50" s="12"/>
      <c r="U50" s="7"/>
      <c r="Y50" s="12"/>
      <c r="Z50" s="7"/>
      <c r="AB50" s="69"/>
    </row>
    <row r="51" spans="1:28" ht="28" x14ac:dyDescent="0.15">
      <c r="A51" s="23">
        <f>A49+1</f>
        <v>16</v>
      </c>
      <c r="B51" s="17">
        <v>245</v>
      </c>
      <c r="C51" t="str">
        <f>VLOOKUP(B:B,'Sub Op Table'!A:C,2,0)</f>
        <v>PROCESS TIME</v>
      </c>
      <c r="D51" s="14">
        <v>15</v>
      </c>
      <c r="E51" s="7">
        <f t="shared" ref="E51:E70" si="6">D51/60</f>
        <v>0.25</v>
      </c>
      <c r="F51" s="7" t="s">
        <v>334</v>
      </c>
      <c r="G51" s="20">
        <f>VLOOKUP(F51,$C$14:$D$18,2,FALSE)</f>
        <v>0.16666666666666666</v>
      </c>
      <c r="H51" s="12">
        <v>1</v>
      </c>
      <c r="I51" s="7">
        <f t="shared" ref="I51:I70" si="7">E51*G51*H51</f>
        <v>4.1666666666666664E-2</v>
      </c>
      <c r="J51" s="18"/>
      <c r="K51" s="19" t="s">
        <v>439</v>
      </c>
      <c r="L51" s="21"/>
      <c r="T51" s="12"/>
      <c r="U51" s="7"/>
      <c r="Y51" s="12"/>
      <c r="Z51" s="7"/>
      <c r="AB51" s="69"/>
    </row>
    <row r="52" spans="1:28" ht="14" x14ac:dyDescent="0.15">
      <c r="A52" s="23">
        <f t="shared" ref="A52:A70" si="8">A51+1</f>
        <v>17</v>
      </c>
      <c r="B52" s="17">
        <v>24</v>
      </c>
      <c r="C52" t="str">
        <f>VLOOKUP(B:B,'Sub Op Table'!A:C,2,0)</f>
        <v>WALK 5-7 STEPS (11-18 FT, 3.4-5.3 M)</v>
      </c>
      <c r="D52" s="6">
        <f>VLOOKUP(B52,'Sub Op Table'!A:C,3,0)</f>
        <v>3.5999999999999996</v>
      </c>
      <c r="E52" s="7">
        <f t="shared" si="6"/>
        <v>5.9999999999999991E-2</v>
      </c>
      <c r="F52" s="7" t="s">
        <v>334</v>
      </c>
      <c r="G52" s="20">
        <f t="shared" ref="G52:G70" si="9">VLOOKUP(F52,$C$14:$D$27,2,FALSE)</f>
        <v>0.16666666666666666</v>
      </c>
      <c r="H52" s="12">
        <v>1</v>
      </c>
      <c r="I52" s="7">
        <f t="shared" si="7"/>
        <v>9.9999999999999985E-3</v>
      </c>
      <c r="J52" s="18"/>
      <c r="K52" s="19" t="s">
        <v>354</v>
      </c>
      <c r="L52" s="21"/>
      <c r="T52" s="12"/>
      <c r="U52" s="7"/>
      <c r="Y52" s="12"/>
      <c r="Z52" s="7"/>
      <c r="AB52" s="69"/>
    </row>
    <row r="53" spans="1:28" ht="14" x14ac:dyDescent="0.15">
      <c r="A53" s="23">
        <f t="shared" si="8"/>
        <v>18</v>
      </c>
      <c r="B53" s="17">
        <v>7</v>
      </c>
      <c r="C53" t="str">
        <f>VLOOKUP(B:B,'Sub Op Table'!A:C,2,0)</f>
        <v>PLACE</v>
      </c>
      <c r="D53" s="6">
        <f>VLOOKUP(B53,'Sub Op Table'!A:C,3,0)</f>
        <v>0.72</v>
      </c>
      <c r="E53" s="7">
        <f t="shared" si="6"/>
        <v>1.2E-2</v>
      </c>
      <c r="F53" s="7" t="s">
        <v>334</v>
      </c>
      <c r="G53" s="20">
        <f t="shared" si="9"/>
        <v>0.16666666666666666</v>
      </c>
      <c r="H53" s="12">
        <v>1</v>
      </c>
      <c r="I53" s="7">
        <f t="shared" si="7"/>
        <v>2E-3</v>
      </c>
      <c r="J53" s="18"/>
      <c r="K53" s="19" t="s">
        <v>440</v>
      </c>
      <c r="L53" s="21"/>
      <c r="T53" s="12"/>
      <c r="U53" s="7"/>
      <c r="Y53" s="12"/>
      <c r="Z53" s="7"/>
      <c r="AB53" s="69"/>
    </row>
    <row r="54" spans="1:28" ht="14" x14ac:dyDescent="0.15">
      <c r="A54" s="23">
        <f t="shared" si="8"/>
        <v>19</v>
      </c>
      <c r="B54" s="17">
        <v>17</v>
      </c>
      <c r="C54" t="str">
        <f>VLOOKUP(B:B,'Sub Op Table'!A:C,2,0)</f>
        <v>READ 2-3 DIGITS/4-8 WORDS</v>
      </c>
      <c r="D54" s="6">
        <f>VLOOKUP(B54,'Sub Op Table'!A:C,3,0)</f>
        <v>1.0799999999999998</v>
      </c>
      <c r="E54" s="7">
        <f t="shared" si="6"/>
        <v>1.7999999999999999E-2</v>
      </c>
      <c r="F54" s="7" t="s">
        <v>334</v>
      </c>
      <c r="G54" s="20">
        <f t="shared" si="9"/>
        <v>0.16666666666666666</v>
      </c>
      <c r="H54" s="12">
        <v>1</v>
      </c>
      <c r="I54" s="7">
        <f t="shared" si="7"/>
        <v>2.9999999999999996E-3</v>
      </c>
      <c r="J54" s="18"/>
      <c r="K54" s="19" t="s">
        <v>356</v>
      </c>
      <c r="L54" s="21"/>
      <c r="T54" s="12"/>
      <c r="U54" s="7"/>
      <c r="Y54" s="12"/>
      <c r="Z54" s="7"/>
      <c r="AB54" s="69"/>
    </row>
    <row r="55" spans="1:28" ht="14" x14ac:dyDescent="0.15">
      <c r="A55" s="23">
        <f t="shared" si="8"/>
        <v>20</v>
      </c>
      <c r="B55" s="17">
        <v>7</v>
      </c>
      <c r="C55" t="str">
        <f>VLOOKUP(B:B,'Sub Op Table'!A:C,2,0)</f>
        <v>PLACE</v>
      </c>
      <c r="D55" s="6">
        <f>VLOOKUP(B55,'Sub Op Table'!A:C,3,0)</f>
        <v>0.72</v>
      </c>
      <c r="E55" s="7">
        <f t="shared" si="6"/>
        <v>1.2E-2</v>
      </c>
      <c r="F55" s="7" t="s">
        <v>334</v>
      </c>
      <c r="G55" s="20">
        <f t="shared" si="9"/>
        <v>0.16666666666666666</v>
      </c>
      <c r="H55" s="12">
        <v>1</v>
      </c>
      <c r="I55" s="7">
        <f t="shared" si="7"/>
        <v>2E-3</v>
      </c>
      <c r="J55" s="18"/>
      <c r="K55" s="19" t="s">
        <v>357</v>
      </c>
      <c r="L55" s="21"/>
      <c r="T55" s="12"/>
      <c r="U55" s="7"/>
      <c r="Y55" s="12"/>
      <c r="Z55" s="7"/>
      <c r="AB55" s="69"/>
    </row>
    <row r="56" spans="1:28" ht="14" x14ac:dyDescent="0.15">
      <c r="A56" s="23">
        <f t="shared" si="8"/>
        <v>21</v>
      </c>
      <c r="B56" s="17">
        <v>1</v>
      </c>
      <c r="C56" t="str">
        <f>VLOOKUP(B:B,'Sub Op Table'!A:C,2,0)</f>
        <v>OBTAIN</v>
      </c>
      <c r="D56" s="6">
        <f>VLOOKUP(B56,'Sub Op Table'!A:C,3,0)</f>
        <v>0.72</v>
      </c>
      <c r="E56" s="7">
        <f t="shared" si="6"/>
        <v>1.2E-2</v>
      </c>
      <c r="F56" s="7" t="s">
        <v>334</v>
      </c>
      <c r="G56" s="20">
        <f t="shared" si="9"/>
        <v>0.16666666666666666</v>
      </c>
      <c r="H56" s="12">
        <v>1</v>
      </c>
      <c r="I56" s="7">
        <f t="shared" si="7"/>
        <v>2E-3</v>
      </c>
      <c r="J56" s="18"/>
      <c r="K56" s="19" t="s">
        <v>369</v>
      </c>
      <c r="L56" s="21"/>
      <c r="T56" s="12"/>
      <c r="U56" s="7"/>
      <c r="Y56" s="12"/>
      <c r="Z56" s="7"/>
      <c r="AB56" s="69"/>
    </row>
    <row r="57" spans="1:28" ht="14" x14ac:dyDescent="0.15">
      <c r="A57" s="23">
        <f t="shared" si="8"/>
        <v>22</v>
      </c>
      <c r="B57" s="17">
        <v>59</v>
      </c>
      <c r="C57" t="str">
        <f>VLOOKUP(B:B,'Sub Op Table'!A:C,2,0)</f>
        <v xml:space="preserve">CART PUSH/PULL 6-9 STEPS </v>
      </c>
      <c r="D57" s="6">
        <f>VLOOKUP(B57,'Sub Op Table'!A:C,3,0)</f>
        <v>6.4799999999999995</v>
      </c>
      <c r="E57" s="7">
        <f t="shared" si="6"/>
        <v>0.108</v>
      </c>
      <c r="F57" s="7" t="s">
        <v>334</v>
      </c>
      <c r="G57" s="20">
        <f t="shared" si="9"/>
        <v>0.16666666666666666</v>
      </c>
      <c r="H57" s="12">
        <v>1</v>
      </c>
      <c r="I57" s="7">
        <f t="shared" si="7"/>
        <v>1.7999999999999999E-2</v>
      </c>
      <c r="J57" s="18"/>
      <c r="K57" s="19" t="s">
        <v>447</v>
      </c>
      <c r="L57" s="21"/>
      <c r="T57" s="12"/>
      <c r="U57" s="7"/>
      <c r="Y57" s="12"/>
      <c r="Z57" s="7"/>
      <c r="AB57" s="69"/>
    </row>
    <row r="58" spans="1:28" ht="14" x14ac:dyDescent="0.15">
      <c r="A58" s="23">
        <f t="shared" si="8"/>
        <v>23</v>
      </c>
      <c r="B58" s="17">
        <v>1</v>
      </c>
      <c r="C58" t="str">
        <f>VLOOKUP(B:B,'Sub Op Table'!A:C,2,0)</f>
        <v>OBTAIN</v>
      </c>
      <c r="D58" s="6">
        <f>VLOOKUP(B58,'Sub Op Table'!A:C,3,0)</f>
        <v>0.72</v>
      </c>
      <c r="E58" s="7">
        <f t="shared" si="6"/>
        <v>1.2E-2</v>
      </c>
      <c r="F58" s="7" t="s">
        <v>702</v>
      </c>
      <c r="G58" s="20">
        <f t="shared" si="9"/>
        <v>9</v>
      </c>
      <c r="H58" s="12">
        <v>1</v>
      </c>
      <c r="I58" s="7">
        <f t="shared" si="7"/>
        <v>0.108</v>
      </c>
      <c r="J58" s="18"/>
      <c r="K58" s="19" t="s">
        <v>352</v>
      </c>
      <c r="L58" s="21"/>
      <c r="T58" s="12"/>
      <c r="U58" s="7"/>
      <c r="Y58" s="12"/>
      <c r="Z58" s="7"/>
      <c r="AB58" s="69"/>
    </row>
    <row r="59" spans="1:28" ht="14" x14ac:dyDescent="0.15">
      <c r="A59" s="23">
        <f t="shared" si="8"/>
        <v>24</v>
      </c>
      <c r="B59" s="17">
        <v>1</v>
      </c>
      <c r="C59" t="str">
        <f>VLOOKUP(B:B,'Sub Op Table'!A:C,2,0)</f>
        <v>OBTAIN</v>
      </c>
      <c r="D59" s="6">
        <f>VLOOKUP(B59,'Sub Op Table'!A:C,3,0)</f>
        <v>0.72</v>
      </c>
      <c r="E59" s="7">
        <f t="shared" si="6"/>
        <v>1.2E-2</v>
      </c>
      <c r="F59" s="7" t="s">
        <v>702</v>
      </c>
      <c r="G59" s="20">
        <f t="shared" si="9"/>
        <v>9</v>
      </c>
      <c r="H59" s="12">
        <v>1</v>
      </c>
      <c r="I59" s="7">
        <f t="shared" si="7"/>
        <v>0.108</v>
      </c>
      <c r="J59" s="18"/>
      <c r="K59" s="19" t="s">
        <v>359</v>
      </c>
      <c r="L59" s="21"/>
      <c r="T59" s="12"/>
      <c r="U59" s="7"/>
      <c r="Y59" s="12"/>
      <c r="Z59" s="7"/>
      <c r="AB59" s="69"/>
    </row>
    <row r="60" spans="1:28" ht="14" x14ac:dyDescent="0.15">
      <c r="A60" s="23">
        <f t="shared" si="8"/>
        <v>25</v>
      </c>
      <c r="B60" s="17">
        <v>22</v>
      </c>
      <c r="C60" t="str">
        <f>VLOOKUP(B:B,'Sub Op Table'!A:C,2,0)</f>
        <v>WALK 1-2 STEPS (0-5 FT, 0.0-1.5 M)</v>
      </c>
      <c r="D60" s="6">
        <f>VLOOKUP(B60,'Sub Op Table'!A:C,3,0)</f>
        <v>1.0799999999999998</v>
      </c>
      <c r="E60" s="7">
        <f t="shared" si="6"/>
        <v>1.7999999999999999E-2</v>
      </c>
      <c r="F60" s="7" t="s">
        <v>702</v>
      </c>
      <c r="G60" s="20">
        <f t="shared" si="9"/>
        <v>9</v>
      </c>
      <c r="H60" s="12">
        <v>1</v>
      </c>
      <c r="I60" s="7">
        <f t="shared" si="7"/>
        <v>0.16199999999999998</v>
      </c>
      <c r="J60" s="18"/>
      <c r="K60" s="19" t="s">
        <v>358</v>
      </c>
      <c r="L60" s="21"/>
      <c r="T60" s="12"/>
      <c r="U60" s="7"/>
      <c r="Y60" s="12"/>
      <c r="Z60" s="7"/>
      <c r="AB60" s="69"/>
    </row>
    <row r="61" spans="1:28" ht="14" x14ac:dyDescent="0.15">
      <c r="A61" s="23">
        <f t="shared" si="8"/>
        <v>26</v>
      </c>
      <c r="B61" s="17">
        <v>136</v>
      </c>
      <c r="C61" t="str">
        <f>VLOOKUP(B:B,'Sub Op Table'!A:C,2,0)</f>
        <v>INSPECT 5 POINTS</v>
      </c>
      <c r="D61" s="6">
        <f>VLOOKUP(B61,'Sub Op Table'!A:C,3,0)</f>
        <v>2.1599999999999997</v>
      </c>
      <c r="E61" s="7">
        <f t="shared" si="6"/>
        <v>3.5999999999999997E-2</v>
      </c>
      <c r="F61" s="7" t="s">
        <v>702</v>
      </c>
      <c r="G61" s="20">
        <f t="shared" si="9"/>
        <v>9</v>
      </c>
      <c r="H61" s="12">
        <v>1</v>
      </c>
      <c r="I61" s="7">
        <f t="shared" si="7"/>
        <v>0.32399999999999995</v>
      </c>
      <c r="J61" s="18"/>
      <c r="K61" s="19" t="s">
        <v>448</v>
      </c>
      <c r="L61" s="21"/>
      <c r="T61" s="12"/>
      <c r="U61" s="7"/>
      <c r="Y61" s="12"/>
      <c r="Z61" s="7"/>
      <c r="AB61" s="69"/>
    </row>
    <row r="62" spans="1:28" ht="14" x14ac:dyDescent="0.15">
      <c r="A62" s="23">
        <f t="shared" si="8"/>
        <v>27</v>
      </c>
      <c r="B62" s="17">
        <v>1</v>
      </c>
      <c r="C62" t="str">
        <f>VLOOKUP(B:B,'Sub Op Table'!A:C,2,0)</f>
        <v>OBTAIN</v>
      </c>
      <c r="D62" s="6">
        <f>VLOOKUP(B62,'Sub Op Table'!A:C,3,0)</f>
        <v>0.72</v>
      </c>
      <c r="E62" s="7">
        <f t="shared" si="6"/>
        <v>1.2E-2</v>
      </c>
      <c r="F62" s="182" t="s">
        <v>712</v>
      </c>
      <c r="G62" s="20">
        <f t="shared" si="9"/>
        <v>11.933333333333334</v>
      </c>
      <c r="H62" s="12">
        <v>1</v>
      </c>
      <c r="I62" s="7">
        <f t="shared" si="7"/>
        <v>0.14319999999999999</v>
      </c>
      <c r="J62" s="18"/>
      <c r="K62" s="19" t="s">
        <v>360</v>
      </c>
      <c r="L62" s="21"/>
      <c r="T62" s="12"/>
      <c r="U62" s="7"/>
      <c r="Y62" s="12"/>
      <c r="Z62" s="7"/>
      <c r="AB62" s="69"/>
    </row>
    <row r="63" spans="1:28" ht="14" x14ac:dyDescent="0.15">
      <c r="A63" s="23">
        <f t="shared" si="8"/>
        <v>28</v>
      </c>
      <c r="B63" s="17">
        <v>120</v>
      </c>
      <c r="C63" t="str">
        <f>VLOOKUP(B:B,'Sub Op Table'!A:C,2,0)</f>
        <v xml:space="preserve">SCAN BARCODE </v>
      </c>
      <c r="D63" s="6">
        <f>VLOOKUP(B63,'Sub Op Table'!A:C,3,0)</f>
        <v>1.7999999999999998</v>
      </c>
      <c r="E63" s="7">
        <f t="shared" si="6"/>
        <v>2.9999999999999995E-2</v>
      </c>
      <c r="F63" s="182" t="s">
        <v>712</v>
      </c>
      <c r="G63" s="20">
        <f t="shared" si="9"/>
        <v>11.933333333333334</v>
      </c>
      <c r="H63" s="12">
        <v>1</v>
      </c>
      <c r="I63" s="7">
        <f t="shared" si="7"/>
        <v>0.35799999999999993</v>
      </c>
      <c r="J63" s="18"/>
      <c r="K63" s="19" t="s">
        <v>361</v>
      </c>
      <c r="L63" s="21"/>
      <c r="T63" s="12"/>
      <c r="U63" s="7"/>
      <c r="Y63" s="12"/>
      <c r="Z63" s="7"/>
      <c r="AB63" s="69"/>
    </row>
    <row r="64" spans="1:28" ht="14" x14ac:dyDescent="0.15">
      <c r="A64" s="23">
        <f t="shared" si="8"/>
        <v>29</v>
      </c>
      <c r="B64" s="17">
        <v>22</v>
      </c>
      <c r="C64" t="str">
        <f>VLOOKUP(B:B,'Sub Op Table'!A:C,2,0)</f>
        <v>WALK 1-2 STEPS (0-5 FT, 0.0-1.5 M)</v>
      </c>
      <c r="D64" s="6">
        <f>VLOOKUP(B64,'Sub Op Table'!A:C,3,0)</f>
        <v>1.0799999999999998</v>
      </c>
      <c r="E64" s="7">
        <f t="shared" si="6"/>
        <v>1.7999999999999999E-2</v>
      </c>
      <c r="F64" s="182" t="s">
        <v>370</v>
      </c>
      <c r="G64" s="20">
        <f t="shared" si="9"/>
        <v>1</v>
      </c>
      <c r="H64" s="12">
        <v>1</v>
      </c>
      <c r="I64" s="7">
        <f t="shared" si="7"/>
        <v>1.7999999999999999E-2</v>
      </c>
      <c r="J64" s="18"/>
      <c r="K64" s="19" t="s">
        <v>363</v>
      </c>
      <c r="L64" s="21"/>
      <c r="T64" s="12"/>
      <c r="U64" s="7"/>
      <c r="Y64" s="12"/>
      <c r="Z64" s="7"/>
      <c r="AB64" s="69"/>
    </row>
    <row r="65" spans="1:29" ht="14" x14ac:dyDescent="0.15">
      <c r="A65" s="23">
        <f t="shared" si="8"/>
        <v>30</v>
      </c>
      <c r="B65" s="17">
        <v>14</v>
      </c>
      <c r="C65" t="str">
        <f>VLOOKUP(B:B,'Sub Op Table'!A:C,2,0)</f>
        <v>POSITION WITH CARE AND 50% BEND</v>
      </c>
      <c r="D65" s="6">
        <f>VLOOKUP(B65,'Sub Op Table'!A:C,3,0)</f>
        <v>3.5999999999999996</v>
      </c>
      <c r="E65" s="7">
        <f t="shared" si="6"/>
        <v>5.9999999999999991E-2</v>
      </c>
      <c r="F65" s="182" t="s">
        <v>370</v>
      </c>
      <c r="G65" s="20">
        <f t="shared" si="9"/>
        <v>1</v>
      </c>
      <c r="H65" s="12">
        <v>1</v>
      </c>
      <c r="I65" s="7">
        <f t="shared" si="7"/>
        <v>5.9999999999999991E-2</v>
      </c>
      <c r="J65" s="18"/>
      <c r="K65" s="19" t="s">
        <v>394</v>
      </c>
      <c r="L65" s="21"/>
      <c r="T65" s="12"/>
      <c r="U65" s="7"/>
      <c r="Y65" s="12"/>
      <c r="Z65" s="7"/>
      <c r="AB65" s="69"/>
    </row>
    <row r="66" spans="1:29" ht="14" x14ac:dyDescent="0.15">
      <c r="A66" s="23">
        <f t="shared" si="8"/>
        <v>31</v>
      </c>
      <c r="B66" s="17">
        <v>7</v>
      </c>
      <c r="C66" t="str">
        <f>VLOOKUP(B:B,'Sub Op Table'!A:C,2,0)</f>
        <v>PLACE</v>
      </c>
      <c r="D66" s="6">
        <f>VLOOKUP(B66,'Sub Op Table'!A:C,3,0)</f>
        <v>0.72</v>
      </c>
      <c r="E66" s="7">
        <f t="shared" si="6"/>
        <v>1.2E-2</v>
      </c>
      <c r="F66" s="182" t="s">
        <v>702</v>
      </c>
      <c r="G66" s="20">
        <f t="shared" si="9"/>
        <v>9</v>
      </c>
      <c r="H66" s="12">
        <v>1</v>
      </c>
      <c r="I66" s="7">
        <f t="shared" si="7"/>
        <v>0.108</v>
      </c>
      <c r="J66" s="18"/>
      <c r="K66" s="19" t="s">
        <v>364</v>
      </c>
      <c r="L66" s="21"/>
      <c r="T66" s="12"/>
      <c r="U66" s="7"/>
      <c r="Y66" s="12"/>
      <c r="Z66" s="7"/>
      <c r="AB66" s="69"/>
    </row>
    <row r="67" spans="1:29" ht="14" x14ac:dyDescent="0.15">
      <c r="A67" s="23">
        <f t="shared" si="8"/>
        <v>32</v>
      </c>
      <c r="B67" s="17">
        <v>120</v>
      </c>
      <c r="C67" t="str">
        <f>VLOOKUP(B:B,'Sub Op Table'!A:C,2,0)</f>
        <v xml:space="preserve">SCAN BARCODE </v>
      </c>
      <c r="D67" s="6">
        <f>VLOOKUP(B67,'Sub Op Table'!A:C,3,0)</f>
        <v>1.7999999999999998</v>
      </c>
      <c r="E67" s="7">
        <f t="shared" si="6"/>
        <v>2.9999999999999995E-2</v>
      </c>
      <c r="F67" s="182" t="s">
        <v>702</v>
      </c>
      <c r="G67" s="20">
        <f t="shared" si="9"/>
        <v>9</v>
      </c>
      <c r="H67" s="12">
        <v>1</v>
      </c>
      <c r="I67" s="7">
        <f t="shared" si="7"/>
        <v>0.26999999999999996</v>
      </c>
      <c r="J67" s="18"/>
      <c r="K67" s="19" t="s">
        <v>365</v>
      </c>
      <c r="L67" s="21"/>
      <c r="T67" s="12"/>
      <c r="U67" s="7"/>
      <c r="Y67" s="12"/>
      <c r="Z67" s="7"/>
      <c r="AB67" s="69"/>
    </row>
    <row r="68" spans="1:29" ht="14" x14ac:dyDescent="0.15">
      <c r="A68" s="23">
        <f t="shared" si="8"/>
        <v>33</v>
      </c>
      <c r="B68" s="17">
        <v>22</v>
      </c>
      <c r="C68" t="str">
        <f>VLOOKUP(B:B,'Sub Op Table'!A:C,2,0)</f>
        <v>WALK 1-2 STEPS (0-5 FT, 0.0-1.5 M)</v>
      </c>
      <c r="D68" s="6">
        <f>VLOOKUP(B68,'Sub Op Table'!A:C,3,0)</f>
        <v>1.0799999999999998</v>
      </c>
      <c r="E68" s="7">
        <f t="shared" si="6"/>
        <v>1.7999999999999999E-2</v>
      </c>
      <c r="F68" s="182" t="s">
        <v>370</v>
      </c>
      <c r="G68" s="20">
        <f t="shared" si="9"/>
        <v>1</v>
      </c>
      <c r="H68" s="12">
        <v>1</v>
      </c>
      <c r="I68" s="7">
        <f t="shared" si="7"/>
        <v>1.7999999999999999E-2</v>
      </c>
      <c r="J68" s="18"/>
      <c r="K68" s="19" t="s">
        <v>363</v>
      </c>
      <c r="L68" s="21"/>
      <c r="T68" s="12"/>
      <c r="U68" s="7"/>
      <c r="Y68" s="12"/>
      <c r="Z68" s="7"/>
      <c r="AB68" s="69"/>
    </row>
    <row r="69" spans="1:29" ht="14" x14ac:dyDescent="0.15">
      <c r="A69" s="23">
        <f t="shared" si="8"/>
        <v>34</v>
      </c>
      <c r="B69" s="17">
        <v>1</v>
      </c>
      <c r="C69" t="str">
        <f>VLOOKUP(B:B,'Sub Op Table'!A:C,2,0)</f>
        <v>OBTAIN</v>
      </c>
      <c r="D69" s="6">
        <f>VLOOKUP(B69,'Sub Op Table'!A:C,3,0)</f>
        <v>0.72</v>
      </c>
      <c r="E69" s="7">
        <f t="shared" si="6"/>
        <v>1.2E-2</v>
      </c>
      <c r="F69" s="182" t="s">
        <v>370</v>
      </c>
      <c r="G69" s="20">
        <f t="shared" si="9"/>
        <v>1</v>
      </c>
      <c r="H69" s="12">
        <v>1</v>
      </c>
      <c r="I69" s="7">
        <f t="shared" si="7"/>
        <v>1.2E-2</v>
      </c>
      <c r="J69" s="18"/>
      <c r="K69" s="19" t="s">
        <v>369</v>
      </c>
      <c r="L69" s="21"/>
      <c r="T69" s="12"/>
      <c r="U69" s="7"/>
      <c r="Y69" s="12"/>
      <c r="Z69" s="7"/>
      <c r="AB69" s="69"/>
    </row>
    <row r="70" spans="1:29" ht="14" x14ac:dyDescent="0.15">
      <c r="A70" s="23">
        <f t="shared" si="8"/>
        <v>35</v>
      </c>
      <c r="B70" s="17">
        <v>58</v>
      </c>
      <c r="C70" t="str">
        <f>VLOOKUP(B:B,'Sub Op Table'!A:C,2,0)</f>
        <v xml:space="preserve">CART PUSH/PULL 3-5 STEPS </v>
      </c>
      <c r="D70" s="6">
        <f>VLOOKUP(B70,'Sub Op Table'!A:C,3,0)</f>
        <v>4.3199999999999994</v>
      </c>
      <c r="E70" s="7">
        <f t="shared" si="6"/>
        <v>7.1999999999999995E-2</v>
      </c>
      <c r="F70" s="182" t="s">
        <v>370</v>
      </c>
      <c r="G70" s="20">
        <f t="shared" si="9"/>
        <v>1</v>
      </c>
      <c r="H70" s="12">
        <v>1</v>
      </c>
      <c r="I70" s="7">
        <f t="shared" si="7"/>
        <v>7.1999999999999995E-2</v>
      </c>
      <c r="J70" s="18"/>
      <c r="K70" s="19" t="s">
        <v>399</v>
      </c>
      <c r="L70" s="21"/>
      <c r="T70" s="12"/>
      <c r="U70" s="7"/>
      <c r="Y70" s="12"/>
      <c r="Z70" s="7"/>
      <c r="AB70" s="69"/>
    </row>
    <row r="71" spans="1:29" x14ac:dyDescent="0.15">
      <c r="B71" s="4" t="s">
        <v>6</v>
      </c>
      <c r="C71" s="5" t="s">
        <v>708</v>
      </c>
      <c r="E71" s="7"/>
      <c r="F71" s="7"/>
      <c r="G71" s="7"/>
      <c r="I71" s="7"/>
      <c r="J71" s="8"/>
      <c r="K71" s="9"/>
      <c r="T71" s="12"/>
      <c r="U71" s="7"/>
      <c r="Y71" s="12"/>
      <c r="Z71" s="7"/>
      <c r="AB71" s="69"/>
    </row>
    <row r="72" spans="1:29" ht="15" x14ac:dyDescent="0.2">
      <c r="A72" s="17"/>
      <c r="B72" s="17"/>
      <c r="C72" s="76" t="s">
        <v>383</v>
      </c>
      <c r="E72" s="7"/>
      <c r="F72" s="7"/>
      <c r="G72" s="7"/>
      <c r="I72" s="7"/>
      <c r="J72" s="18"/>
      <c r="K72" s="19"/>
      <c r="L72" s="21"/>
      <c r="T72" s="74"/>
      <c r="U72" s="12"/>
      <c r="V72" s="7"/>
      <c r="Z72" s="12"/>
      <c r="AA72" s="7"/>
      <c r="AC72" s="69"/>
    </row>
    <row r="73" spans="1:29" ht="15" x14ac:dyDescent="0.2">
      <c r="A73" s="17">
        <v>36</v>
      </c>
      <c r="B73" s="17">
        <v>245</v>
      </c>
      <c r="C73" t="str">
        <f>VLOOKUP(B:B,'Sub Op Table'!A:C,2,0)</f>
        <v>PROCESS TIME</v>
      </c>
      <c r="D73" s="14">
        <v>10</v>
      </c>
      <c r="E73" s="7">
        <f t="shared" ref="E73:E75" si="10">D73/60</f>
        <v>0.16666666666666666</v>
      </c>
      <c r="F73" s="75" t="s">
        <v>702</v>
      </c>
      <c r="G73" s="20">
        <f t="shared" ref="G73:G78" si="11">VLOOKUP(F73,$C$14:$D$24,2,FALSE)</f>
        <v>9</v>
      </c>
      <c r="H73" s="12">
        <f>'Secondary Assumptions'!C27</f>
        <v>0.12</v>
      </c>
      <c r="I73" s="7">
        <f t="shared" ref="I73:I78" si="12">E73*G73*H73</f>
        <v>0.18</v>
      </c>
      <c r="J73" s="18"/>
      <c r="K73" s="19" t="s">
        <v>655</v>
      </c>
      <c r="L73" s="21"/>
      <c r="T73" s="74"/>
      <c r="U73" s="12"/>
      <c r="V73" s="7"/>
      <c r="Z73" s="12"/>
      <c r="AA73" s="7"/>
      <c r="AC73" s="69"/>
    </row>
    <row r="74" spans="1:29" ht="15" x14ac:dyDescent="0.2">
      <c r="A74" s="17">
        <v>37</v>
      </c>
      <c r="B74" s="17">
        <v>434</v>
      </c>
      <c r="C74" t="str">
        <f>VLOOKUP(B:B,'Sub Op Table'!A:C,2,0)</f>
        <v>OBTAIN RADIO FROM BELT AND RETURN</v>
      </c>
      <c r="D74" s="6">
        <f>VLOOKUP(B74,'Sub Op Table'!A:C,3,0)</f>
        <v>2.88</v>
      </c>
      <c r="E74" s="7">
        <f t="shared" si="10"/>
        <v>4.8000000000000001E-2</v>
      </c>
      <c r="F74" s="75" t="s">
        <v>702</v>
      </c>
      <c r="G74" s="20">
        <f t="shared" si="11"/>
        <v>9</v>
      </c>
      <c r="H74" s="12">
        <f>'Secondary Assumptions'!C27</f>
        <v>0.12</v>
      </c>
      <c r="I74" s="7">
        <f t="shared" si="12"/>
        <v>5.1839999999999997E-2</v>
      </c>
      <c r="J74" s="18"/>
      <c r="K74" s="19" t="s">
        <v>497</v>
      </c>
      <c r="L74" s="21"/>
      <c r="T74" s="74"/>
      <c r="U74" s="12"/>
      <c r="V74" s="7"/>
      <c r="Z74" s="12"/>
      <c r="AA74" s="7"/>
      <c r="AC74" s="69"/>
    </row>
    <row r="75" spans="1:29" ht="15" x14ac:dyDescent="0.2">
      <c r="A75" s="23">
        <v>38</v>
      </c>
      <c r="B75" s="17">
        <v>412</v>
      </c>
      <c r="C75" t="str">
        <f>VLOOKUP(B:B,'Sub Op Table'!A:C,2,0)</f>
        <v>ALIGN TO 2 POINTS</v>
      </c>
      <c r="D75" s="6">
        <f>VLOOKUP(B75,'Sub Op Table'!A:C,3,0)</f>
        <v>2.52</v>
      </c>
      <c r="E75" s="7">
        <f t="shared" si="10"/>
        <v>4.2000000000000003E-2</v>
      </c>
      <c r="F75" s="75" t="s">
        <v>702</v>
      </c>
      <c r="G75" s="20">
        <f t="shared" si="11"/>
        <v>9</v>
      </c>
      <c r="H75" s="12">
        <f>'Secondary Assumptions'!C27</f>
        <v>0.12</v>
      </c>
      <c r="I75" s="7">
        <f t="shared" si="12"/>
        <v>4.5359999999999998E-2</v>
      </c>
      <c r="J75" s="18"/>
      <c r="K75" s="19" t="s">
        <v>391</v>
      </c>
      <c r="L75" s="21"/>
      <c r="T75" s="74"/>
      <c r="U75" s="12"/>
      <c r="V75" s="7"/>
      <c r="Z75" s="12"/>
      <c r="AA75" s="7"/>
      <c r="AC75" s="69"/>
    </row>
    <row r="76" spans="1:29" ht="15" x14ac:dyDescent="0.2">
      <c r="A76" s="23">
        <v>39</v>
      </c>
      <c r="B76" s="17">
        <v>197</v>
      </c>
      <c r="C76" t="str">
        <f>VLOOKUP(B:B,'Sub Op Table'!A:C,2,0)</f>
        <v>PUSH BUTTON/PUSH PULL SWITCH / LEVER &lt;12"</v>
      </c>
      <c r="D76" s="6">
        <f>VLOOKUP(B76,'Sub Op Table'!A:C,3,0)</f>
        <v>1.0799999999999998</v>
      </c>
      <c r="E76" s="7">
        <f>D76/60</f>
        <v>1.7999999999999999E-2</v>
      </c>
      <c r="F76" s="75" t="s">
        <v>702</v>
      </c>
      <c r="G76" s="20">
        <f t="shared" si="11"/>
        <v>9</v>
      </c>
      <c r="H76" s="12">
        <f>'Secondary Assumptions'!C27</f>
        <v>0.12</v>
      </c>
      <c r="I76" s="7">
        <f t="shared" si="12"/>
        <v>1.9439999999999995E-2</v>
      </c>
      <c r="J76" s="18"/>
      <c r="K76" s="19" t="s">
        <v>384</v>
      </c>
      <c r="L76" s="21"/>
      <c r="T76" s="74"/>
      <c r="U76" s="12"/>
      <c r="V76" s="7"/>
      <c r="Z76" s="12"/>
      <c r="AA76" s="7"/>
      <c r="AC76" s="69"/>
    </row>
    <row r="77" spans="1:29" ht="15" x14ac:dyDescent="0.2">
      <c r="A77" s="23">
        <f t="shared" ref="A77:A78" si="13">A76+1</f>
        <v>40</v>
      </c>
      <c r="B77" s="17">
        <v>197</v>
      </c>
      <c r="C77" t="str">
        <f>VLOOKUP(B:B,'Sub Op Table'!A:C,2,0)</f>
        <v>PUSH BUTTON/PUSH PULL SWITCH / LEVER &lt;12"</v>
      </c>
      <c r="D77" s="6">
        <f>VLOOKUP(B77,'Sub Op Table'!A:C,3,0)</f>
        <v>1.0799999999999998</v>
      </c>
      <c r="E77" s="7">
        <f>D77/60</f>
        <v>1.7999999999999999E-2</v>
      </c>
      <c r="F77" s="75" t="s">
        <v>702</v>
      </c>
      <c r="G77" s="20">
        <f t="shared" si="11"/>
        <v>9</v>
      </c>
      <c r="H77" s="12">
        <f>'Secondary Assumptions'!C27</f>
        <v>0.12</v>
      </c>
      <c r="I77" s="7">
        <f t="shared" si="12"/>
        <v>1.9439999999999995E-2</v>
      </c>
      <c r="J77" s="18"/>
      <c r="K77" s="19" t="s">
        <v>385</v>
      </c>
      <c r="L77" s="21"/>
      <c r="T77" s="74"/>
      <c r="U77" s="12"/>
      <c r="V77" s="7"/>
      <c r="Z77" s="12"/>
      <c r="AA77" s="7"/>
      <c r="AC77" s="69"/>
    </row>
    <row r="78" spans="1:29" ht="15" x14ac:dyDescent="0.2">
      <c r="A78" s="23">
        <f t="shared" si="13"/>
        <v>41</v>
      </c>
      <c r="B78" s="17">
        <v>17</v>
      </c>
      <c r="C78" t="str">
        <f>VLOOKUP(B:B,'Sub Op Table'!A:C,2,0)</f>
        <v>READ 2-3 DIGITS/4-8 WORDS</v>
      </c>
      <c r="D78" s="6">
        <f>VLOOKUP(B78,'Sub Op Table'!A:C,3,0)</f>
        <v>1.0799999999999998</v>
      </c>
      <c r="E78" s="7">
        <f>D78/60</f>
        <v>1.7999999999999999E-2</v>
      </c>
      <c r="F78" s="75" t="s">
        <v>702</v>
      </c>
      <c r="G78" s="20">
        <f t="shared" si="11"/>
        <v>9</v>
      </c>
      <c r="H78" s="12">
        <f>'Secondary Assumptions'!C27</f>
        <v>0.12</v>
      </c>
      <c r="I78" s="7">
        <f t="shared" si="12"/>
        <v>1.9439999999999995E-2</v>
      </c>
      <c r="J78" s="18"/>
      <c r="K78" s="19" t="s">
        <v>386</v>
      </c>
      <c r="L78" s="21"/>
      <c r="T78" s="74"/>
      <c r="U78" s="12"/>
      <c r="V78" s="7"/>
      <c r="Z78" s="12"/>
      <c r="AA78" s="7"/>
      <c r="AC78" s="69"/>
    </row>
    <row r="79" spans="1:29" ht="15" x14ac:dyDescent="0.2">
      <c r="A79" s="17"/>
      <c r="B79" s="17"/>
      <c r="C79" s="76" t="s">
        <v>709</v>
      </c>
      <c r="E79" s="7"/>
      <c r="F79" s="7"/>
      <c r="G79" s="7"/>
      <c r="I79" s="7"/>
      <c r="J79" s="18"/>
      <c r="K79" s="19"/>
      <c r="L79" s="21"/>
      <c r="T79" s="74"/>
      <c r="U79" s="12"/>
      <c r="V79" s="7"/>
      <c r="Z79" s="12"/>
      <c r="AA79" s="7"/>
      <c r="AC79" s="69"/>
    </row>
    <row r="80" spans="1:29" ht="15" x14ac:dyDescent="0.2">
      <c r="A80" s="17">
        <v>42</v>
      </c>
      <c r="B80" s="17">
        <v>74</v>
      </c>
      <c r="C80" t="str">
        <f>VLOOKUP(B:B,'Sub Op Table'!A:C,2,0)</f>
        <v>CART PUSH/PULL 111-122 STEPS</v>
      </c>
      <c r="D80" s="6">
        <f>VLOOKUP(B80,'Sub Op Table'!A:C,3,0)</f>
        <v>89.639999999999986</v>
      </c>
      <c r="E80" s="7">
        <f t="shared" ref="E80" si="14">D80/60</f>
        <v>1.4939999999999998</v>
      </c>
      <c r="F80" s="75" t="s">
        <v>702</v>
      </c>
      <c r="G80" s="20">
        <f>VLOOKUP(F80,$C$14:$D$24,2,FALSE)</f>
        <v>9</v>
      </c>
      <c r="H80" s="12">
        <f>'Secondary Assumptions'!C23*'Secondary Assumptions'!C27</f>
        <v>3.5999999999999997E-2</v>
      </c>
      <c r="I80" s="7">
        <f>E80*G80*H80</f>
        <v>0.48405599999999988</v>
      </c>
      <c r="J80" s="18"/>
      <c r="K80" s="19" t="s">
        <v>710</v>
      </c>
      <c r="L80" s="21"/>
      <c r="T80" s="74"/>
      <c r="U80" s="12"/>
      <c r="V80" s="7"/>
      <c r="Z80" s="12"/>
      <c r="AA80" s="7"/>
      <c r="AC80" s="69"/>
    </row>
    <row r="81" spans="1:29" ht="15" x14ac:dyDescent="0.2">
      <c r="A81" s="17">
        <v>43</v>
      </c>
      <c r="B81" s="17">
        <v>245</v>
      </c>
      <c r="C81" t="str">
        <f>VLOOKUP(B:B,'Sub Op Table'!A:C,2,0)</f>
        <v>PROCESS TIME</v>
      </c>
      <c r="D81" s="14">
        <v>5</v>
      </c>
      <c r="E81" s="7">
        <f>D81/60</f>
        <v>8.3333333333333329E-2</v>
      </c>
      <c r="F81" s="75" t="s">
        <v>702</v>
      </c>
      <c r="G81" s="20">
        <f>VLOOKUP(F81,$C$14:$D$24,2,FALSE)</f>
        <v>9</v>
      </c>
      <c r="H81" s="12">
        <f>'Secondary Assumptions'!C23*'Secondary Assumptions'!C27</f>
        <v>3.5999999999999997E-2</v>
      </c>
      <c r="I81" s="7">
        <f>E81*G81*H81</f>
        <v>2.6999999999999996E-2</v>
      </c>
      <c r="J81" s="18"/>
      <c r="K81" s="19" t="s">
        <v>413</v>
      </c>
      <c r="L81" s="21"/>
      <c r="T81" s="74"/>
      <c r="U81" s="12"/>
      <c r="V81" s="7"/>
      <c r="Z81" s="12"/>
      <c r="AA81" s="7"/>
      <c r="AC81" s="69"/>
    </row>
    <row r="82" spans="1:29" ht="15" x14ac:dyDescent="0.2">
      <c r="A82" s="17"/>
      <c r="B82" s="17"/>
      <c r="C82" s="76" t="s">
        <v>711</v>
      </c>
      <c r="E82" s="7"/>
      <c r="F82" s="7"/>
      <c r="G82" s="7"/>
      <c r="I82" s="7"/>
      <c r="J82" s="18"/>
      <c r="K82" s="19"/>
      <c r="L82" s="21"/>
      <c r="T82" s="74"/>
      <c r="U82" s="12"/>
      <c r="V82" s="7"/>
      <c r="Z82" s="12"/>
      <c r="AA82" s="7"/>
      <c r="AC82" s="69"/>
    </row>
    <row r="83" spans="1:29" ht="15" x14ac:dyDescent="0.2">
      <c r="A83" s="17">
        <v>44</v>
      </c>
      <c r="B83" s="17">
        <v>59</v>
      </c>
      <c r="C83" t="str">
        <f>VLOOKUP(B:B,'Sub Op Table'!A:C,2,0)</f>
        <v xml:space="preserve">CART PUSH/PULL 6-9 STEPS </v>
      </c>
      <c r="D83" s="6">
        <f>VLOOKUP(B83,'Sub Op Table'!A:C,3,0)</f>
        <v>6.4799999999999995</v>
      </c>
      <c r="E83" s="7">
        <f t="shared" ref="E83" si="15">D83/60</f>
        <v>0.108</v>
      </c>
      <c r="F83" s="75" t="s">
        <v>702</v>
      </c>
      <c r="G83" s="20">
        <f>VLOOKUP(F83,$C$14:$D$24,2,FALSE)</f>
        <v>9</v>
      </c>
      <c r="H83" s="12">
        <f>'Secondary Assumptions'!C23*'Secondary Assumptions'!C27</f>
        <v>3.5999999999999997E-2</v>
      </c>
      <c r="I83" s="7">
        <f>E83*G83*H83</f>
        <v>3.4991999999999995E-2</v>
      </c>
      <c r="J83" s="18"/>
      <c r="K83" s="19" t="s">
        <v>388</v>
      </c>
      <c r="L83" s="21"/>
      <c r="T83" s="74"/>
      <c r="U83" s="12"/>
      <c r="V83" s="7"/>
      <c r="Z83" s="12"/>
      <c r="AA83" s="7"/>
      <c r="AC83" s="69"/>
    </row>
    <row r="84" spans="1:29" ht="15" x14ac:dyDescent="0.2">
      <c r="A84" s="17">
        <v>45</v>
      </c>
      <c r="B84" s="17">
        <v>136</v>
      </c>
      <c r="C84" t="str">
        <f>VLOOKUP(B:B,'Sub Op Table'!A:C,2,0)</f>
        <v>INSPECT 5 POINTS</v>
      </c>
      <c r="D84" s="6">
        <f>VLOOKUP(B84,'Sub Op Table'!A:C,3,0)</f>
        <v>2.1599999999999997</v>
      </c>
      <c r="E84" s="7">
        <f>D84/60</f>
        <v>3.5999999999999997E-2</v>
      </c>
      <c r="F84" s="75" t="s">
        <v>702</v>
      </c>
      <c r="G84" s="20">
        <f>VLOOKUP(F84,$C$14:$D$24,2,FALSE)</f>
        <v>9</v>
      </c>
      <c r="H84" s="12">
        <f>'Secondary Assumptions'!C23*'Secondary Assumptions'!C27</f>
        <v>3.5999999999999997E-2</v>
      </c>
      <c r="I84" s="7">
        <f>E84*G84*H84</f>
        <v>1.1663999999999997E-2</v>
      </c>
      <c r="J84" s="18"/>
      <c r="K84" s="19" t="s">
        <v>413</v>
      </c>
      <c r="L84" s="21"/>
      <c r="T84" s="74"/>
      <c r="U84" s="12"/>
      <c r="V84" s="7"/>
      <c r="Z84" s="12"/>
      <c r="AA84" s="7"/>
      <c r="AC84" s="69"/>
    </row>
    <row r="85" spans="1:29" ht="15" x14ac:dyDescent="0.2">
      <c r="A85" s="17">
        <v>46</v>
      </c>
      <c r="B85" s="17">
        <v>59</v>
      </c>
      <c r="C85" t="str">
        <f>VLOOKUP(B:B,'Sub Op Table'!A:C,2,0)</f>
        <v xml:space="preserve">CART PUSH/PULL 6-9 STEPS </v>
      </c>
      <c r="D85" s="6">
        <f>VLOOKUP(B85,'Sub Op Table'!A:C,3,0)</f>
        <v>6.4799999999999995</v>
      </c>
      <c r="E85" s="7">
        <f t="shared" ref="E85" si="16">D85/60</f>
        <v>0.108</v>
      </c>
      <c r="F85" s="75" t="s">
        <v>702</v>
      </c>
      <c r="G85" s="20">
        <f>VLOOKUP(F85,$C$14:$D$24,2,FALSE)</f>
        <v>9</v>
      </c>
      <c r="H85" s="12">
        <f>'Secondary Assumptions'!C23*'Secondary Assumptions'!C27</f>
        <v>3.5999999999999997E-2</v>
      </c>
      <c r="I85" s="7">
        <f>E85*G85*H85</f>
        <v>3.4991999999999995E-2</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47</v>
      </c>
      <c r="B87" s="17">
        <v>245</v>
      </c>
      <c r="C87" t="str">
        <f>VLOOKUP(B:B,'Sub Op Table'!A:C,2,0)</f>
        <v>PROCESS TIME</v>
      </c>
      <c r="D87" s="14">
        <v>10</v>
      </c>
      <c r="E87" s="7">
        <f t="shared" ref="E87" si="17">D87/60</f>
        <v>0.16666666666666666</v>
      </c>
      <c r="F87" s="75" t="s">
        <v>705</v>
      </c>
      <c r="G87" s="20">
        <f>VLOOKUP(F87,$C$14:$D$24,2,FALSE)</f>
        <v>1</v>
      </c>
      <c r="H87" s="12">
        <f>'Secondary Assumptions'!C16</f>
        <v>0.95</v>
      </c>
      <c r="I87" s="7">
        <f>E87*G87*H87</f>
        <v>0.15833333333333333</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48</v>
      </c>
      <c r="B89" s="17">
        <v>434</v>
      </c>
      <c r="C89" t="str">
        <f>VLOOKUP(B:B,'Sub Op Table'!A:C,2,0)</f>
        <v>OBTAIN RADIO FROM BELT AND RETURN</v>
      </c>
      <c r="D89" s="6">
        <f>VLOOKUP(B89,'Sub Op Table'!A:C,3,0)</f>
        <v>2.88</v>
      </c>
      <c r="E89" s="7">
        <f t="shared" ref="E89:E96" si="18">D89/60</f>
        <v>4.8000000000000001E-2</v>
      </c>
      <c r="F89" s="75" t="s">
        <v>705</v>
      </c>
      <c r="G89" s="20">
        <f>VLOOKUP(F89,$C$14:$D$24,2,FALSE)</f>
        <v>1</v>
      </c>
      <c r="H89" s="12">
        <v>1</v>
      </c>
      <c r="I89" s="7">
        <f t="shared" ref="I89:I96" si="19">E89*G89*H89</f>
        <v>4.8000000000000001E-2</v>
      </c>
      <c r="J89" s="18"/>
      <c r="K89" s="19" t="s">
        <v>497</v>
      </c>
      <c r="L89" s="21"/>
      <c r="T89" s="74"/>
      <c r="U89" s="12"/>
      <c r="V89" s="7"/>
      <c r="Z89" s="12"/>
      <c r="AA89" s="7"/>
      <c r="AC89" s="69"/>
    </row>
    <row r="90" spans="1:29" ht="15" x14ac:dyDescent="0.2">
      <c r="A90" s="17">
        <v>49</v>
      </c>
      <c r="B90" s="17">
        <v>481</v>
      </c>
      <c r="C90" t="str">
        <f>VLOOKUP(B:B,'Sub Op Table'!A:C,2,0)</f>
        <v>TYPE 3-6 DIGITS-Keypad</v>
      </c>
      <c r="D90" s="6">
        <f>VLOOKUP(B90,'Sub Op Table'!A:C,3,0)</f>
        <v>2.1599999999999997</v>
      </c>
      <c r="E90" s="7">
        <f t="shared" si="18"/>
        <v>3.5999999999999997E-2</v>
      </c>
      <c r="F90" s="75" t="s">
        <v>705</v>
      </c>
      <c r="G90" s="20">
        <f t="shared" ref="G90:G96" si="20">VLOOKUP(F90,$C$14:$D$24,2,FALSE)</f>
        <v>1</v>
      </c>
      <c r="H90" s="12">
        <v>1</v>
      </c>
      <c r="I90" s="7">
        <f t="shared" si="19"/>
        <v>3.5999999999999997E-2</v>
      </c>
      <c r="J90" s="18"/>
      <c r="K90" s="19" t="s">
        <v>809</v>
      </c>
      <c r="L90" s="21"/>
      <c r="T90" s="74"/>
      <c r="U90" s="12"/>
      <c r="V90" s="7"/>
      <c r="Z90" s="12"/>
      <c r="AA90" s="7"/>
      <c r="AC90" s="69"/>
    </row>
    <row r="91" spans="1:29" ht="15" x14ac:dyDescent="0.2">
      <c r="A91" s="17">
        <v>50</v>
      </c>
      <c r="B91" s="17">
        <v>245</v>
      </c>
      <c r="C91" t="str">
        <f>VLOOKUP(B:B,'Sub Op Table'!A:C,2,0)</f>
        <v>PROCESS TIME</v>
      </c>
      <c r="D91" s="14">
        <v>60</v>
      </c>
      <c r="E91" s="7">
        <f t="shared" si="18"/>
        <v>1</v>
      </c>
      <c r="F91" s="75" t="s">
        <v>705</v>
      </c>
      <c r="G91" s="20">
        <f t="shared" si="20"/>
        <v>1</v>
      </c>
      <c r="H91" s="12">
        <v>1</v>
      </c>
      <c r="I91" s="7">
        <f t="shared" si="19"/>
        <v>1</v>
      </c>
      <c r="J91" s="18"/>
      <c r="K91" s="19" t="s">
        <v>810</v>
      </c>
      <c r="L91" s="21"/>
      <c r="T91" s="74"/>
      <c r="U91" s="12"/>
      <c r="V91" s="7"/>
      <c r="Z91" s="12"/>
      <c r="AA91" s="7"/>
      <c r="AC91" s="69"/>
    </row>
    <row r="92" spans="1:29" ht="15" x14ac:dyDescent="0.2">
      <c r="A92" s="17">
        <v>51</v>
      </c>
      <c r="B92" s="17">
        <v>245</v>
      </c>
      <c r="C92" t="str">
        <f>VLOOKUP(B:B,'Sub Op Table'!A:C,2,0)</f>
        <v>PROCESS TIME</v>
      </c>
      <c r="D92" s="14">
        <v>5</v>
      </c>
      <c r="E92" s="7">
        <f t="shared" si="18"/>
        <v>8.3333333333333329E-2</v>
      </c>
      <c r="F92" s="75" t="s">
        <v>705</v>
      </c>
      <c r="G92" s="20">
        <f t="shared" si="20"/>
        <v>1</v>
      </c>
      <c r="H92" s="12">
        <v>1</v>
      </c>
      <c r="I92" s="7">
        <f t="shared" si="19"/>
        <v>8.3333333333333329E-2</v>
      </c>
      <c r="J92" s="18"/>
      <c r="K92" s="19" t="s">
        <v>811</v>
      </c>
      <c r="L92" s="21"/>
      <c r="T92" s="74"/>
      <c r="U92" s="12"/>
      <c r="V92" s="7"/>
      <c r="Z92" s="12"/>
      <c r="AA92" s="7"/>
      <c r="AC92" s="69"/>
    </row>
    <row r="93" spans="1:29" ht="15" x14ac:dyDescent="0.2">
      <c r="A93" s="17">
        <v>52</v>
      </c>
      <c r="B93" s="17">
        <v>245</v>
      </c>
      <c r="C93" t="str">
        <f>VLOOKUP(B:B,'Sub Op Table'!A:C,2,0)</f>
        <v>PROCESS TIME</v>
      </c>
      <c r="D93" s="14">
        <v>180</v>
      </c>
      <c r="E93" s="7">
        <f t="shared" si="18"/>
        <v>3</v>
      </c>
      <c r="F93" s="75" t="s">
        <v>705</v>
      </c>
      <c r="G93" s="20">
        <f t="shared" si="20"/>
        <v>1</v>
      </c>
      <c r="H93" s="12">
        <v>1</v>
      </c>
      <c r="I93" s="7">
        <f t="shared" si="19"/>
        <v>3</v>
      </c>
      <c r="J93" s="18"/>
      <c r="K93" s="19" t="s">
        <v>812</v>
      </c>
      <c r="L93" s="21"/>
      <c r="T93" s="74"/>
      <c r="U93" s="12"/>
      <c r="V93" s="7"/>
      <c r="Z93" s="12"/>
      <c r="AA93" s="7"/>
      <c r="AC93" s="69"/>
    </row>
    <row r="94" spans="1:29" ht="15" x14ac:dyDescent="0.2">
      <c r="A94" s="17">
        <v>53</v>
      </c>
      <c r="B94" s="17">
        <v>7</v>
      </c>
      <c r="C94" t="str">
        <f>VLOOKUP(B:B,'Sub Op Table'!A:C,2,0)</f>
        <v>PLACE</v>
      </c>
      <c r="D94" s="6">
        <f>VLOOKUP(B94,'Sub Op Table'!A:C,3,0)</f>
        <v>0.72</v>
      </c>
      <c r="E94" s="7">
        <f t="shared" si="18"/>
        <v>1.2E-2</v>
      </c>
      <c r="F94" s="75" t="s">
        <v>705</v>
      </c>
      <c r="G94" s="20">
        <f t="shared" si="20"/>
        <v>1</v>
      </c>
      <c r="H94" s="12">
        <v>1</v>
      </c>
      <c r="I94" s="7">
        <f t="shared" si="19"/>
        <v>1.2E-2</v>
      </c>
      <c r="J94" s="18"/>
      <c r="K94" s="19" t="s">
        <v>813</v>
      </c>
      <c r="L94" s="21"/>
      <c r="T94" s="74"/>
      <c r="U94" s="12"/>
      <c r="V94" s="7"/>
      <c r="Z94" s="12"/>
      <c r="AA94" s="7"/>
      <c r="AC94" s="69"/>
    </row>
    <row r="95" spans="1:29" ht="15" x14ac:dyDescent="0.2">
      <c r="A95" s="17">
        <v>54</v>
      </c>
      <c r="B95" s="17">
        <v>245</v>
      </c>
      <c r="C95" t="str">
        <f>VLOOKUP(B:B,'Sub Op Table'!A:C,2,0)</f>
        <v>PROCESS TIME</v>
      </c>
      <c r="D95" s="14">
        <v>10</v>
      </c>
      <c r="E95" s="7">
        <f t="shared" si="18"/>
        <v>0.16666666666666666</v>
      </c>
      <c r="F95" s="75" t="s">
        <v>705</v>
      </c>
      <c r="G95" s="20">
        <f t="shared" si="20"/>
        <v>1</v>
      </c>
      <c r="H95" s="12">
        <v>1</v>
      </c>
      <c r="I95" s="7">
        <f t="shared" si="19"/>
        <v>0.16666666666666666</v>
      </c>
      <c r="J95" s="18"/>
      <c r="K95" s="19" t="s">
        <v>814</v>
      </c>
      <c r="L95" s="21"/>
      <c r="T95" s="74"/>
      <c r="U95" s="12"/>
      <c r="V95" s="7"/>
      <c r="Z95" s="12"/>
      <c r="AA95" s="7"/>
      <c r="AC95" s="69"/>
    </row>
    <row r="96" spans="1:29" ht="15" x14ac:dyDescent="0.2">
      <c r="A96" s="17">
        <v>55</v>
      </c>
      <c r="B96" s="17">
        <v>1</v>
      </c>
      <c r="C96" t="str">
        <f>VLOOKUP(B:B,'Sub Op Table'!A:C,2,0)</f>
        <v>OBTAIN</v>
      </c>
      <c r="D96" s="6">
        <f>VLOOKUP(B96,'Sub Op Table'!A:C,3,0)</f>
        <v>0.72</v>
      </c>
      <c r="E96" s="7">
        <f t="shared" si="18"/>
        <v>1.2E-2</v>
      </c>
      <c r="F96" s="75" t="s">
        <v>705</v>
      </c>
      <c r="G96" s="20">
        <f t="shared" si="20"/>
        <v>1</v>
      </c>
      <c r="H96" s="12">
        <v>1</v>
      </c>
      <c r="I96" s="7">
        <f t="shared" si="19"/>
        <v>1.2E-2</v>
      </c>
      <c r="J96" s="18"/>
      <c r="K96" s="19" t="s">
        <v>815</v>
      </c>
      <c r="L96" s="21"/>
      <c r="T96" s="74"/>
      <c r="U96" s="12"/>
      <c r="V96" s="7"/>
      <c r="Z96" s="12"/>
      <c r="AA96" s="7"/>
      <c r="AC96" s="69"/>
    </row>
    <row r="97" spans="1:28" x14ac:dyDescent="0.15">
      <c r="B97" s="4" t="s">
        <v>6</v>
      </c>
      <c r="C97" s="5" t="s">
        <v>445</v>
      </c>
      <c r="E97" s="7"/>
      <c r="F97" s="7"/>
      <c r="G97" s="7"/>
      <c r="I97" s="7"/>
      <c r="J97" s="8"/>
      <c r="K97" s="9"/>
      <c r="T97" s="12"/>
      <c r="U97" s="7"/>
      <c r="Y97" s="12"/>
      <c r="Z97" s="7"/>
      <c r="AB97" s="69"/>
    </row>
    <row r="98" spans="1:28" ht="28" x14ac:dyDescent="0.15">
      <c r="A98" s="23">
        <v>56</v>
      </c>
      <c r="B98" s="17">
        <v>245</v>
      </c>
      <c r="C98" t="str">
        <f>VLOOKUP(B:B,'Sub Op Table'!A:C,2,0)</f>
        <v>PROCESS TIME</v>
      </c>
      <c r="D98" s="14">
        <v>15</v>
      </c>
      <c r="E98" s="7">
        <f t="shared" ref="E98:E119" si="21">D98/60</f>
        <v>0.25</v>
      </c>
      <c r="F98" s="7" t="s">
        <v>334</v>
      </c>
      <c r="G98" s="20">
        <f t="shared" ref="G98:G119" si="22">VLOOKUP(F98,$C$14:$D$27,2,FALSE)</f>
        <v>0.16666666666666666</v>
      </c>
      <c r="H98" s="12">
        <v>1</v>
      </c>
      <c r="I98" s="7">
        <f t="shared" ref="I98:I119" si="23">E98*G98*H98</f>
        <v>4.1666666666666664E-2</v>
      </c>
      <c r="J98" s="18"/>
      <c r="K98" s="19" t="s">
        <v>439</v>
      </c>
      <c r="L98" s="21"/>
      <c r="T98" s="12"/>
      <c r="U98" s="7"/>
      <c r="Y98" s="12"/>
      <c r="Z98" s="7"/>
      <c r="AB98" s="69"/>
    </row>
    <row r="99" spans="1:28" ht="14" x14ac:dyDescent="0.15">
      <c r="A99" s="23">
        <f>A98+1</f>
        <v>57</v>
      </c>
      <c r="B99" s="17">
        <v>17</v>
      </c>
      <c r="C99" t="str">
        <f>VLOOKUP(B:B,'Sub Op Table'!A:C,2,0)</f>
        <v>READ 2-3 DIGITS/4-8 WORDS</v>
      </c>
      <c r="D99" s="6">
        <f>VLOOKUP(B99,'Sub Op Table'!A:C,3,0)</f>
        <v>1.0799999999999998</v>
      </c>
      <c r="E99" s="7">
        <f t="shared" si="21"/>
        <v>1.7999999999999999E-2</v>
      </c>
      <c r="F99" s="7" t="s">
        <v>334</v>
      </c>
      <c r="G99" s="20">
        <f t="shared" si="22"/>
        <v>0.16666666666666666</v>
      </c>
      <c r="H99" s="12">
        <v>1</v>
      </c>
      <c r="I99" s="7">
        <f t="shared" si="23"/>
        <v>2.9999999999999996E-3</v>
      </c>
      <c r="J99" s="18"/>
      <c r="K99" s="19" t="s">
        <v>356</v>
      </c>
      <c r="L99" s="21"/>
      <c r="T99" s="12"/>
      <c r="U99" s="7"/>
      <c r="Y99" s="12"/>
      <c r="Z99" s="7"/>
      <c r="AB99" s="69"/>
    </row>
    <row r="100" spans="1:28" ht="14" x14ac:dyDescent="0.15">
      <c r="A100" s="23">
        <f t="shared" ref="A100:A119" si="24">A99+1</f>
        <v>58</v>
      </c>
      <c r="B100" s="17">
        <v>7</v>
      </c>
      <c r="C100" t="str">
        <f>VLOOKUP(B:B,'Sub Op Table'!A:C,2,0)</f>
        <v>PLACE</v>
      </c>
      <c r="D100" s="6">
        <f>VLOOKUP(B100,'Sub Op Table'!A:C,3,0)</f>
        <v>0.72</v>
      </c>
      <c r="E100" s="7">
        <f t="shared" si="21"/>
        <v>1.2E-2</v>
      </c>
      <c r="F100" s="7" t="s">
        <v>334</v>
      </c>
      <c r="G100" s="20">
        <f t="shared" si="22"/>
        <v>0.16666666666666666</v>
      </c>
      <c r="H100" s="12">
        <v>1</v>
      </c>
      <c r="I100" s="7">
        <f t="shared" si="23"/>
        <v>2E-3</v>
      </c>
      <c r="J100" s="18"/>
      <c r="K100" s="19" t="s">
        <v>357</v>
      </c>
      <c r="L100" s="21"/>
      <c r="T100" s="12"/>
      <c r="U100" s="7"/>
      <c r="Y100" s="12"/>
      <c r="Z100" s="7"/>
      <c r="AB100" s="69"/>
    </row>
    <row r="101" spans="1:28" ht="14" x14ac:dyDescent="0.15">
      <c r="A101" s="23">
        <f t="shared" si="24"/>
        <v>59</v>
      </c>
      <c r="B101" s="17">
        <v>1</v>
      </c>
      <c r="C101" t="str">
        <f>VLOOKUP(B:B,'Sub Op Table'!A:C,2,0)</f>
        <v>OBTAIN</v>
      </c>
      <c r="D101" s="6">
        <f>VLOOKUP(B101,'Sub Op Table'!A:C,3,0)</f>
        <v>0.72</v>
      </c>
      <c r="E101" s="7">
        <f t="shared" si="21"/>
        <v>1.2E-2</v>
      </c>
      <c r="F101" s="7" t="s">
        <v>334</v>
      </c>
      <c r="G101" s="20">
        <f t="shared" si="22"/>
        <v>0.16666666666666666</v>
      </c>
      <c r="H101" s="12">
        <v>1</v>
      </c>
      <c r="I101" s="7">
        <f t="shared" si="23"/>
        <v>2E-3</v>
      </c>
      <c r="J101" s="18"/>
      <c r="K101" s="19" t="s">
        <v>369</v>
      </c>
      <c r="L101" s="21"/>
      <c r="T101" s="12"/>
      <c r="U101" s="7"/>
      <c r="Y101" s="12"/>
      <c r="Z101" s="7"/>
      <c r="AB101" s="69"/>
    </row>
    <row r="102" spans="1:28" ht="14" x14ac:dyDescent="0.15">
      <c r="A102" s="23">
        <f t="shared" si="24"/>
        <v>60</v>
      </c>
      <c r="B102" s="17">
        <v>74</v>
      </c>
      <c r="C102" t="str">
        <f>VLOOKUP(B:B,'Sub Op Table'!A:C,2,0)</f>
        <v>CART PUSH/PULL 111-122 STEPS</v>
      </c>
      <c r="D102" s="6">
        <f>VLOOKUP(B102,'Sub Op Table'!A:C,3,0)</f>
        <v>89.639999999999986</v>
      </c>
      <c r="E102" s="7">
        <f t="shared" si="21"/>
        <v>1.4939999999999998</v>
      </c>
      <c r="F102" s="7" t="s">
        <v>334</v>
      </c>
      <c r="G102" s="20">
        <f t="shared" si="22"/>
        <v>0.16666666666666666</v>
      </c>
      <c r="H102" s="12">
        <v>1</v>
      </c>
      <c r="I102" s="7">
        <f t="shared" si="23"/>
        <v>0.24899999999999994</v>
      </c>
      <c r="J102" s="18"/>
      <c r="K102" s="19" t="s">
        <v>398</v>
      </c>
      <c r="L102" s="21"/>
      <c r="T102" s="12"/>
      <c r="U102" s="7"/>
      <c r="Y102" s="12"/>
      <c r="Z102" s="7"/>
      <c r="AB102" s="69"/>
    </row>
    <row r="103" spans="1:28" ht="14" x14ac:dyDescent="0.15">
      <c r="A103" s="23">
        <f t="shared" si="24"/>
        <v>61</v>
      </c>
      <c r="B103" s="17">
        <v>1</v>
      </c>
      <c r="C103" t="str">
        <f>VLOOKUP(B:B,'Sub Op Table'!A:C,2,0)</f>
        <v>OBTAIN</v>
      </c>
      <c r="D103" s="6">
        <f>VLOOKUP(B103,'Sub Op Table'!A:C,3,0)</f>
        <v>0.72</v>
      </c>
      <c r="E103" s="7">
        <f t="shared" si="21"/>
        <v>1.2E-2</v>
      </c>
      <c r="F103" s="7" t="s">
        <v>370</v>
      </c>
      <c r="G103" s="20">
        <f t="shared" si="22"/>
        <v>1</v>
      </c>
      <c r="H103" s="12">
        <v>1</v>
      </c>
      <c r="I103" s="7">
        <f t="shared" si="23"/>
        <v>1.2E-2</v>
      </c>
      <c r="J103" s="18"/>
      <c r="K103" s="19" t="s">
        <v>352</v>
      </c>
      <c r="L103" s="21"/>
      <c r="T103" s="12"/>
      <c r="U103" s="7"/>
      <c r="Y103" s="12"/>
      <c r="Z103" s="7"/>
      <c r="AB103" s="69"/>
    </row>
    <row r="104" spans="1:28" ht="14" x14ac:dyDescent="0.15">
      <c r="A104" s="23">
        <f t="shared" si="24"/>
        <v>62</v>
      </c>
      <c r="B104" s="17">
        <v>1</v>
      </c>
      <c r="C104" t="str">
        <f>VLOOKUP(B:B,'Sub Op Table'!A:C,2,0)</f>
        <v>OBTAIN</v>
      </c>
      <c r="D104" s="6">
        <f>VLOOKUP(B104,'Sub Op Table'!A:C,3,0)</f>
        <v>0.72</v>
      </c>
      <c r="E104" s="7">
        <f t="shared" si="21"/>
        <v>1.2E-2</v>
      </c>
      <c r="F104" s="7" t="s">
        <v>370</v>
      </c>
      <c r="G104" s="20">
        <f t="shared" si="22"/>
        <v>1</v>
      </c>
      <c r="H104" s="12">
        <v>1</v>
      </c>
      <c r="I104" s="7">
        <f t="shared" si="23"/>
        <v>1.2E-2</v>
      </c>
      <c r="J104" s="18"/>
      <c r="K104" s="19" t="s">
        <v>359</v>
      </c>
      <c r="L104" s="21"/>
      <c r="T104" s="12"/>
      <c r="U104" s="7"/>
      <c r="Y104" s="12"/>
      <c r="Z104" s="7"/>
      <c r="AB104" s="69"/>
    </row>
    <row r="105" spans="1:28" ht="14" x14ac:dyDescent="0.15">
      <c r="A105" s="23">
        <f t="shared" si="24"/>
        <v>63</v>
      </c>
      <c r="B105" s="17">
        <v>25</v>
      </c>
      <c r="C105" t="str">
        <f>VLOOKUP(B:B,'Sub Op Table'!A:C,2,0)</f>
        <v>WALK 8-10 STEPS (19-25 FT, 8.4-11.4 M)</v>
      </c>
      <c r="D105" s="6">
        <f>VLOOKUP(B105,'Sub Op Table'!A:C,3,0)</f>
        <v>5.76</v>
      </c>
      <c r="E105" s="7">
        <f t="shared" si="21"/>
        <v>9.6000000000000002E-2</v>
      </c>
      <c r="F105" s="7" t="s">
        <v>703</v>
      </c>
      <c r="G105" s="20">
        <f t="shared" si="22"/>
        <v>6</v>
      </c>
      <c r="H105" s="12">
        <v>1</v>
      </c>
      <c r="I105" s="7">
        <f t="shared" si="23"/>
        <v>0.57600000000000007</v>
      </c>
      <c r="J105" s="18"/>
      <c r="K105" s="19" t="s">
        <v>358</v>
      </c>
      <c r="L105" s="21"/>
      <c r="T105" s="12"/>
      <c r="U105" s="7"/>
      <c r="Y105" s="12"/>
      <c r="Z105" s="7"/>
      <c r="AB105" s="69"/>
    </row>
    <row r="106" spans="1:28" ht="42" x14ac:dyDescent="0.15">
      <c r="A106" s="23">
        <f t="shared" si="24"/>
        <v>64</v>
      </c>
      <c r="B106" s="17">
        <v>245</v>
      </c>
      <c r="C106" t="str">
        <f>VLOOKUP(B:B,'Sub Op Table'!A:C,2,0)</f>
        <v>PROCESS TIME</v>
      </c>
      <c r="D106" s="14">
        <v>5</v>
      </c>
      <c r="E106" s="7">
        <f t="shared" si="21"/>
        <v>8.3333333333333329E-2</v>
      </c>
      <c r="F106" s="182" t="s">
        <v>703</v>
      </c>
      <c r="G106" s="20">
        <f t="shared" si="22"/>
        <v>6</v>
      </c>
      <c r="H106" s="12">
        <v>1</v>
      </c>
      <c r="I106" s="7">
        <f t="shared" si="23"/>
        <v>0.5</v>
      </c>
      <c r="J106" s="18"/>
      <c r="K106" s="19" t="s">
        <v>375</v>
      </c>
      <c r="L106" s="21"/>
      <c r="T106" s="12"/>
      <c r="U106" s="7"/>
      <c r="Y106" s="12"/>
      <c r="Z106" s="7"/>
      <c r="AB106" s="69"/>
    </row>
    <row r="107" spans="1:28" ht="14" x14ac:dyDescent="0.15">
      <c r="A107" s="23">
        <f t="shared" si="24"/>
        <v>65</v>
      </c>
      <c r="B107" s="17">
        <v>1</v>
      </c>
      <c r="C107" t="str">
        <f>VLOOKUP(B:B,'Sub Op Table'!A:C,2,0)</f>
        <v>OBTAIN</v>
      </c>
      <c r="D107" s="6">
        <f>VLOOKUP(B107,'Sub Op Table'!A:C,3,0)</f>
        <v>0.72</v>
      </c>
      <c r="E107" s="7">
        <f t="shared" si="21"/>
        <v>1.2E-2</v>
      </c>
      <c r="F107" s="182" t="s">
        <v>713</v>
      </c>
      <c r="G107" s="20">
        <f t="shared" si="22"/>
        <v>7.9333333333333336</v>
      </c>
      <c r="H107" s="12">
        <v>1</v>
      </c>
      <c r="I107" s="7">
        <f t="shared" si="23"/>
        <v>9.5200000000000007E-2</v>
      </c>
      <c r="J107" s="18"/>
      <c r="K107" s="19" t="s">
        <v>360</v>
      </c>
      <c r="L107" s="21"/>
      <c r="T107" s="12"/>
      <c r="U107" s="7"/>
      <c r="Y107" s="12"/>
      <c r="Z107" s="7"/>
      <c r="AB107" s="69"/>
    </row>
    <row r="108" spans="1:28" ht="14" x14ac:dyDescent="0.15">
      <c r="A108" s="23">
        <f t="shared" si="24"/>
        <v>66</v>
      </c>
      <c r="B108" s="17">
        <v>120</v>
      </c>
      <c r="C108" t="str">
        <f>VLOOKUP(B:B,'Sub Op Table'!A:C,2,0)</f>
        <v xml:space="preserve">SCAN BARCODE </v>
      </c>
      <c r="D108" s="6">
        <f>VLOOKUP(B108,'Sub Op Table'!A:C,3,0)</f>
        <v>1.7999999999999998</v>
      </c>
      <c r="E108" s="7">
        <f t="shared" si="21"/>
        <v>2.9999999999999995E-2</v>
      </c>
      <c r="F108" s="182" t="s">
        <v>713</v>
      </c>
      <c r="G108" s="20">
        <f t="shared" si="22"/>
        <v>7.9333333333333336</v>
      </c>
      <c r="H108" s="12">
        <v>1</v>
      </c>
      <c r="I108" s="7">
        <f t="shared" si="23"/>
        <v>0.23799999999999996</v>
      </c>
      <c r="J108" s="18"/>
      <c r="K108" s="19" t="s">
        <v>361</v>
      </c>
      <c r="L108" s="21"/>
      <c r="T108" s="12"/>
      <c r="U108" s="7"/>
      <c r="Y108" s="12"/>
      <c r="Z108" s="7"/>
      <c r="AB108" s="69"/>
    </row>
    <row r="109" spans="1:28" ht="14" x14ac:dyDescent="0.15">
      <c r="A109" s="23">
        <f t="shared" si="24"/>
        <v>67</v>
      </c>
      <c r="B109" s="17">
        <v>25</v>
      </c>
      <c r="C109" t="str">
        <f>VLOOKUP(B:B,'Sub Op Table'!A:C,2,0)</f>
        <v>WALK 8-10 STEPS (19-25 FT, 8.4-11.4 M)</v>
      </c>
      <c r="D109" s="6">
        <f>VLOOKUP(B109,'Sub Op Table'!A:C,3,0)</f>
        <v>5.76</v>
      </c>
      <c r="E109" s="7">
        <f t="shared" si="21"/>
        <v>9.6000000000000002E-2</v>
      </c>
      <c r="F109" s="182" t="s">
        <v>370</v>
      </c>
      <c r="G109" s="20">
        <f t="shared" si="22"/>
        <v>1</v>
      </c>
      <c r="H109" s="12">
        <v>1</v>
      </c>
      <c r="I109" s="7">
        <f t="shared" si="23"/>
        <v>9.6000000000000002E-2</v>
      </c>
      <c r="J109" s="18"/>
      <c r="K109" s="19" t="s">
        <v>363</v>
      </c>
      <c r="L109" s="21"/>
      <c r="T109" s="12"/>
      <c r="U109" s="7"/>
      <c r="Y109" s="12"/>
      <c r="Z109" s="7"/>
      <c r="AB109" s="69"/>
    </row>
    <row r="110" spans="1:28" ht="14" x14ac:dyDescent="0.15">
      <c r="A110" s="23">
        <f t="shared" si="24"/>
        <v>68</v>
      </c>
      <c r="B110" s="17">
        <v>14</v>
      </c>
      <c r="C110" t="str">
        <f>VLOOKUP(B:B,'Sub Op Table'!A:C,2,0)</f>
        <v>POSITION WITH CARE AND 50% BEND</v>
      </c>
      <c r="D110" s="6">
        <f>VLOOKUP(B110,'Sub Op Table'!A:C,3,0)</f>
        <v>3.5999999999999996</v>
      </c>
      <c r="E110" s="7">
        <f t="shared" si="21"/>
        <v>5.9999999999999991E-2</v>
      </c>
      <c r="F110" s="182" t="s">
        <v>370</v>
      </c>
      <c r="G110" s="20">
        <f t="shared" si="22"/>
        <v>1</v>
      </c>
      <c r="H110" s="12">
        <v>1</v>
      </c>
      <c r="I110" s="7">
        <f t="shared" si="23"/>
        <v>5.9999999999999991E-2</v>
      </c>
      <c r="J110" s="18"/>
      <c r="K110" s="19" t="s">
        <v>394</v>
      </c>
      <c r="L110" s="21"/>
      <c r="T110" s="12"/>
      <c r="U110" s="7"/>
      <c r="Y110" s="12"/>
      <c r="Z110" s="7"/>
      <c r="AB110" s="69"/>
    </row>
    <row r="111" spans="1:28" ht="14" x14ac:dyDescent="0.15">
      <c r="A111" s="23">
        <f t="shared" si="24"/>
        <v>69</v>
      </c>
      <c r="B111" s="17">
        <v>7</v>
      </c>
      <c r="C111" t="str">
        <f>VLOOKUP(B:B,'Sub Op Table'!A:C,2,0)</f>
        <v>PLACE</v>
      </c>
      <c r="D111" s="6">
        <f>VLOOKUP(B111,'Sub Op Table'!A:C,3,0)</f>
        <v>0.72</v>
      </c>
      <c r="E111" s="7">
        <f t="shared" si="21"/>
        <v>1.2E-2</v>
      </c>
      <c r="F111" s="182" t="s">
        <v>703</v>
      </c>
      <c r="G111" s="20">
        <f t="shared" si="22"/>
        <v>6</v>
      </c>
      <c r="H111" s="12">
        <v>1</v>
      </c>
      <c r="I111" s="7">
        <f t="shared" si="23"/>
        <v>7.2000000000000008E-2</v>
      </c>
      <c r="J111" s="18"/>
      <c r="K111" s="19" t="s">
        <v>364</v>
      </c>
      <c r="L111" s="21"/>
      <c r="T111" s="12"/>
      <c r="U111" s="7"/>
      <c r="Y111" s="12"/>
      <c r="Z111" s="7"/>
      <c r="AB111" s="69"/>
    </row>
    <row r="112" spans="1:28" ht="14" x14ac:dyDescent="0.15">
      <c r="A112" s="23">
        <f t="shared" si="24"/>
        <v>70</v>
      </c>
      <c r="B112" s="17">
        <v>120</v>
      </c>
      <c r="C112" t="str">
        <f>VLOOKUP(B:B,'Sub Op Table'!A:C,2,0)</f>
        <v xml:space="preserve">SCAN BARCODE </v>
      </c>
      <c r="D112" s="6">
        <f>VLOOKUP(B112,'Sub Op Table'!A:C,3,0)</f>
        <v>1.7999999999999998</v>
      </c>
      <c r="E112" s="7">
        <f t="shared" si="21"/>
        <v>2.9999999999999995E-2</v>
      </c>
      <c r="F112" s="182" t="s">
        <v>703</v>
      </c>
      <c r="G112" s="20">
        <f t="shared" si="22"/>
        <v>6</v>
      </c>
      <c r="H112" s="12">
        <v>1</v>
      </c>
      <c r="I112" s="7">
        <f t="shared" si="23"/>
        <v>0.17999999999999997</v>
      </c>
      <c r="J112" s="18"/>
      <c r="K112" s="19" t="s">
        <v>365</v>
      </c>
      <c r="L112" s="21"/>
      <c r="T112" s="12"/>
      <c r="U112" s="7"/>
      <c r="Y112" s="12"/>
      <c r="Z112" s="7"/>
      <c r="AB112" s="69"/>
    </row>
    <row r="113" spans="1:29" ht="14" x14ac:dyDescent="0.15">
      <c r="A113" s="23">
        <f t="shared" si="24"/>
        <v>71</v>
      </c>
      <c r="B113" s="17">
        <v>25</v>
      </c>
      <c r="C113" t="str">
        <f>VLOOKUP(B:B,'Sub Op Table'!A:C,2,0)</f>
        <v>WALK 8-10 STEPS (19-25 FT, 8.4-11.4 M)</v>
      </c>
      <c r="D113" s="6">
        <f>VLOOKUP(B113,'Sub Op Table'!A:C,3,0)</f>
        <v>5.76</v>
      </c>
      <c r="E113" s="7">
        <f t="shared" si="21"/>
        <v>9.6000000000000002E-2</v>
      </c>
      <c r="F113" s="182" t="s">
        <v>335</v>
      </c>
      <c r="G113" s="20">
        <f t="shared" si="22"/>
        <v>1</v>
      </c>
      <c r="H113" s="12">
        <v>1</v>
      </c>
      <c r="I113" s="7">
        <f t="shared" si="23"/>
        <v>9.6000000000000002E-2</v>
      </c>
      <c r="J113" s="18"/>
      <c r="K113" s="19" t="s">
        <v>366</v>
      </c>
      <c r="L113" s="21"/>
      <c r="T113" s="12"/>
      <c r="U113" s="7"/>
      <c r="Y113" s="12"/>
      <c r="Z113" s="7"/>
      <c r="AB113" s="69"/>
    </row>
    <row r="114" spans="1:29" ht="14" x14ac:dyDescent="0.15">
      <c r="A114" s="23">
        <f t="shared" si="24"/>
        <v>72</v>
      </c>
      <c r="B114" s="17">
        <v>1</v>
      </c>
      <c r="C114" t="str">
        <f>VLOOKUP(B:B,'Sub Op Table'!A:C,2,0)</f>
        <v>OBTAIN</v>
      </c>
      <c r="D114" s="6">
        <f>VLOOKUP(B114,'Sub Op Table'!A:C,3,0)</f>
        <v>0.72</v>
      </c>
      <c r="E114" s="7">
        <f t="shared" si="21"/>
        <v>1.2E-2</v>
      </c>
      <c r="F114" s="182" t="s">
        <v>335</v>
      </c>
      <c r="G114" s="20">
        <f t="shared" si="22"/>
        <v>1</v>
      </c>
      <c r="H114" s="12">
        <v>1</v>
      </c>
      <c r="I114" s="7">
        <f t="shared" si="23"/>
        <v>1.2E-2</v>
      </c>
      <c r="J114" s="18"/>
      <c r="K114" s="19" t="s">
        <v>371</v>
      </c>
      <c r="L114" s="21"/>
      <c r="T114" s="12"/>
      <c r="U114" s="7"/>
      <c r="Y114" s="12"/>
      <c r="Z114" s="7"/>
      <c r="AB114" s="69"/>
    </row>
    <row r="115" spans="1:29" ht="14" x14ac:dyDescent="0.15">
      <c r="A115" s="23">
        <f t="shared" si="24"/>
        <v>73</v>
      </c>
      <c r="B115" s="17">
        <v>521</v>
      </c>
      <c r="C115" t="str">
        <f>VLOOKUP(B:B,'Sub Op Table'!A:C,2,0)</f>
        <v>FOLD SHEET OF PAPER</v>
      </c>
      <c r="D115" s="6">
        <f>VLOOKUP(B115,'Sub Op Table'!A:C,3,0)</f>
        <v>5.76</v>
      </c>
      <c r="E115" s="7">
        <f t="shared" si="21"/>
        <v>9.6000000000000002E-2</v>
      </c>
      <c r="F115" s="182" t="s">
        <v>335</v>
      </c>
      <c r="G115" s="20">
        <f t="shared" si="22"/>
        <v>1</v>
      </c>
      <c r="H115" s="12">
        <v>1</v>
      </c>
      <c r="I115" s="7">
        <f t="shared" si="23"/>
        <v>9.6000000000000002E-2</v>
      </c>
      <c r="J115" s="18"/>
      <c r="K115" s="19" t="s">
        <v>367</v>
      </c>
      <c r="L115" s="21"/>
      <c r="T115" s="12"/>
      <c r="U115" s="7"/>
      <c r="Y115" s="12"/>
      <c r="Z115" s="7"/>
      <c r="AB115" s="69"/>
    </row>
    <row r="116" spans="1:29" ht="14" x14ac:dyDescent="0.15">
      <c r="A116" s="23">
        <f t="shared" si="24"/>
        <v>74</v>
      </c>
      <c r="B116" s="17">
        <v>10</v>
      </c>
      <c r="C116" t="str">
        <f>VLOOKUP(B:B,'Sub Op Table'!A:C,2,0)</f>
        <v>PLACE WITH ADJUSTMENTS</v>
      </c>
      <c r="D116" s="6">
        <f>VLOOKUP(B116,'Sub Op Table'!A:C,3,0)</f>
        <v>1.44</v>
      </c>
      <c r="E116" s="7">
        <f t="shared" si="21"/>
        <v>2.4E-2</v>
      </c>
      <c r="F116" s="182" t="s">
        <v>335</v>
      </c>
      <c r="G116" s="20">
        <f t="shared" si="22"/>
        <v>1</v>
      </c>
      <c r="H116" s="12">
        <v>1</v>
      </c>
      <c r="I116" s="7">
        <f t="shared" si="23"/>
        <v>2.4E-2</v>
      </c>
      <c r="J116" s="18"/>
      <c r="K116" s="19" t="s">
        <v>368</v>
      </c>
      <c r="L116" s="21"/>
      <c r="T116" s="12"/>
      <c r="U116" s="7"/>
      <c r="Y116" s="12"/>
      <c r="Z116" s="7"/>
      <c r="AB116" s="69"/>
    </row>
    <row r="117" spans="1:29" ht="14" x14ac:dyDescent="0.15">
      <c r="A117" s="23">
        <f t="shared" si="24"/>
        <v>75</v>
      </c>
      <c r="B117" s="17">
        <v>25</v>
      </c>
      <c r="C117" t="str">
        <f>VLOOKUP(B:B,'Sub Op Table'!A:C,2,0)</f>
        <v>WALK 8-10 STEPS (19-25 FT, 8.4-11.4 M)</v>
      </c>
      <c r="D117" s="6">
        <f>VLOOKUP(B117,'Sub Op Table'!A:C,3,0)</f>
        <v>5.76</v>
      </c>
      <c r="E117" s="7">
        <f t="shared" si="21"/>
        <v>9.6000000000000002E-2</v>
      </c>
      <c r="F117" s="182" t="s">
        <v>370</v>
      </c>
      <c r="G117" s="20">
        <f t="shared" si="22"/>
        <v>1</v>
      </c>
      <c r="H117" s="12">
        <v>1</v>
      </c>
      <c r="I117" s="7">
        <f t="shared" si="23"/>
        <v>9.6000000000000002E-2</v>
      </c>
      <c r="J117" s="18"/>
      <c r="K117" s="19" t="s">
        <v>363</v>
      </c>
      <c r="L117" s="21"/>
      <c r="T117" s="12"/>
      <c r="U117" s="7"/>
      <c r="Y117" s="12"/>
      <c r="Z117" s="7"/>
      <c r="AB117" s="69"/>
    </row>
    <row r="118" spans="1:29" ht="14" x14ac:dyDescent="0.15">
      <c r="A118" s="23">
        <f t="shared" si="24"/>
        <v>76</v>
      </c>
      <c r="B118" s="17">
        <v>1</v>
      </c>
      <c r="C118" t="str">
        <f>VLOOKUP(B:B,'Sub Op Table'!A:C,2,0)</f>
        <v>OBTAIN</v>
      </c>
      <c r="D118" s="6">
        <f>VLOOKUP(B118,'Sub Op Table'!A:C,3,0)</f>
        <v>0.72</v>
      </c>
      <c r="E118" s="7">
        <f t="shared" si="21"/>
        <v>1.2E-2</v>
      </c>
      <c r="F118" s="182" t="s">
        <v>370</v>
      </c>
      <c r="G118" s="20">
        <f t="shared" si="22"/>
        <v>1</v>
      </c>
      <c r="H118" s="12">
        <v>1</v>
      </c>
      <c r="I118" s="7">
        <f t="shared" si="23"/>
        <v>1.2E-2</v>
      </c>
      <c r="J118" s="18"/>
      <c r="K118" s="19" t="s">
        <v>369</v>
      </c>
      <c r="L118" s="21"/>
      <c r="T118" s="12"/>
      <c r="U118" s="7"/>
      <c r="Y118" s="12"/>
      <c r="Z118" s="7"/>
      <c r="AB118" s="69"/>
    </row>
    <row r="119" spans="1:29" ht="14" x14ac:dyDescent="0.15">
      <c r="A119" s="23">
        <f t="shared" si="24"/>
        <v>77</v>
      </c>
      <c r="B119" s="17">
        <v>74</v>
      </c>
      <c r="C119" t="str">
        <f>VLOOKUP(B:B,'Sub Op Table'!A:C,2,0)</f>
        <v>CART PUSH/PULL 111-122 STEPS</v>
      </c>
      <c r="D119" s="6">
        <f>VLOOKUP(B119,'Sub Op Table'!A:C,3,0)</f>
        <v>89.639999999999986</v>
      </c>
      <c r="E119" s="7">
        <f t="shared" si="21"/>
        <v>1.4939999999999998</v>
      </c>
      <c r="F119" s="182" t="s">
        <v>370</v>
      </c>
      <c r="G119" s="20">
        <f t="shared" si="22"/>
        <v>1</v>
      </c>
      <c r="H119" s="12">
        <v>1</v>
      </c>
      <c r="I119" s="7">
        <f t="shared" si="23"/>
        <v>1.4939999999999998</v>
      </c>
      <c r="J119" s="18"/>
      <c r="K119" s="19" t="s">
        <v>399</v>
      </c>
      <c r="L119" s="21"/>
      <c r="T119" s="12"/>
      <c r="U119" s="7"/>
      <c r="Y119" s="12"/>
      <c r="Z119" s="7"/>
      <c r="AB119" s="69"/>
    </row>
    <row r="120" spans="1:29" x14ac:dyDescent="0.15">
      <c r="B120" s="4" t="s">
        <v>6</v>
      </c>
      <c r="C120" s="5" t="s">
        <v>707</v>
      </c>
      <c r="E120" s="7"/>
      <c r="F120" s="7"/>
      <c r="G120" s="7"/>
      <c r="I120" s="7"/>
      <c r="J120" s="8"/>
      <c r="K120" s="9"/>
      <c r="T120" s="12"/>
      <c r="U120" s="7"/>
      <c r="Y120" s="12"/>
      <c r="Z120" s="7"/>
      <c r="AB120" s="69"/>
    </row>
    <row r="121" spans="1:29" ht="15" x14ac:dyDescent="0.2">
      <c r="A121" s="17"/>
      <c r="B121" s="17"/>
      <c r="C121" s="76" t="s">
        <v>383</v>
      </c>
      <c r="E121" s="7"/>
      <c r="F121" s="7"/>
      <c r="G121" s="7"/>
      <c r="I121" s="7"/>
      <c r="J121" s="18"/>
      <c r="K121" s="19"/>
      <c r="L121" s="21"/>
      <c r="T121" s="74"/>
      <c r="U121" s="12"/>
      <c r="V121" s="7"/>
      <c r="Z121" s="12"/>
      <c r="AA121" s="7"/>
      <c r="AC121" s="69"/>
    </row>
    <row r="122" spans="1:29" ht="15" x14ac:dyDescent="0.2">
      <c r="A122" s="17">
        <v>78</v>
      </c>
      <c r="B122" s="17">
        <v>245</v>
      </c>
      <c r="C122" t="str">
        <f>VLOOKUP(B:B,'Sub Op Table'!A:C,2,0)</f>
        <v>PROCESS TIME</v>
      </c>
      <c r="D122" s="14">
        <v>10</v>
      </c>
      <c r="E122" s="7">
        <f t="shared" ref="E122:E124" si="25">D122/60</f>
        <v>0.16666666666666666</v>
      </c>
      <c r="F122" s="75" t="s">
        <v>703</v>
      </c>
      <c r="G122" s="20">
        <f t="shared" ref="G122:G127" si="26">VLOOKUP(F122,$C$14:$D$24,2,FALSE)</f>
        <v>6</v>
      </c>
      <c r="H122" s="12">
        <f>'Secondary Assumptions'!C27</f>
        <v>0.12</v>
      </c>
      <c r="I122" s="7">
        <f t="shared" ref="I122:I127" si="27">E122*G122*H122</f>
        <v>0.12</v>
      </c>
      <c r="J122" s="18"/>
      <c r="K122" s="19" t="s">
        <v>655</v>
      </c>
      <c r="L122" s="21"/>
      <c r="T122" s="74"/>
      <c r="U122" s="12"/>
      <c r="V122" s="7"/>
      <c r="Z122" s="12"/>
      <c r="AA122" s="7"/>
      <c r="AC122" s="69"/>
    </row>
    <row r="123" spans="1:29" ht="15" x14ac:dyDescent="0.2">
      <c r="A123" s="17">
        <v>79</v>
      </c>
      <c r="B123" s="17">
        <v>434</v>
      </c>
      <c r="C123" t="str">
        <f>VLOOKUP(B:B,'Sub Op Table'!A:C,2,0)</f>
        <v>OBTAIN RADIO FROM BELT AND RETURN</v>
      </c>
      <c r="D123" s="6">
        <f>VLOOKUP(B123,'Sub Op Table'!A:C,3,0)</f>
        <v>2.88</v>
      </c>
      <c r="E123" s="7">
        <f t="shared" si="25"/>
        <v>4.8000000000000001E-2</v>
      </c>
      <c r="F123" s="75" t="s">
        <v>703</v>
      </c>
      <c r="G123" s="20">
        <f t="shared" si="26"/>
        <v>6</v>
      </c>
      <c r="H123" s="12">
        <f>'Secondary Assumptions'!C27</f>
        <v>0.12</v>
      </c>
      <c r="I123" s="7">
        <f t="shared" si="27"/>
        <v>3.456E-2</v>
      </c>
      <c r="J123" s="18"/>
      <c r="K123" s="19" t="s">
        <v>497</v>
      </c>
      <c r="L123" s="21"/>
      <c r="T123" s="74"/>
      <c r="U123" s="12"/>
      <c r="V123" s="7"/>
      <c r="Z123" s="12"/>
      <c r="AA123" s="7"/>
      <c r="AC123" s="69"/>
    </row>
    <row r="124" spans="1:29" ht="15" x14ac:dyDescent="0.2">
      <c r="A124" s="23">
        <v>80</v>
      </c>
      <c r="B124" s="17">
        <v>412</v>
      </c>
      <c r="C124" t="str">
        <f>VLOOKUP(B:B,'Sub Op Table'!A:C,2,0)</f>
        <v>ALIGN TO 2 POINTS</v>
      </c>
      <c r="D124" s="6">
        <f>VLOOKUP(B124,'Sub Op Table'!A:C,3,0)</f>
        <v>2.52</v>
      </c>
      <c r="E124" s="7">
        <f t="shared" si="25"/>
        <v>4.2000000000000003E-2</v>
      </c>
      <c r="F124" s="75" t="s">
        <v>703</v>
      </c>
      <c r="G124" s="20">
        <f t="shared" si="26"/>
        <v>6</v>
      </c>
      <c r="H124" s="12">
        <f>'Secondary Assumptions'!C27</f>
        <v>0.12</v>
      </c>
      <c r="I124" s="7">
        <f t="shared" si="27"/>
        <v>3.024E-2</v>
      </c>
      <c r="J124" s="18"/>
      <c r="K124" s="19" t="s">
        <v>391</v>
      </c>
      <c r="L124" s="21"/>
      <c r="T124" s="74"/>
      <c r="U124" s="12"/>
      <c r="V124" s="7"/>
      <c r="Z124" s="12"/>
      <c r="AA124" s="7"/>
      <c r="AC124" s="69"/>
    </row>
    <row r="125" spans="1:29" ht="15" x14ac:dyDescent="0.2">
      <c r="A125" s="23">
        <v>81</v>
      </c>
      <c r="B125" s="17">
        <v>197</v>
      </c>
      <c r="C125" t="str">
        <f>VLOOKUP(B:B,'Sub Op Table'!A:C,2,0)</f>
        <v>PUSH BUTTON/PUSH PULL SWITCH / LEVER &lt;12"</v>
      </c>
      <c r="D125" s="6">
        <f>VLOOKUP(B125,'Sub Op Table'!A:C,3,0)</f>
        <v>1.0799999999999998</v>
      </c>
      <c r="E125" s="7">
        <f>D125/60</f>
        <v>1.7999999999999999E-2</v>
      </c>
      <c r="F125" s="75" t="s">
        <v>703</v>
      </c>
      <c r="G125" s="20">
        <f t="shared" si="26"/>
        <v>6</v>
      </c>
      <c r="H125" s="12">
        <f>'Secondary Assumptions'!C27</f>
        <v>0.12</v>
      </c>
      <c r="I125" s="7">
        <f t="shared" si="27"/>
        <v>1.2959999999999998E-2</v>
      </c>
      <c r="J125" s="18"/>
      <c r="K125" s="19" t="s">
        <v>384</v>
      </c>
      <c r="L125" s="21"/>
      <c r="T125" s="74"/>
      <c r="U125" s="12"/>
      <c r="V125" s="7"/>
      <c r="Z125" s="12"/>
      <c r="AA125" s="7"/>
      <c r="AC125" s="69"/>
    </row>
    <row r="126" spans="1:29" ht="15" x14ac:dyDescent="0.2">
      <c r="A126" s="23">
        <f t="shared" ref="A126:A127" si="28">A125+1</f>
        <v>82</v>
      </c>
      <c r="B126" s="17">
        <v>197</v>
      </c>
      <c r="C126" t="str">
        <f>VLOOKUP(B:B,'Sub Op Table'!A:C,2,0)</f>
        <v>PUSH BUTTON/PUSH PULL SWITCH / LEVER &lt;12"</v>
      </c>
      <c r="D126" s="6">
        <f>VLOOKUP(B126,'Sub Op Table'!A:C,3,0)</f>
        <v>1.0799999999999998</v>
      </c>
      <c r="E126" s="7">
        <f>D126/60</f>
        <v>1.7999999999999999E-2</v>
      </c>
      <c r="F126" s="75" t="s">
        <v>703</v>
      </c>
      <c r="G126" s="20">
        <f t="shared" si="26"/>
        <v>6</v>
      </c>
      <c r="H126" s="12">
        <f>'Secondary Assumptions'!C27</f>
        <v>0.12</v>
      </c>
      <c r="I126" s="7">
        <f t="shared" si="27"/>
        <v>1.2959999999999998E-2</v>
      </c>
      <c r="J126" s="18"/>
      <c r="K126" s="19" t="s">
        <v>385</v>
      </c>
      <c r="L126" s="21"/>
      <c r="T126" s="74"/>
      <c r="U126" s="12"/>
      <c r="V126" s="7"/>
      <c r="Z126" s="12"/>
      <c r="AA126" s="7"/>
      <c r="AC126" s="69"/>
    </row>
    <row r="127" spans="1:29" ht="15" x14ac:dyDescent="0.2">
      <c r="A127" s="23">
        <f t="shared" si="28"/>
        <v>83</v>
      </c>
      <c r="B127" s="17">
        <v>17</v>
      </c>
      <c r="C127" t="str">
        <f>VLOOKUP(B:B,'Sub Op Table'!A:C,2,0)</f>
        <v>READ 2-3 DIGITS/4-8 WORDS</v>
      </c>
      <c r="D127" s="6">
        <f>VLOOKUP(B127,'Sub Op Table'!A:C,3,0)</f>
        <v>1.0799999999999998</v>
      </c>
      <c r="E127" s="7">
        <f>D127/60</f>
        <v>1.7999999999999999E-2</v>
      </c>
      <c r="F127" s="75" t="s">
        <v>703</v>
      </c>
      <c r="G127" s="20">
        <f t="shared" si="26"/>
        <v>6</v>
      </c>
      <c r="H127" s="12">
        <f>'Secondary Assumptions'!C27</f>
        <v>0.12</v>
      </c>
      <c r="I127" s="7">
        <f t="shared" si="27"/>
        <v>1.2959999999999998E-2</v>
      </c>
      <c r="J127" s="18"/>
      <c r="K127" s="19" t="s">
        <v>386</v>
      </c>
      <c r="L127" s="21"/>
      <c r="T127" s="74"/>
      <c r="U127" s="12"/>
      <c r="V127" s="7"/>
      <c r="Z127" s="12"/>
      <c r="AA127" s="7"/>
      <c r="AC127" s="69"/>
    </row>
    <row r="128" spans="1:29" ht="15" x14ac:dyDescent="0.2">
      <c r="A128" s="17"/>
      <c r="B128" s="17"/>
      <c r="C128" s="76" t="s">
        <v>387</v>
      </c>
      <c r="E128" s="7"/>
      <c r="F128" s="7"/>
      <c r="G128" s="7"/>
      <c r="I128" s="7"/>
      <c r="J128" s="18"/>
      <c r="K128" s="19"/>
      <c r="L128" s="21"/>
      <c r="T128" s="74"/>
      <c r="U128" s="12"/>
      <c r="V128" s="7"/>
      <c r="Z128" s="12"/>
      <c r="AA128" s="7"/>
      <c r="AC128" s="69"/>
    </row>
    <row r="129" spans="1:29" ht="15" x14ac:dyDescent="0.2">
      <c r="A129" s="17">
        <v>84</v>
      </c>
      <c r="B129" s="17">
        <v>59</v>
      </c>
      <c r="C129" t="str">
        <f>VLOOKUP(B:B,'Sub Op Table'!A:C,2,0)</f>
        <v xml:space="preserve">CART PUSH/PULL 6-9 STEPS </v>
      </c>
      <c r="D129" s="6">
        <f>VLOOKUP(B129,'Sub Op Table'!A:C,3,0)</f>
        <v>6.4799999999999995</v>
      </c>
      <c r="E129" s="7">
        <f t="shared" ref="E129" si="29">D129/60</f>
        <v>0.108</v>
      </c>
      <c r="F129" s="75" t="s">
        <v>703</v>
      </c>
      <c r="G129" s="20">
        <f>VLOOKUP(F129,$C$14:$D$24,2,FALSE)</f>
        <v>6</v>
      </c>
      <c r="H129" s="12">
        <f>'Secondary Assumptions'!C23*'Secondary Assumptions'!C27</f>
        <v>3.5999999999999997E-2</v>
      </c>
      <c r="I129" s="7">
        <f>E129*G129*H129</f>
        <v>2.3327999999999998E-2</v>
      </c>
      <c r="J129" s="18"/>
      <c r="K129" s="19" t="s">
        <v>388</v>
      </c>
      <c r="L129" s="21"/>
      <c r="T129" s="74"/>
      <c r="U129" s="12"/>
      <c r="V129" s="7"/>
      <c r="Z129" s="12"/>
      <c r="AA129" s="7"/>
      <c r="AC129" s="69"/>
    </row>
    <row r="130" spans="1:29" ht="15" x14ac:dyDescent="0.2">
      <c r="A130" s="17">
        <v>85</v>
      </c>
      <c r="B130" s="17">
        <v>136</v>
      </c>
      <c r="C130" t="str">
        <f>VLOOKUP(B:B,'Sub Op Table'!A:C,2,0)</f>
        <v>INSPECT 5 POINTS</v>
      </c>
      <c r="D130" s="6">
        <f>VLOOKUP(B130,'Sub Op Table'!A:C,3,0)</f>
        <v>2.1599999999999997</v>
      </c>
      <c r="E130" s="7">
        <f>D130/60</f>
        <v>3.5999999999999997E-2</v>
      </c>
      <c r="F130" s="75" t="s">
        <v>703</v>
      </c>
      <c r="G130" s="20">
        <f>VLOOKUP(F130,$C$14:$D$24,2,FALSE)</f>
        <v>6</v>
      </c>
      <c r="H130" s="12">
        <f>'Secondary Assumptions'!C23*'Secondary Assumptions'!C27</f>
        <v>3.5999999999999997E-2</v>
      </c>
      <c r="I130" s="7">
        <f>E130*G130*H130</f>
        <v>7.7759999999999982E-3</v>
      </c>
      <c r="J130" s="18"/>
      <c r="K130" s="19" t="s">
        <v>413</v>
      </c>
      <c r="L130" s="21"/>
      <c r="T130" s="74"/>
      <c r="U130" s="12"/>
      <c r="V130" s="7"/>
      <c r="Z130" s="12"/>
      <c r="AA130" s="7"/>
      <c r="AC130" s="69"/>
    </row>
    <row r="131" spans="1:29" ht="15" x14ac:dyDescent="0.2">
      <c r="A131" s="17"/>
      <c r="B131" s="17"/>
      <c r="C131" s="76" t="s">
        <v>389</v>
      </c>
      <c r="E131" s="7"/>
      <c r="F131" s="7"/>
      <c r="G131" s="7"/>
      <c r="I131" s="7"/>
      <c r="J131" s="18"/>
      <c r="K131" s="19"/>
      <c r="L131" s="21"/>
      <c r="T131" s="74"/>
      <c r="U131" s="12"/>
      <c r="V131" s="7"/>
      <c r="Z131" s="12"/>
      <c r="AA131" s="7"/>
      <c r="AC131" s="69"/>
    </row>
    <row r="132" spans="1:29" ht="15" x14ac:dyDescent="0.2">
      <c r="A132" s="17">
        <v>86</v>
      </c>
      <c r="B132" s="17">
        <v>77</v>
      </c>
      <c r="C132" t="str">
        <f>VLOOKUP(B:B,'Sub Op Table'!A:C,2,0)</f>
        <v>CART PUSH/PULL 150-163 STEPS</v>
      </c>
      <c r="D132" s="6">
        <f>VLOOKUP(B132,'Sub Op Table'!A:C,3,0)</f>
        <v>120.24</v>
      </c>
      <c r="E132" s="7">
        <f t="shared" ref="E132:E134" si="30">D132/60</f>
        <v>2.004</v>
      </c>
      <c r="F132" s="75" t="s">
        <v>703</v>
      </c>
      <c r="G132" s="20">
        <f>VLOOKUP(F132,$C$14:$D$24,2,FALSE)</f>
        <v>6</v>
      </c>
      <c r="H132" s="12">
        <f>'Secondary Assumptions'!C23*'Secondary Assumptions'!C27</f>
        <v>3.5999999999999997E-2</v>
      </c>
      <c r="I132" s="7">
        <f>E132*G132*H132</f>
        <v>0.43286400000000003</v>
      </c>
      <c r="J132" s="18"/>
      <c r="K132" s="19" t="s">
        <v>390</v>
      </c>
      <c r="L132" s="21"/>
      <c r="T132" s="74"/>
      <c r="U132" s="12"/>
      <c r="V132" s="7"/>
      <c r="Z132" s="12"/>
      <c r="AA132" s="7"/>
      <c r="AC132" s="69"/>
    </row>
    <row r="133" spans="1:29" ht="15" x14ac:dyDescent="0.2">
      <c r="A133" s="17">
        <v>87</v>
      </c>
      <c r="B133" s="17">
        <v>245</v>
      </c>
      <c r="C133" t="str">
        <f>VLOOKUP(B:B,'Sub Op Table'!A:C,2,0)</f>
        <v>PROCESS TIME</v>
      </c>
      <c r="D133" s="14">
        <v>120</v>
      </c>
      <c r="E133" s="7">
        <f t="shared" si="30"/>
        <v>2</v>
      </c>
      <c r="F133" s="75" t="s">
        <v>703</v>
      </c>
      <c r="G133" s="20">
        <f>VLOOKUP(F133,$C$14:$D$24,2,FALSE)</f>
        <v>6</v>
      </c>
      <c r="H133" s="12">
        <f>'Secondary Assumptions'!C23*'Secondary Assumptions'!C27</f>
        <v>3.5999999999999997E-2</v>
      </c>
      <c r="I133" s="7">
        <f>E133*G133*H133</f>
        <v>0.43199999999999994</v>
      </c>
      <c r="J133" s="18"/>
      <c r="K133" s="19" t="s">
        <v>414</v>
      </c>
      <c r="L133" s="21"/>
      <c r="T133" s="74"/>
      <c r="U133" s="12"/>
      <c r="V133" s="7"/>
      <c r="Z133" s="12"/>
      <c r="AA133" s="7"/>
      <c r="AC133" s="69"/>
    </row>
    <row r="134" spans="1:29" ht="15" x14ac:dyDescent="0.2">
      <c r="A134" s="17">
        <v>88</v>
      </c>
      <c r="B134" s="17">
        <v>77</v>
      </c>
      <c r="C134" t="str">
        <f>VLOOKUP(B:B,'Sub Op Table'!A:C,2,0)</f>
        <v>CART PUSH/PULL 150-163 STEPS</v>
      </c>
      <c r="D134" s="6">
        <f>VLOOKUP(B134,'Sub Op Table'!A:C,3,0)</f>
        <v>120.24</v>
      </c>
      <c r="E134" s="7">
        <f t="shared" si="30"/>
        <v>2.004</v>
      </c>
      <c r="F134" s="75" t="s">
        <v>703</v>
      </c>
      <c r="G134" s="20">
        <f>VLOOKUP(F134,$C$14:$D$24,2,FALSE)</f>
        <v>6</v>
      </c>
      <c r="H134" s="12">
        <f>'Secondary Assumptions'!C23*'Secondary Assumptions'!C27</f>
        <v>3.5999999999999997E-2</v>
      </c>
      <c r="I134" s="7">
        <f>E134*G134*H134</f>
        <v>0.43286400000000003</v>
      </c>
      <c r="J134" s="18"/>
      <c r="K134" s="19" t="s">
        <v>656</v>
      </c>
      <c r="L134" s="21"/>
      <c r="T134" s="74"/>
      <c r="U134" s="12"/>
      <c r="V134" s="7"/>
      <c r="Z134" s="12"/>
      <c r="AA134" s="7"/>
      <c r="AC134" s="69"/>
    </row>
    <row r="135" spans="1:29" ht="15" x14ac:dyDescent="0.2">
      <c r="A135" s="17"/>
      <c r="B135" s="17"/>
      <c r="C135" s="76" t="s">
        <v>699</v>
      </c>
      <c r="E135" s="7"/>
      <c r="F135" s="7"/>
      <c r="G135" s="7"/>
      <c r="I135" s="7"/>
      <c r="J135" s="18"/>
      <c r="K135" s="19"/>
      <c r="L135" s="21"/>
      <c r="T135" s="74"/>
      <c r="U135" s="12"/>
      <c r="V135" s="7"/>
      <c r="Z135" s="12"/>
      <c r="AA135" s="7"/>
      <c r="AC135" s="69"/>
    </row>
    <row r="136" spans="1:29" ht="15" x14ac:dyDescent="0.2">
      <c r="A136" s="17">
        <v>89</v>
      </c>
      <c r="B136" s="17">
        <v>245</v>
      </c>
      <c r="C136" t="str">
        <f>VLOOKUP(B:B,'Sub Op Table'!A:C,2,0)</f>
        <v>PROCESS TIME</v>
      </c>
      <c r="D136" s="14">
        <v>10</v>
      </c>
      <c r="E136" s="7">
        <f t="shared" ref="E136" si="31">D136/60</f>
        <v>0.16666666666666666</v>
      </c>
      <c r="F136" s="75" t="s">
        <v>706</v>
      </c>
      <c r="G136" s="20">
        <f>VLOOKUP(F136,$C$14:$D$24,2,FALSE)</f>
        <v>1</v>
      </c>
      <c r="H136" s="12">
        <f>'Secondary Assumptions'!C16</f>
        <v>0.95</v>
      </c>
      <c r="I136" s="7">
        <f>E136*G136*H136</f>
        <v>0.15833333333333333</v>
      </c>
      <c r="J136" s="18"/>
      <c r="K136" s="19" t="s">
        <v>657</v>
      </c>
      <c r="L136" s="21"/>
      <c r="T136" s="74"/>
      <c r="U136" s="12"/>
      <c r="V136" s="7"/>
      <c r="Z136" s="12"/>
      <c r="AA136" s="7"/>
      <c r="AC136" s="69"/>
    </row>
    <row r="137" spans="1:29" ht="15" x14ac:dyDescent="0.2">
      <c r="A137" s="17"/>
      <c r="B137" s="17"/>
      <c r="C137" s="76" t="s">
        <v>808</v>
      </c>
      <c r="E137" s="7"/>
      <c r="F137" s="75"/>
      <c r="G137" s="20"/>
      <c r="I137" s="7"/>
      <c r="J137" s="18"/>
      <c r="K137" s="19"/>
      <c r="L137" s="21"/>
      <c r="T137" s="74"/>
      <c r="U137" s="12"/>
      <c r="V137" s="7"/>
      <c r="Z137" s="12"/>
      <c r="AA137" s="7"/>
      <c r="AC137" s="69"/>
    </row>
    <row r="138" spans="1:29" ht="15" x14ac:dyDescent="0.2">
      <c r="A138" s="17">
        <v>90</v>
      </c>
      <c r="B138" s="17">
        <v>434</v>
      </c>
      <c r="C138" t="str">
        <f>VLOOKUP(B:B,'Sub Op Table'!A:C,2,0)</f>
        <v>OBTAIN RADIO FROM BELT AND RETURN</v>
      </c>
      <c r="D138" s="6">
        <f>VLOOKUP(B138,'Sub Op Table'!A:C,3,0)</f>
        <v>2.88</v>
      </c>
      <c r="E138" s="7">
        <f t="shared" ref="E138:E145" si="32">D138/60</f>
        <v>4.8000000000000001E-2</v>
      </c>
      <c r="F138" s="75" t="s">
        <v>706</v>
      </c>
      <c r="G138" s="20">
        <f>VLOOKUP(F138,$C$14:$D$24,2,FALSE)</f>
        <v>1</v>
      </c>
      <c r="H138" s="12">
        <v>1</v>
      </c>
      <c r="I138" s="7">
        <f t="shared" ref="I138:I145" si="33">E138*G138*H138</f>
        <v>4.8000000000000001E-2</v>
      </c>
      <c r="J138" s="18"/>
      <c r="K138" s="19" t="s">
        <v>497</v>
      </c>
      <c r="L138" s="21"/>
      <c r="T138" s="74"/>
      <c r="U138" s="12"/>
      <c r="V138" s="7"/>
      <c r="Z138" s="12"/>
      <c r="AA138" s="7"/>
      <c r="AC138" s="69"/>
    </row>
    <row r="139" spans="1:29" ht="15" x14ac:dyDescent="0.2">
      <c r="A139" s="17">
        <v>91</v>
      </c>
      <c r="B139" s="17">
        <v>481</v>
      </c>
      <c r="C139" t="str">
        <f>VLOOKUP(B:B,'Sub Op Table'!A:C,2,0)</f>
        <v>TYPE 3-6 DIGITS-Keypad</v>
      </c>
      <c r="D139" s="6">
        <f>VLOOKUP(B139,'Sub Op Table'!A:C,3,0)</f>
        <v>2.1599999999999997</v>
      </c>
      <c r="E139" s="7">
        <f t="shared" si="32"/>
        <v>3.5999999999999997E-2</v>
      </c>
      <c r="F139" s="75" t="s">
        <v>706</v>
      </c>
      <c r="G139" s="20">
        <f t="shared" ref="G139:G145" si="34">VLOOKUP(F139,$C$14:$D$24,2,FALSE)</f>
        <v>1</v>
      </c>
      <c r="H139" s="12">
        <v>1</v>
      </c>
      <c r="I139" s="7">
        <f t="shared" si="33"/>
        <v>3.5999999999999997E-2</v>
      </c>
      <c r="J139" s="18"/>
      <c r="K139" s="19" t="s">
        <v>809</v>
      </c>
      <c r="L139" s="21"/>
      <c r="T139" s="74"/>
      <c r="U139" s="12"/>
      <c r="V139" s="7"/>
      <c r="Z139" s="12"/>
      <c r="AA139" s="7"/>
      <c r="AC139" s="69"/>
    </row>
    <row r="140" spans="1:29" ht="15" x14ac:dyDescent="0.2">
      <c r="A140" s="17">
        <v>92</v>
      </c>
      <c r="B140" s="17">
        <v>245</v>
      </c>
      <c r="C140" t="str">
        <f>VLOOKUP(B:B,'Sub Op Table'!A:C,2,0)</f>
        <v>PROCESS TIME</v>
      </c>
      <c r="D140" s="14">
        <v>60</v>
      </c>
      <c r="E140" s="7">
        <f t="shared" si="32"/>
        <v>1</v>
      </c>
      <c r="F140" s="75" t="s">
        <v>706</v>
      </c>
      <c r="G140" s="20">
        <f t="shared" si="34"/>
        <v>1</v>
      </c>
      <c r="H140" s="12">
        <v>1</v>
      </c>
      <c r="I140" s="7">
        <f t="shared" si="33"/>
        <v>1</v>
      </c>
      <c r="J140" s="18"/>
      <c r="K140" s="19" t="s">
        <v>810</v>
      </c>
      <c r="L140" s="21"/>
      <c r="T140" s="74"/>
      <c r="U140" s="12"/>
      <c r="V140" s="7"/>
      <c r="Z140" s="12"/>
      <c r="AA140" s="7"/>
      <c r="AC140" s="69"/>
    </row>
    <row r="141" spans="1:29" ht="15" x14ac:dyDescent="0.2">
      <c r="A141" s="17">
        <v>93</v>
      </c>
      <c r="B141" s="17">
        <v>245</v>
      </c>
      <c r="C141" t="str">
        <f>VLOOKUP(B:B,'Sub Op Table'!A:C,2,0)</f>
        <v>PROCESS TIME</v>
      </c>
      <c r="D141" s="14">
        <v>5</v>
      </c>
      <c r="E141" s="7">
        <f t="shared" si="32"/>
        <v>8.3333333333333329E-2</v>
      </c>
      <c r="F141" s="75" t="s">
        <v>706</v>
      </c>
      <c r="G141" s="20">
        <f t="shared" si="34"/>
        <v>1</v>
      </c>
      <c r="H141" s="12">
        <v>1</v>
      </c>
      <c r="I141" s="7">
        <f t="shared" si="33"/>
        <v>8.3333333333333329E-2</v>
      </c>
      <c r="J141" s="18"/>
      <c r="K141" s="19" t="s">
        <v>811</v>
      </c>
      <c r="L141" s="21"/>
      <c r="T141" s="74"/>
      <c r="U141" s="12"/>
      <c r="V141" s="7"/>
      <c r="Z141" s="12"/>
      <c r="AA141" s="7"/>
      <c r="AC141" s="69"/>
    </row>
    <row r="142" spans="1:29" ht="15" x14ac:dyDescent="0.2">
      <c r="A142" s="17">
        <v>94</v>
      </c>
      <c r="B142" s="17">
        <v>245</v>
      </c>
      <c r="C142" t="str">
        <f>VLOOKUP(B:B,'Sub Op Table'!A:C,2,0)</f>
        <v>PROCESS TIME</v>
      </c>
      <c r="D142" s="14">
        <v>180</v>
      </c>
      <c r="E142" s="7">
        <f t="shared" si="32"/>
        <v>3</v>
      </c>
      <c r="F142" s="75" t="s">
        <v>706</v>
      </c>
      <c r="G142" s="20">
        <f>VLOOKUP(F142,$C$14:$D$24,2,FALSE)</f>
        <v>1</v>
      </c>
      <c r="H142" s="12">
        <v>1</v>
      </c>
      <c r="I142" s="7">
        <f t="shared" si="33"/>
        <v>3</v>
      </c>
      <c r="J142" s="18"/>
      <c r="K142" s="19" t="s">
        <v>812</v>
      </c>
      <c r="L142" s="21"/>
      <c r="T142" s="74"/>
      <c r="U142" s="12"/>
      <c r="V142" s="7"/>
      <c r="Z142" s="12"/>
      <c r="AA142" s="7"/>
      <c r="AC142" s="69"/>
    </row>
    <row r="143" spans="1:29" ht="15" x14ac:dyDescent="0.2">
      <c r="A143" s="17">
        <v>95</v>
      </c>
      <c r="B143" s="17">
        <v>7</v>
      </c>
      <c r="C143" t="str">
        <f>VLOOKUP(B:B,'Sub Op Table'!A:C,2,0)</f>
        <v>PLACE</v>
      </c>
      <c r="D143" s="6">
        <f>VLOOKUP(B143,'Sub Op Table'!A:C,3,0)</f>
        <v>0.72</v>
      </c>
      <c r="E143" s="7">
        <f t="shared" si="32"/>
        <v>1.2E-2</v>
      </c>
      <c r="F143" s="75" t="s">
        <v>706</v>
      </c>
      <c r="G143" s="20">
        <f t="shared" si="34"/>
        <v>1</v>
      </c>
      <c r="H143" s="12">
        <v>1</v>
      </c>
      <c r="I143" s="7">
        <f t="shared" si="33"/>
        <v>1.2E-2</v>
      </c>
      <c r="J143" s="18"/>
      <c r="K143" s="19" t="s">
        <v>813</v>
      </c>
      <c r="L143" s="21"/>
      <c r="T143" s="74"/>
      <c r="U143" s="12"/>
      <c r="V143" s="7"/>
      <c r="Z143" s="12"/>
      <c r="AA143" s="7"/>
      <c r="AC143" s="69"/>
    </row>
    <row r="144" spans="1:29" ht="15" x14ac:dyDescent="0.2">
      <c r="A144" s="17">
        <v>96</v>
      </c>
      <c r="B144" s="17">
        <v>245</v>
      </c>
      <c r="C144" t="str">
        <f>VLOOKUP(B:B,'Sub Op Table'!A:C,2,0)</f>
        <v>PROCESS TIME</v>
      </c>
      <c r="D144" s="14">
        <v>10</v>
      </c>
      <c r="E144" s="7">
        <f t="shared" si="32"/>
        <v>0.16666666666666666</v>
      </c>
      <c r="F144" s="75" t="s">
        <v>706</v>
      </c>
      <c r="G144" s="20">
        <f t="shared" si="34"/>
        <v>1</v>
      </c>
      <c r="H144" s="12">
        <v>1</v>
      </c>
      <c r="I144" s="7">
        <f t="shared" si="33"/>
        <v>0.16666666666666666</v>
      </c>
      <c r="J144" s="18"/>
      <c r="K144" s="19" t="s">
        <v>814</v>
      </c>
      <c r="L144" s="21"/>
      <c r="T144" s="74"/>
      <c r="U144" s="12"/>
      <c r="V144" s="7"/>
      <c r="Z144" s="12"/>
      <c r="AA144" s="7"/>
      <c r="AC144" s="69"/>
    </row>
    <row r="145" spans="1:29" ht="15" x14ac:dyDescent="0.2">
      <c r="A145" s="17">
        <v>97</v>
      </c>
      <c r="B145" s="17">
        <v>1</v>
      </c>
      <c r="C145" t="str">
        <f>VLOOKUP(B:B,'Sub Op Table'!A:C,2,0)</f>
        <v>OBTAIN</v>
      </c>
      <c r="D145" s="6">
        <f>VLOOKUP(B145,'Sub Op Table'!A:C,3,0)</f>
        <v>0.72</v>
      </c>
      <c r="E145" s="7">
        <f t="shared" si="32"/>
        <v>1.2E-2</v>
      </c>
      <c r="F145" s="75" t="s">
        <v>706</v>
      </c>
      <c r="G145" s="20">
        <f t="shared" si="34"/>
        <v>1</v>
      </c>
      <c r="H145" s="12">
        <v>1</v>
      </c>
      <c r="I145" s="7">
        <f t="shared" si="33"/>
        <v>1.2E-2</v>
      </c>
      <c r="J145" s="18"/>
      <c r="K145" s="19" t="s">
        <v>815</v>
      </c>
      <c r="L145" s="21"/>
      <c r="T145" s="74"/>
      <c r="U145" s="12"/>
      <c r="V145" s="7"/>
      <c r="Z145" s="12"/>
      <c r="AA145" s="7"/>
      <c r="AC145" s="69"/>
    </row>
    <row r="146" spans="1:29" ht="15" x14ac:dyDescent="0.2">
      <c r="B146" s="4"/>
      <c r="C146" s="5" t="s">
        <v>639</v>
      </c>
      <c r="E146" s="7"/>
      <c r="F146" s="7"/>
      <c r="G146" s="7"/>
      <c r="I146" s="7"/>
      <c r="J146" s="8"/>
      <c r="K146" s="9"/>
      <c r="T146" s="73"/>
      <c r="U146" s="12"/>
      <c r="V146" s="7"/>
      <c r="Z146" s="12"/>
      <c r="AA146" s="7"/>
      <c r="AC146" s="69"/>
    </row>
    <row r="147" spans="1:29" ht="14" x14ac:dyDescent="0.15">
      <c r="A147" s="23">
        <v>98</v>
      </c>
      <c r="B147" s="17">
        <v>25</v>
      </c>
      <c r="C147" t="str">
        <f>VLOOKUP(B:B,'Sub Op Table'!A:C,2,0)</f>
        <v>WALK 8-10 STEPS (19-25 FT, 8.4-11.4 M)</v>
      </c>
      <c r="D147" s="6">
        <f>VLOOKUP(B147,'Sub Op Table'!A:C,3,0)</f>
        <v>5.76</v>
      </c>
      <c r="E147" s="7">
        <f>D147/60</f>
        <v>9.6000000000000002E-2</v>
      </c>
      <c r="F147" s="7" t="s">
        <v>334</v>
      </c>
      <c r="G147" s="20">
        <f t="shared" ref="G147:G164" si="35">VLOOKUP(F147,$C$14:$D$18,2,FALSE)</f>
        <v>0.16666666666666666</v>
      </c>
      <c r="H147" s="12">
        <v>1</v>
      </c>
      <c r="I147" s="7">
        <f t="shared" ref="I147:I164" si="36">E147*G147*H147</f>
        <v>1.6E-2</v>
      </c>
      <c r="J147" s="18"/>
      <c r="K147" s="19" t="s">
        <v>658</v>
      </c>
      <c r="L147" s="21"/>
      <c r="T147" s="12"/>
      <c r="U147" s="7"/>
      <c r="Y147" s="12"/>
      <c r="Z147" s="7"/>
      <c r="AB147" s="69"/>
    </row>
    <row r="148" spans="1:29" ht="14" x14ac:dyDescent="0.15">
      <c r="A148" s="23">
        <v>99</v>
      </c>
      <c r="B148" s="17">
        <v>1</v>
      </c>
      <c r="C148" t="str">
        <f>VLOOKUP(B:B,'Sub Op Table'!A:C,2,0)</f>
        <v>OBTAIN</v>
      </c>
      <c r="D148" s="6">
        <f>VLOOKUP(B148,'Sub Op Table'!A:C,3,0)</f>
        <v>0.72</v>
      </c>
      <c r="E148" s="7">
        <f>D148/60</f>
        <v>1.2E-2</v>
      </c>
      <c r="F148" s="7" t="s">
        <v>334</v>
      </c>
      <c r="G148" s="20">
        <f t="shared" si="35"/>
        <v>0.16666666666666666</v>
      </c>
      <c r="H148" s="12">
        <v>1</v>
      </c>
      <c r="I148" s="7">
        <f t="shared" si="36"/>
        <v>2E-3</v>
      </c>
      <c r="J148" s="18"/>
      <c r="K148" s="19" t="s">
        <v>369</v>
      </c>
      <c r="L148" s="21"/>
      <c r="T148" s="12"/>
      <c r="U148" s="7"/>
      <c r="Y148" s="12"/>
      <c r="Z148" s="7"/>
      <c r="AB148" s="69"/>
    </row>
    <row r="149" spans="1:29" ht="14" x14ac:dyDescent="0.15">
      <c r="A149" s="23">
        <f>A148+1</f>
        <v>100</v>
      </c>
      <c r="B149" s="17">
        <v>74</v>
      </c>
      <c r="C149" t="str">
        <f>VLOOKUP(B:B,'Sub Op Table'!A:C,2,0)</f>
        <v>CART PUSH/PULL 111-122 STEPS</v>
      </c>
      <c r="D149" s="6">
        <f>VLOOKUP(B149,'Sub Op Table'!A:C,3,0)</f>
        <v>89.639999999999986</v>
      </c>
      <c r="E149" s="7">
        <f>D149/60</f>
        <v>1.4939999999999998</v>
      </c>
      <c r="F149" s="7" t="s">
        <v>334</v>
      </c>
      <c r="G149" s="20">
        <f t="shared" si="35"/>
        <v>0.16666666666666666</v>
      </c>
      <c r="H149" s="12">
        <v>1</v>
      </c>
      <c r="I149" s="7">
        <f t="shared" si="36"/>
        <v>0.24899999999999994</v>
      </c>
      <c r="J149" s="18"/>
      <c r="K149" s="19" t="s">
        <v>659</v>
      </c>
      <c r="L149" s="21"/>
      <c r="T149" s="12"/>
      <c r="U149" s="7"/>
      <c r="Y149" s="12"/>
      <c r="Z149" s="7"/>
      <c r="AB149" s="69"/>
    </row>
    <row r="150" spans="1:29" ht="14" x14ac:dyDescent="0.15">
      <c r="A150" s="23">
        <f t="shared" ref="A150:A164" si="37">A149+1</f>
        <v>101</v>
      </c>
      <c r="B150" s="17">
        <v>10</v>
      </c>
      <c r="C150" t="str">
        <f>VLOOKUP(B:B,'Sub Op Table'!A:C,2,0)</f>
        <v>PLACE WITH ADJUSTMENTS</v>
      </c>
      <c r="D150" s="6">
        <f>VLOOKUP(B150,'Sub Op Table'!A:C,3,0)</f>
        <v>1.44</v>
      </c>
      <c r="E150" s="7">
        <f>D150/60</f>
        <v>2.4E-2</v>
      </c>
      <c r="F150" s="7" t="s">
        <v>334</v>
      </c>
      <c r="G150" s="20">
        <f t="shared" si="35"/>
        <v>0.16666666666666666</v>
      </c>
      <c r="H150" s="12">
        <v>1</v>
      </c>
      <c r="I150" s="7">
        <f t="shared" si="36"/>
        <v>4.0000000000000001E-3</v>
      </c>
      <c r="J150" s="18"/>
      <c r="K150" s="19" t="s">
        <v>660</v>
      </c>
      <c r="L150" s="21"/>
      <c r="T150" s="12"/>
      <c r="U150" s="7"/>
      <c r="Y150" s="12"/>
      <c r="Z150" s="7"/>
      <c r="AB150" s="69"/>
    </row>
    <row r="151" spans="1:29" ht="14" x14ac:dyDescent="0.15">
      <c r="A151" s="23">
        <f t="shared" si="37"/>
        <v>102</v>
      </c>
      <c r="B151" s="17">
        <v>2</v>
      </c>
      <c r="C151" t="str">
        <f>VLOOKUP(B:B,'Sub Op Table'!A:C,2,0)</f>
        <v>OBTAIN WITH 50% BEND</v>
      </c>
      <c r="D151" s="6">
        <f>VLOOKUP(B151,'Sub Op Table'!A:C,3,0)</f>
        <v>1.7999999999999998</v>
      </c>
      <c r="E151" s="7">
        <f t="shared" ref="E151:E164" si="38">D151/60</f>
        <v>2.9999999999999995E-2</v>
      </c>
      <c r="F151" s="7" t="s">
        <v>647</v>
      </c>
      <c r="G151" s="20">
        <f t="shared" si="35"/>
        <v>1.1000000000000001</v>
      </c>
      <c r="H151" s="12">
        <v>1</v>
      </c>
      <c r="I151" s="7">
        <f t="shared" si="36"/>
        <v>3.2999999999999995E-2</v>
      </c>
      <c r="J151" s="18"/>
      <c r="K151" s="19" t="s">
        <v>648</v>
      </c>
      <c r="L151" s="21"/>
      <c r="T151" s="12"/>
      <c r="U151" s="7"/>
      <c r="Y151" s="12"/>
      <c r="Z151" s="7"/>
      <c r="AB151" s="69"/>
    </row>
    <row r="152" spans="1:29" ht="14" x14ac:dyDescent="0.15">
      <c r="A152" s="23">
        <f t="shared" si="37"/>
        <v>103</v>
      </c>
      <c r="B152" s="17">
        <v>24</v>
      </c>
      <c r="C152" t="str">
        <f>VLOOKUP(B:B,'Sub Op Table'!A:C,2,0)</f>
        <v>WALK 5-7 STEPS (11-18 FT, 3.4-5.3 M)</v>
      </c>
      <c r="D152" s="6">
        <f>VLOOKUP(B152,'Sub Op Table'!A:C,3,0)</f>
        <v>3.5999999999999996</v>
      </c>
      <c r="E152" s="7">
        <f t="shared" si="38"/>
        <v>5.9999999999999991E-2</v>
      </c>
      <c r="F152" s="7" t="s">
        <v>334</v>
      </c>
      <c r="G152" s="20">
        <f t="shared" si="35"/>
        <v>0.16666666666666666</v>
      </c>
      <c r="H152" s="12">
        <v>1</v>
      </c>
      <c r="I152" s="7">
        <f t="shared" si="36"/>
        <v>9.9999999999999985E-3</v>
      </c>
      <c r="J152" s="18"/>
      <c r="K152" s="19" t="s">
        <v>649</v>
      </c>
      <c r="L152" s="21"/>
      <c r="T152" s="12"/>
      <c r="U152" s="7"/>
      <c r="Y152" s="12"/>
      <c r="Z152" s="7"/>
      <c r="AB152" s="69"/>
    </row>
    <row r="153" spans="1:29" ht="14" x14ac:dyDescent="0.15">
      <c r="A153" s="23">
        <f t="shared" si="37"/>
        <v>104</v>
      </c>
      <c r="B153" s="17">
        <v>7</v>
      </c>
      <c r="C153" t="str">
        <f>VLOOKUP(B:B,'Sub Op Table'!A:C,2,0)</f>
        <v>PLACE</v>
      </c>
      <c r="D153" s="6">
        <f>VLOOKUP(B153,'Sub Op Table'!A:C,3,0)</f>
        <v>0.72</v>
      </c>
      <c r="E153" s="7">
        <f t="shared" si="38"/>
        <v>1.2E-2</v>
      </c>
      <c r="F153" s="7" t="s">
        <v>647</v>
      </c>
      <c r="G153" s="20">
        <f t="shared" si="35"/>
        <v>1.1000000000000001</v>
      </c>
      <c r="H153" s="12">
        <v>1</v>
      </c>
      <c r="I153" s="7">
        <f t="shared" si="36"/>
        <v>1.3200000000000002E-2</v>
      </c>
      <c r="J153" s="18"/>
      <c r="K153" s="19" t="s">
        <v>650</v>
      </c>
      <c r="L153" s="21"/>
      <c r="T153" s="12"/>
      <c r="U153" s="7"/>
      <c r="Y153" s="12"/>
      <c r="Z153" s="7"/>
      <c r="AB153" s="69"/>
    </row>
    <row r="154" spans="1:29" ht="15" x14ac:dyDescent="0.2">
      <c r="A154" s="23">
        <f t="shared" si="37"/>
        <v>105</v>
      </c>
      <c r="B154" s="17">
        <v>4</v>
      </c>
      <c r="C154" t="str">
        <f>VLOOKUP(B:B,'Sub Op Table'!A:C,2,0)</f>
        <v>OBTAIN HEAVY OBJECT</v>
      </c>
      <c r="D154" s="6">
        <f>VLOOKUP(B154,'Sub Op Table'!A:C,3,0)</f>
        <v>1.44</v>
      </c>
      <c r="E154" s="7">
        <f t="shared" si="38"/>
        <v>2.4E-2</v>
      </c>
      <c r="F154" s="7" t="s">
        <v>334</v>
      </c>
      <c r="G154" s="20">
        <f t="shared" si="35"/>
        <v>0.16666666666666666</v>
      </c>
      <c r="H154" s="12">
        <v>1</v>
      </c>
      <c r="I154" s="7">
        <f t="shared" si="36"/>
        <v>4.0000000000000001E-3</v>
      </c>
      <c r="J154" s="18"/>
      <c r="K154" s="19" t="s">
        <v>640</v>
      </c>
      <c r="L154" s="21"/>
      <c r="T154" s="73"/>
      <c r="U154" s="12"/>
      <c r="V154" s="7"/>
      <c r="Z154" s="12"/>
      <c r="AA154" s="7"/>
      <c r="AC154" s="69"/>
    </row>
    <row r="155" spans="1:29" ht="15" x14ac:dyDescent="0.2">
      <c r="A155" s="23">
        <f t="shared" si="37"/>
        <v>106</v>
      </c>
      <c r="B155" s="17">
        <v>1</v>
      </c>
      <c r="C155" t="str">
        <f>VLOOKUP(B:B,'Sub Op Table'!A:C,2,0)</f>
        <v>OBTAIN</v>
      </c>
      <c r="D155" s="6">
        <f>VLOOKUP(B155,'Sub Op Table'!A:C,3,0)</f>
        <v>0.72</v>
      </c>
      <c r="E155" s="7">
        <f t="shared" si="38"/>
        <v>1.2E-2</v>
      </c>
      <c r="F155" s="7" t="s">
        <v>647</v>
      </c>
      <c r="G155" s="20">
        <f t="shared" si="35"/>
        <v>1.1000000000000001</v>
      </c>
      <c r="H155" s="12">
        <v>1</v>
      </c>
      <c r="I155" s="7">
        <f t="shared" si="36"/>
        <v>1.3200000000000002E-2</v>
      </c>
      <c r="J155" s="18"/>
      <c r="K155" s="19" t="s">
        <v>641</v>
      </c>
      <c r="L155" s="21"/>
      <c r="T155" s="73"/>
      <c r="U155" s="12"/>
      <c r="V155" s="7"/>
      <c r="Z155" s="12"/>
      <c r="AA155" s="7"/>
      <c r="AC155" s="69"/>
    </row>
    <row r="156" spans="1:29" ht="15" x14ac:dyDescent="0.2">
      <c r="A156" s="23">
        <f t="shared" si="37"/>
        <v>107</v>
      </c>
      <c r="B156" s="17">
        <v>405</v>
      </c>
      <c r="C156" t="str">
        <f>VLOOKUP(B:B,'Sub Op Table'!A:C,2,0)</f>
        <v>ALIGN WITH PRECISION</v>
      </c>
      <c r="D156" s="6">
        <f>VLOOKUP(B156,'Sub Op Table'!A:C,3,0)</f>
        <v>6.1199999999999992</v>
      </c>
      <c r="E156" s="7">
        <f t="shared" si="38"/>
        <v>0.10199999999999999</v>
      </c>
      <c r="F156" s="7" t="s">
        <v>647</v>
      </c>
      <c r="G156" s="20">
        <f t="shared" si="35"/>
        <v>1.1000000000000001</v>
      </c>
      <c r="H156" s="12">
        <v>1</v>
      </c>
      <c r="I156" s="7">
        <f t="shared" si="36"/>
        <v>0.11220000000000001</v>
      </c>
      <c r="J156" s="18"/>
      <c r="K156" s="19" t="s">
        <v>642</v>
      </c>
      <c r="L156" s="21"/>
      <c r="T156" s="73"/>
      <c r="U156" s="12"/>
      <c r="V156" s="7"/>
      <c r="Z156" s="12"/>
      <c r="AA156" s="7"/>
      <c r="AC156" s="69"/>
    </row>
    <row r="157" spans="1:29" ht="15" x14ac:dyDescent="0.2">
      <c r="A157" s="23">
        <f t="shared" si="37"/>
        <v>108</v>
      </c>
      <c r="B157" s="17">
        <v>192</v>
      </c>
      <c r="C157" t="str">
        <f>VLOOKUP(B:B,'Sub Op Table'!A:C,2,0)</f>
        <v>PUSH BUTTON/PUSH PULL SWITCH / LEVER &lt;12" WITH RESISTANCE</v>
      </c>
      <c r="D157" s="6">
        <f>VLOOKUP(B157,'Sub Op Table'!A:C,3,0)</f>
        <v>2.1599999999999997</v>
      </c>
      <c r="E157" s="7">
        <f t="shared" si="38"/>
        <v>3.5999999999999997E-2</v>
      </c>
      <c r="F157" s="7" t="s">
        <v>647</v>
      </c>
      <c r="G157" s="20">
        <f t="shared" si="35"/>
        <v>1.1000000000000001</v>
      </c>
      <c r="H157" s="12">
        <v>1</v>
      </c>
      <c r="I157" s="7">
        <f t="shared" si="36"/>
        <v>3.9600000000000003E-2</v>
      </c>
      <c r="J157" s="18"/>
      <c r="K157" s="19" t="s">
        <v>643</v>
      </c>
      <c r="L157" s="21"/>
      <c r="T157" s="73"/>
      <c r="U157" s="12"/>
      <c r="V157" s="7"/>
      <c r="Z157" s="12"/>
      <c r="AA157" s="7"/>
      <c r="AC157" s="69"/>
    </row>
    <row r="158" spans="1:29" ht="15" x14ac:dyDescent="0.2">
      <c r="A158" s="23">
        <f t="shared" si="37"/>
        <v>109</v>
      </c>
      <c r="B158" s="17">
        <v>4</v>
      </c>
      <c r="C158" t="str">
        <f>VLOOKUP(B:B,'Sub Op Table'!A:C,2,0)</f>
        <v>OBTAIN HEAVY OBJECT</v>
      </c>
      <c r="D158" s="6">
        <f>VLOOKUP(B158,'Sub Op Table'!A:C,3,0)</f>
        <v>1.44</v>
      </c>
      <c r="E158" s="7">
        <f t="shared" si="38"/>
        <v>2.4E-2</v>
      </c>
      <c r="F158" s="7" t="s">
        <v>647</v>
      </c>
      <c r="G158" s="20">
        <f t="shared" si="35"/>
        <v>1.1000000000000001</v>
      </c>
      <c r="H158" s="12">
        <v>1</v>
      </c>
      <c r="I158" s="7">
        <f t="shared" si="36"/>
        <v>2.6400000000000003E-2</v>
      </c>
      <c r="J158" s="18"/>
      <c r="K158" s="19" t="s">
        <v>639</v>
      </c>
      <c r="L158" s="21"/>
      <c r="T158" s="73"/>
      <c r="U158" s="12"/>
      <c r="V158" s="7"/>
      <c r="Z158" s="12"/>
      <c r="AA158" s="7"/>
      <c r="AC158" s="69"/>
    </row>
    <row r="159" spans="1:29" ht="15" x14ac:dyDescent="0.2">
      <c r="A159" s="23">
        <f t="shared" si="37"/>
        <v>110</v>
      </c>
      <c r="B159" s="17">
        <v>460</v>
      </c>
      <c r="C159" t="str">
        <f>VLOOKUP(B:B,'Sub Op Table'!A:C,2,0)</f>
        <v>USING 5 WRIST TURNS 1 USING HAND</v>
      </c>
      <c r="D159" s="6">
        <f>VLOOKUP(B159,'Sub Op Table'!A:C,3,0)</f>
        <v>5.04</v>
      </c>
      <c r="E159" s="7">
        <f t="shared" si="38"/>
        <v>8.4000000000000005E-2</v>
      </c>
      <c r="F159" s="7" t="s">
        <v>647</v>
      </c>
      <c r="G159" s="20">
        <f t="shared" si="35"/>
        <v>1.1000000000000001</v>
      </c>
      <c r="H159" s="12">
        <v>1</v>
      </c>
      <c r="I159" s="7">
        <f t="shared" si="36"/>
        <v>9.240000000000001E-2</v>
      </c>
      <c r="J159" s="18"/>
      <c r="K159" s="19" t="s">
        <v>644</v>
      </c>
      <c r="L159" s="21"/>
      <c r="T159" s="73"/>
      <c r="U159" s="12"/>
      <c r="V159" s="7"/>
      <c r="Z159" s="12"/>
      <c r="AA159" s="7"/>
      <c r="AC159" s="69"/>
    </row>
    <row r="160" spans="1:29" ht="15" x14ac:dyDescent="0.2">
      <c r="A160" s="23">
        <f t="shared" si="37"/>
        <v>111</v>
      </c>
      <c r="B160" s="17">
        <v>10</v>
      </c>
      <c r="C160" t="str">
        <f>VLOOKUP(B:B,'Sub Op Table'!A:C,2,0)</f>
        <v>PLACE WITH ADJUSTMENTS</v>
      </c>
      <c r="D160" s="6">
        <f>VLOOKUP(B160,'Sub Op Table'!A:C,3,0)</f>
        <v>1.44</v>
      </c>
      <c r="E160" s="7">
        <f t="shared" si="38"/>
        <v>2.4E-2</v>
      </c>
      <c r="F160" s="7" t="s">
        <v>334</v>
      </c>
      <c r="G160" s="20">
        <f t="shared" si="35"/>
        <v>0.16666666666666666</v>
      </c>
      <c r="H160" s="12">
        <v>1</v>
      </c>
      <c r="I160" s="7">
        <f t="shared" si="36"/>
        <v>4.0000000000000001E-3</v>
      </c>
      <c r="J160" s="18"/>
      <c r="K160" s="19" t="s">
        <v>645</v>
      </c>
      <c r="L160" s="21"/>
      <c r="T160" s="73"/>
      <c r="U160" s="12"/>
      <c r="V160" s="7"/>
      <c r="Z160" s="12"/>
      <c r="AA160" s="7"/>
      <c r="AC160" s="69"/>
    </row>
    <row r="161" spans="1:30" ht="15" x14ac:dyDescent="0.2">
      <c r="A161" s="23">
        <f t="shared" si="37"/>
        <v>112</v>
      </c>
      <c r="B161" s="17">
        <v>24</v>
      </c>
      <c r="C161" t="str">
        <f>VLOOKUP(B:B,'Sub Op Table'!A:C,2,0)</f>
        <v>WALK 5-7 STEPS (11-18 FT, 3.4-5.3 M)</v>
      </c>
      <c r="D161" s="6">
        <f>VLOOKUP(B161,'Sub Op Table'!A:C,3,0)</f>
        <v>3.5999999999999996</v>
      </c>
      <c r="E161" s="7">
        <f t="shared" si="38"/>
        <v>5.9999999999999991E-2</v>
      </c>
      <c r="F161" s="7" t="s">
        <v>334</v>
      </c>
      <c r="G161" s="20">
        <f t="shared" si="35"/>
        <v>0.16666666666666666</v>
      </c>
      <c r="H161" s="12">
        <v>1</v>
      </c>
      <c r="I161" s="7">
        <f t="shared" si="36"/>
        <v>9.9999999999999985E-3</v>
      </c>
      <c r="J161" s="18"/>
      <c r="K161" s="19" t="s">
        <v>653</v>
      </c>
      <c r="L161" s="21"/>
      <c r="T161" s="73"/>
      <c r="U161" s="12"/>
      <c r="V161" s="7"/>
      <c r="Z161" s="12"/>
      <c r="AA161" s="7"/>
      <c r="AC161" s="69"/>
    </row>
    <row r="162" spans="1:30" ht="15" x14ac:dyDescent="0.2">
      <c r="A162" s="23">
        <f t="shared" si="37"/>
        <v>113</v>
      </c>
      <c r="B162" s="17">
        <v>7</v>
      </c>
      <c r="C162" t="str">
        <f>VLOOKUP(B:B,'Sub Op Table'!A:C,2,0)</f>
        <v>PLACE</v>
      </c>
      <c r="D162" s="6">
        <f>VLOOKUP(B162,'Sub Op Table'!A:C,3,0)</f>
        <v>0.72</v>
      </c>
      <c r="E162" s="7">
        <f t="shared" si="38"/>
        <v>1.2E-2</v>
      </c>
      <c r="F162" s="7" t="s">
        <v>647</v>
      </c>
      <c r="G162" s="20">
        <f t="shared" si="35"/>
        <v>1.1000000000000001</v>
      </c>
      <c r="H162" s="12">
        <v>1</v>
      </c>
      <c r="I162" s="7">
        <f t="shared" si="36"/>
        <v>1.3200000000000002E-2</v>
      </c>
      <c r="J162" s="18"/>
      <c r="K162" s="19" t="s">
        <v>652</v>
      </c>
      <c r="L162" s="21"/>
      <c r="T162" s="73"/>
      <c r="U162" s="12"/>
      <c r="V162" s="7"/>
      <c r="Z162" s="12"/>
      <c r="AA162" s="7"/>
      <c r="AC162" s="69"/>
    </row>
    <row r="163" spans="1:30" ht="15" x14ac:dyDescent="0.2">
      <c r="A163" s="23">
        <f t="shared" si="37"/>
        <v>114</v>
      </c>
      <c r="B163" s="17">
        <v>25</v>
      </c>
      <c r="C163" t="str">
        <f>VLOOKUP(B:B,'Sub Op Table'!A:C,2,0)</f>
        <v>WALK 8-10 STEPS (19-25 FT, 8.4-11.4 M)</v>
      </c>
      <c r="D163" s="6">
        <f>VLOOKUP(B163,'Sub Op Table'!A:C,3,0)</f>
        <v>5.76</v>
      </c>
      <c r="E163" s="7">
        <f t="shared" si="38"/>
        <v>9.6000000000000002E-2</v>
      </c>
      <c r="F163" s="7" t="s">
        <v>334</v>
      </c>
      <c r="G163" s="20">
        <f t="shared" si="35"/>
        <v>0.16666666666666666</v>
      </c>
      <c r="H163" s="12">
        <v>1</v>
      </c>
      <c r="I163" s="7">
        <f t="shared" si="36"/>
        <v>1.6E-2</v>
      </c>
      <c r="J163" s="18"/>
      <c r="K163" s="19" t="s">
        <v>654</v>
      </c>
      <c r="L163" s="21"/>
      <c r="T163" s="73"/>
      <c r="U163" s="12"/>
      <c r="V163" s="7"/>
      <c r="Z163" s="12"/>
      <c r="AA163" s="7"/>
      <c r="AC163" s="69"/>
    </row>
    <row r="164" spans="1:30" ht="15" x14ac:dyDescent="0.2">
      <c r="A164" s="23">
        <f t="shared" si="37"/>
        <v>115</v>
      </c>
      <c r="B164" s="17">
        <v>11</v>
      </c>
      <c r="C164" t="str">
        <f>VLOOKUP(B:B,'Sub Op Table'!A:C,2,0)</f>
        <v>PLACE WITH ADJUSTMENT AND 50% BEND</v>
      </c>
      <c r="D164" s="6">
        <f>VLOOKUP(B164,'Sub Op Table'!A:C,3,0)</f>
        <v>2.52</v>
      </c>
      <c r="E164" s="7">
        <f t="shared" si="38"/>
        <v>4.2000000000000003E-2</v>
      </c>
      <c r="F164" s="7" t="s">
        <v>647</v>
      </c>
      <c r="G164" s="20">
        <f t="shared" si="35"/>
        <v>1.1000000000000001</v>
      </c>
      <c r="H164" s="12">
        <v>1</v>
      </c>
      <c r="I164" s="7">
        <f t="shared" si="36"/>
        <v>4.6200000000000005E-2</v>
      </c>
      <c r="J164" s="18"/>
      <c r="K164" s="19" t="s">
        <v>651</v>
      </c>
      <c r="L164" s="21"/>
      <c r="T164" s="73"/>
      <c r="U164" s="12"/>
      <c r="V164" s="7"/>
      <c r="Z164" s="12"/>
      <c r="AA164" s="7"/>
      <c r="AC164" s="69"/>
    </row>
    <row r="165" spans="1:30" x14ac:dyDescent="0.15">
      <c r="B165" s="4" t="s">
        <v>6</v>
      </c>
      <c r="C165" s="5" t="s">
        <v>381</v>
      </c>
      <c r="E165" s="7"/>
      <c r="F165" s="7"/>
      <c r="G165" s="7"/>
      <c r="I165" s="7"/>
      <c r="J165" s="8"/>
      <c r="K165" s="9"/>
      <c r="T165" s="12"/>
      <c r="U165" s="7"/>
      <c r="Y165" s="12"/>
      <c r="Z165" s="7"/>
      <c r="AB165" s="69"/>
    </row>
    <row r="166" spans="1:30" ht="14" x14ac:dyDescent="0.15">
      <c r="A166" s="23">
        <v>116</v>
      </c>
      <c r="B166" s="17">
        <v>25</v>
      </c>
      <c r="C166" t="str">
        <f>VLOOKUP(B:B,'Sub Op Table'!A:C,2,0)</f>
        <v>WALK 8-10 STEPS (19-25 FT, 8.4-11.4 M)</v>
      </c>
      <c r="D166" s="6">
        <f>VLOOKUP(B166,'Sub Op Table'!A:C,3,0)</f>
        <v>5.76</v>
      </c>
      <c r="E166" s="7">
        <f>D166/60</f>
        <v>9.6000000000000002E-2</v>
      </c>
      <c r="F166" s="7" t="s">
        <v>334</v>
      </c>
      <c r="G166" s="20">
        <f>VLOOKUP(F166,$C$14:$D$27,2,FALSE)</f>
        <v>0.16666666666666666</v>
      </c>
      <c r="H166" s="12">
        <v>1</v>
      </c>
      <c r="I166" s="7">
        <f t="shared" ref="I166:I185" si="39">E166*G166*H166</f>
        <v>1.6E-2</v>
      </c>
      <c r="J166" s="18"/>
      <c r="K166" s="19" t="s">
        <v>400</v>
      </c>
      <c r="L166" s="21"/>
      <c r="T166" s="12"/>
      <c r="U166" s="7"/>
      <c r="Y166" s="12"/>
      <c r="Z166" s="7"/>
      <c r="AB166" s="69"/>
    </row>
    <row r="167" spans="1:30" ht="14" x14ac:dyDescent="0.15">
      <c r="A167" s="23">
        <v>117</v>
      </c>
      <c r="B167" s="17">
        <v>1</v>
      </c>
      <c r="C167" t="str">
        <f>VLOOKUP(B:B,'Sub Op Table'!A:C,2,0)</f>
        <v>OBTAIN</v>
      </c>
      <c r="D167" s="6">
        <f>VLOOKUP(B167,'Sub Op Table'!A:C,3,0)</f>
        <v>0.72</v>
      </c>
      <c r="E167" s="7">
        <f>D167/60</f>
        <v>1.2E-2</v>
      </c>
      <c r="F167" s="7" t="s">
        <v>334</v>
      </c>
      <c r="G167" s="20">
        <f>VLOOKUP(F167,$C$14:$D$27,2,FALSE)</f>
        <v>0.16666666666666666</v>
      </c>
      <c r="H167" s="12">
        <v>1</v>
      </c>
      <c r="I167" s="7">
        <f t="shared" si="39"/>
        <v>2E-3</v>
      </c>
      <c r="J167" s="18"/>
      <c r="K167" s="19" t="s">
        <v>369</v>
      </c>
      <c r="L167" s="21"/>
      <c r="T167" s="12"/>
      <c r="U167" s="7"/>
      <c r="Y167" s="12"/>
      <c r="Z167" s="7"/>
      <c r="AB167" s="69"/>
    </row>
    <row r="168" spans="1:30" ht="14" x14ac:dyDescent="0.15">
      <c r="A168" s="23">
        <f>A167+1</f>
        <v>118</v>
      </c>
      <c r="B168" s="17">
        <v>68</v>
      </c>
      <c r="C168" t="str">
        <f>VLOOKUP(B:B,'Sub Op Table'!A:C,2,0)</f>
        <v>CART PUSH/PULL 58-67 STEPS</v>
      </c>
      <c r="D168" s="6">
        <f>VLOOKUP(B168,'Sub Op Table'!A:C,3,0)</f>
        <v>48.599999999999994</v>
      </c>
      <c r="E168" s="7">
        <f>D168/60</f>
        <v>0.80999999999999994</v>
      </c>
      <c r="F168" s="7" t="s">
        <v>334</v>
      </c>
      <c r="G168" s="20">
        <f>VLOOKUP(F168,$C$14:$D$27,2,FALSE)</f>
        <v>0.16666666666666666</v>
      </c>
      <c r="H168" s="12">
        <v>1</v>
      </c>
      <c r="I168" s="7">
        <f t="shared" si="39"/>
        <v>0.13499999999999998</v>
      </c>
      <c r="J168" s="18"/>
      <c r="K168" s="19" t="s">
        <v>401</v>
      </c>
      <c r="L168" s="21"/>
      <c r="T168" s="12"/>
      <c r="U168" s="7"/>
      <c r="Y168" s="12"/>
      <c r="Z168" s="7"/>
      <c r="AB168" s="69"/>
    </row>
    <row r="169" spans="1:30" ht="14" x14ac:dyDescent="0.15">
      <c r="A169" s="23">
        <f t="shared" ref="A169:A185" si="40">A168+1</f>
        <v>119</v>
      </c>
      <c r="B169" s="17">
        <v>10</v>
      </c>
      <c r="C169" t="str">
        <f>VLOOKUP(B:B,'Sub Op Table'!A:C,2,0)</f>
        <v>PLACE WITH ADJUSTMENTS</v>
      </c>
      <c r="D169" s="6">
        <f>VLOOKUP(B169,'Sub Op Table'!A:C,3,0)</f>
        <v>1.44</v>
      </c>
      <c r="E169" s="7">
        <f>D169/60</f>
        <v>2.4E-2</v>
      </c>
      <c r="F169" s="7" t="s">
        <v>334</v>
      </c>
      <c r="G169" s="20">
        <f>VLOOKUP(F169,$C$14:$D$27,2,FALSE)</f>
        <v>0.16666666666666666</v>
      </c>
      <c r="H169" s="12">
        <v>1</v>
      </c>
      <c r="I169" s="7">
        <f t="shared" si="39"/>
        <v>4.0000000000000001E-3</v>
      </c>
      <c r="J169" s="18"/>
      <c r="K169" s="19" t="s">
        <v>402</v>
      </c>
      <c r="L169" s="21"/>
      <c r="T169" s="12"/>
      <c r="U169" s="7"/>
      <c r="Y169" s="12"/>
      <c r="Z169" s="7"/>
      <c r="AB169" s="69"/>
    </row>
    <row r="170" spans="1:30" ht="15" x14ac:dyDescent="0.2">
      <c r="A170" s="23">
        <f t="shared" si="40"/>
        <v>120</v>
      </c>
      <c r="B170" s="17">
        <v>2</v>
      </c>
      <c r="C170" t="str">
        <f>VLOOKUP(B:B,'Sub Op Table'!A:C,2,0)</f>
        <v>OBTAIN WITH 50% BEND</v>
      </c>
      <c r="D170" s="6">
        <f>VLOOKUP(B170,'Sub Op Table'!A:C,3,0)</f>
        <v>1.7999999999999998</v>
      </c>
      <c r="E170" s="7">
        <f t="shared" ref="E170:E185" si="41">D170/60</f>
        <v>2.9999999999999995E-2</v>
      </c>
      <c r="F170" s="7" t="s">
        <v>335</v>
      </c>
      <c r="G170" s="20">
        <f t="shared" ref="G170:G185" si="42">VLOOKUP(F170,$C$14:$D$29,2,FALSE)</f>
        <v>1</v>
      </c>
      <c r="H170" s="12">
        <v>1</v>
      </c>
      <c r="I170" s="7">
        <f t="shared" si="39"/>
        <v>2.9999999999999995E-2</v>
      </c>
      <c r="J170" s="18"/>
      <c r="K170" s="19" t="s">
        <v>372</v>
      </c>
      <c r="L170" s="21"/>
      <c r="U170" s="73"/>
      <c r="V170" s="79">
        <v>2</v>
      </c>
      <c r="W170" s="7">
        <f t="shared" ref="W170:W175" si="43">E170*G170*V170</f>
        <v>5.9999999999999991E-2</v>
      </c>
      <c r="X170" t="s">
        <v>374</v>
      </c>
      <c r="AA170" s="79">
        <v>2</v>
      </c>
      <c r="AB170" s="7">
        <f t="shared" ref="AB170:AB175" si="44">E170*G170*AA170</f>
        <v>5.9999999999999991E-2</v>
      </c>
      <c r="AD170" s="69">
        <f t="shared" ref="AD170:AD174" si="45">V170-AA170</f>
        <v>0</v>
      </c>
    </row>
    <row r="171" spans="1:30" ht="15" x14ac:dyDescent="0.2">
      <c r="A171" s="23">
        <f t="shared" si="40"/>
        <v>121</v>
      </c>
      <c r="B171" s="17">
        <v>512</v>
      </c>
      <c r="C171" t="str">
        <f>VLOOKUP(B:B,'Sub Op Table'!A:C,2,0)</f>
        <v>READ COMPARE 4 ITEMS</v>
      </c>
      <c r="D171" s="6">
        <f>VLOOKUP(B171,'Sub Op Table'!A:C,3,0)</f>
        <v>2.1599999999999997</v>
      </c>
      <c r="E171" s="7">
        <f t="shared" si="41"/>
        <v>3.5999999999999997E-2</v>
      </c>
      <c r="F171" s="7" t="s">
        <v>335</v>
      </c>
      <c r="G171" s="20">
        <f t="shared" si="42"/>
        <v>1</v>
      </c>
      <c r="H171" s="12">
        <v>1</v>
      </c>
      <c r="I171" s="7">
        <f t="shared" si="39"/>
        <v>3.5999999999999997E-2</v>
      </c>
      <c r="J171" s="18"/>
      <c r="K171" s="19" t="s">
        <v>373</v>
      </c>
      <c r="L171" s="21"/>
      <c r="U171" s="73"/>
      <c r="V171" s="12">
        <v>1</v>
      </c>
      <c r="W171" s="7">
        <f t="shared" si="43"/>
        <v>3.5999999999999997E-2</v>
      </c>
      <c r="AA171" s="12">
        <v>1</v>
      </c>
      <c r="AB171" s="7">
        <f t="shared" si="44"/>
        <v>3.5999999999999997E-2</v>
      </c>
      <c r="AD171" s="69">
        <f t="shared" si="45"/>
        <v>0</v>
      </c>
    </row>
    <row r="172" spans="1:30" ht="15" x14ac:dyDescent="0.2">
      <c r="A172" s="23">
        <f t="shared" si="40"/>
        <v>122</v>
      </c>
      <c r="B172" s="17">
        <v>434</v>
      </c>
      <c r="C172" t="str">
        <f>VLOOKUP(B:B,'Sub Op Table'!A:C,2,0)</f>
        <v>OBTAIN RADIO FROM BELT AND RETURN</v>
      </c>
      <c r="D172" s="6">
        <f>VLOOKUP(B172,'Sub Op Table'!A:C,3,0)</f>
        <v>2.88</v>
      </c>
      <c r="E172" s="7">
        <f t="shared" si="41"/>
        <v>4.8000000000000001E-2</v>
      </c>
      <c r="F172" s="7" t="s">
        <v>335</v>
      </c>
      <c r="G172" s="20">
        <f t="shared" si="42"/>
        <v>1</v>
      </c>
      <c r="H172" s="12">
        <v>1</v>
      </c>
      <c r="I172" s="7">
        <f t="shared" si="39"/>
        <v>4.8000000000000001E-2</v>
      </c>
      <c r="J172" s="18"/>
      <c r="K172" s="19" t="s">
        <v>382</v>
      </c>
      <c r="L172" s="21"/>
      <c r="U172" s="73"/>
      <c r="V172" s="12">
        <v>1</v>
      </c>
      <c r="W172" s="7">
        <f t="shared" si="43"/>
        <v>4.8000000000000001E-2</v>
      </c>
      <c r="AA172" s="12">
        <v>1</v>
      </c>
      <c r="AB172" s="7">
        <f t="shared" si="44"/>
        <v>4.8000000000000001E-2</v>
      </c>
      <c r="AD172" s="69">
        <f t="shared" si="45"/>
        <v>0</v>
      </c>
    </row>
    <row r="173" spans="1:30" ht="15" x14ac:dyDescent="0.2">
      <c r="A173" s="23">
        <f t="shared" si="40"/>
        <v>123</v>
      </c>
      <c r="B173" s="17">
        <v>7</v>
      </c>
      <c r="C173" t="str">
        <f>VLOOKUP(B:B,'Sub Op Table'!A:C,2,0)</f>
        <v>PLACE</v>
      </c>
      <c r="D173" s="6">
        <f>VLOOKUP(B173,'Sub Op Table'!A:C,3,0)</f>
        <v>0.72</v>
      </c>
      <c r="E173" s="7">
        <f t="shared" si="41"/>
        <v>1.2E-2</v>
      </c>
      <c r="F173" s="7" t="s">
        <v>335</v>
      </c>
      <c r="G173" s="20">
        <f t="shared" si="42"/>
        <v>1</v>
      </c>
      <c r="H173" s="12">
        <v>1</v>
      </c>
      <c r="I173" s="7">
        <f t="shared" si="39"/>
        <v>1.2E-2</v>
      </c>
      <c r="J173" s="18"/>
      <c r="K173" s="19" t="s">
        <v>403</v>
      </c>
      <c r="L173" s="21"/>
      <c r="U173" s="73"/>
      <c r="V173" s="12">
        <v>1</v>
      </c>
      <c r="W173" s="7">
        <f t="shared" si="43"/>
        <v>1.2E-2</v>
      </c>
      <c r="AA173" s="12">
        <v>1</v>
      </c>
      <c r="AB173" s="7">
        <f t="shared" si="44"/>
        <v>1.2E-2</v>
      </c>
      <c r="AD173" s="69">
        <f t="shared" si="45"/>
        <v>0</v>
      </c>
    </row>
    <row r="174" spans="1:30" ht="15" x14ac:dyDescent="0.2">
      <c r="A174" s="23">
        <f t="shared" si="40"/>
        <v>124</v>
      </c>
      <c r="B174" s="17">
        <v>120</v>
      </c>
      <c r="C174" t="str">
        <f>VLOOKUP(B:B,'Sub Op Table'!A:C,2,0)</f>
        <v xml:space="preserve">SCAN BARCODE </v>
      </c>
      <c r="D174" s="6">
        <f>VLOOKUP(B174,'Sub Op Table'!A:C,3,0)</f>
        <v>1.7999999999999998</v>
      </c>
      <c r="E174" s="7">
        <f t="shared" si="41"/>
        <v>2.9999999999999995E-2</v>
      </c>
      <c r="F174" s="7" t="s">
        <v>335</v>
      </c>
      <c r="G174" s="20">
        <f t="shared" si="42"/>
        <v>1</v>
      </c>
      <c r="H174" s="12">
        <v>1</v>
      </c>
      <c r="I174" s="7">
        <f t="shared" si="39"/>
        <v>2.9999999999999995E-2</v>
      </c>
      <c r="J174" s="18"/>
      <c r="K174" s="19" t="s">
        <v>404</v>
      </c>
      <c r="L174" s="21"/>
      <c r="U174" s="73"/>
      <c r="V174" s="12">
        <v>1</v>
      </c>
      <c r="W174" s="7">
        <f t="shared" si="43"/>
        <v>2.9999999999999995E-2</v>
      </c>
      <c r="AA174" s="12">
        <v>1</v>
      </c>
      <c r="AB174" s="7">
        <f t="shared" si="44"/>
        <v>2.9999999999999995E-2</v>
      </c>
      <c r="AD174" s="69">
        <f t="shared" si="45"/>
        <v>0</v>
      </c>
    </row>
    <row r="175" spans="1:30" ht="15" x14ac:dyDescent="0.2">
      <c r="A175" s="23">
        <f t="shared" si="40"/>
        <v>125</v>
      </c>
      <c r="B175" s="17">
        <v>245</v>
      </c>
      <c r="C175" t="str">
        <f>VLOOKUP(B:B,'Sub Op Table'!A:C,2,0)</f>
        <v>PROCESS TIME</v>
      </c>
      <c r="D175" s="14">
        <f>VLOOKUP(B175,'Sub Op Table'!A:C,3,0)</f>
        <v>5.0039999999999996</v>
      </c>
      <c r="E175" s="7">
        <f t="shared" ref="E175" si="46">D175/60</f>
        <v>8.3399999999999988E-2</v>
      </c>
      <c r="F175" s="7" t="s">
        <v>335</v>
      </c>
      <c r="G175" s="20">
        <f t="shared" si="42"/>
        <v>1</v>
      </c>
      <c r="H175" s="12">
        <v>1</v>
      </c>
      <c r="I175" s="7">
        <f t="shared" ref="I175" si="47">E175*G175*H175</f>
        <v>8.3399999999999988E-2</v>
      </c>
      <c r="J175" s="18"/>
      <c r="K175" s="19" t="s">
        <v>764</v>
      </c>
      <c r="L175" s="21"/>
      <c r="U175" s="73"/>
      <c r="V175" s="12">
        <v>1</v>
      </c>
      <c r="W175" s="7">
        <f t="shared" si="43"/>
        <v>8.3399999999999988E-2</v>
      </c>
      <c r="AA175" s="12">
        <v>1</v>
      </c>
      <c r="AB175" s="7">
        <f t="shared" si="44"/>
        <v>8.3399999999999988E-2</v>
      </c>
      <c r="AD175" s="69">
        <f t="shared" ref="AD175" si="48">V175-AA175</f>
        <v>0</v>
      </c>
    </row>
    <row r="176" spans="1:30" ht="15" x14ac:dyDescent="0.2">
      <c r="A176" s="23">
        <f t="shared" si="40"/>
        <v>126</v>
      </c>
      <c r="B176" s="17">
        <v>53</v>
      </c>
      <c r="C176" t="str">
        <f>VLOOKUP(B:B,'Sub Op Table'!A:C,2,0)</f>
        <v>TEAR RECEIPT</v>
      </c>
      <c r="D176" s="6">
        <f>VLOOKUP(B176,'Sub Op Table'!A:C,3,0)</f>
        <v>1.44</v>
      </c>
      <c r="E176" s="7">
        <f t="shared" ref="E176:E177" si="49">D176/60</f>
        <v>2.4E-2</v>
      </c>
      <c r="F176" s="7" t="s">
        <v>335</v>
      </c>
      <c r="G176" s="20">
        <f t="shared" si="42"/>
        <v>1</v>
      </c>
      <c r="H176" s="12">
        <f>'Secondary Assumptions'!C31</f>
        <v>6.666666666666667</v>
      </c>
      <c r="I176" s="7">
        <f t="shared" ref="I176:I177" si="50">E176*G176*H176</f>
        <v>0.16</v>
      </c>
      <c r="J176" s="18"/>
      <c r="K176" s="19" t="s">
        <v>765</v>
      </c>
      <c r="L176" s="21"/>
      <c r="U176" s="73"/>
      <c r="V176" s="12"/>
      <c r="W176" s="7"/>
      <c r="AA176" s="12"/>
      <c r="AB176" s="7"/>
      <c r="AD176" s="69"/>
    </row>
    <row r="177" spans="1:30" ht="15" x14ac:dyDescent="0.2">
      <c r="A177" s="23">
        <f t="shared" si="40"/>
        <v>127</v>
      </c>
      <c r="B177" s="17">
        <v>10</v>
      </c>
      <c r="C177" t="str">
        <f>VLOOKUP(B:B,'Sub Op Table'!A:C,2,0)</f>
        <v>PLACE WITH ADJUSTMENTS</v>
      </c>
      <c r="D177" s="6">
        <f>VLOOKUP(B177,'Sub Op Table'!A:C,3,0)</f>
        <v>1.44</v>
      </c>
      <c r="E177" s="7">
        <f t="shared" si="49"/>
        <v>2.4E-2</v>
      </c>
      <c r="F177" s="7" t="s">
        <v>335</v>
      </c>
      <c r="G177" s="20">
        <f t="shared" si="42"/>
        <v>1</v>
      </c>
      <c r="H177" s="12">
        <f>'Secondary Assumptions'!C31</f>
        <v>6.666666666666667</v>
      </c>
      <c r="I177" s="7">
        <f t="shared" si="50"/>
        <v>0.16</v>
      </c>
      <c r="J177" s="18"/>
      <c r="K177" s="19" t="s">
        <v>766</v>
      </c>
      <c r="L177" s="21"/>
      <c r="U177" s="73"/>
      <c r="V177" s="12"/>
      <c r="W177" s="7"/>
      <c r="AA177" s="12"/>
      <c r="AB177" s="7"/>
      <c r="AD177" s="69"/>
    </row>
    <row r="178" spans="1:30" ht="15" x14ac:dyDescent="0.2">
      <c r="A178" s="23">
        <f t="shared" si="40"/>
        <v>128</v>
      </c>
      <c r="B178" s="17">
        <v>334</v>
      </c>
      <c r="C178" t="str">
        <f>VLOOKUP(B:B,'Sub Op Table'!A:C,2,0)</f>
        <v>OBTAIN AND PUSH/PULL OPEN DOOR</v>
      </c>
      <c r="D178" s="6">
        <f>VLOOKUP(B178,'Sub Op Table'!A:C,3,0)</f>
        <v>1.7999999999999998</v>
      </c>
      <c r="E178" s="7">
        <f t="shared" si="41"/>
        <v>2.9999999999999995E-2</v>
      </c>
      <c r="F178" s="7" t="s">
        <v>335</v>
      </c>
      <c r="G178" s="20">
        <f t="shared" si="42"/>
        <v>1</v>
      </c>
      <c r="H178" s="12">
        <f>'Secondary Assumptions'!C22*'Secondary Assumptions'!C31</f>
        <v>3.3333333333333335</v>
      </c>
      <c r="I178" s="7">
        <f t="shared" si="39"/>
        <v>9.9999999999999992E-2</v>
      </c>
      <c r="J178" s="18"/>
      <c r="K178" s="19" t="s">
        <v>405</v>
      </c>
      <c r="L178" s="21"/>
      <c r="U178" s="73"/>
      <c r="V178" s="12"/>
      <c r="W178" s="7"/>
      <c r="AA178" s="12"/>
      <c r="AB178" s="7"/>
      <c r="AD178" s="69"/>
    </row>
    <row r="179" spans="1:30" ht="15" x14ac:dyDescent="0.2">
      <c r="A179" s="23">
        <f t="shared" si="40"/>
        <v>129</v>
      </c>
      <c r="B179" s="17">
        <v>5</v>
      </c>
      <c r="C179" t="str">
        <f>VLOOKUP(B:B,'Sub Op Table'!A:C,2,0)</f>
        <v>OBTAIN HEAVY OBJECT WITH 50% BEND</v>
      </c>
      <c r="D179" s="6">
        <f>VLOOKUP(B179,'Sub Op Table'!A:C,3,0)</f>
        <v>2.52</v>
      </c>
      <c r="E179" s="7">
        <f t="shared" si="41"/>
        <v>4.2000000000000003E-2</v>
      </c>
      <c r="F179" s="7" t="s">
        <v>335</v>
      </c>
      <c r="G179" s="20">
        <f t="shared" si="42"/>
        <v>1</v>
      </c>
      <c r="H179" s="12">
        <f>'Secondary Assumptions'!C22*'Secondary Assumptions'!C31</f>
        <v>3.3333333333333335</v>
      </c>
      <c r="I179" s="7">
        <f t="shared" si="39"/>
        <v>0.14000000000000001</v>
      </c>
      <c r="J179" s="18"/>
      <c r="K179" s="19" t="s">
        <v>441</v>
      </c>
      <c r="L179" s="21"/>
      <c r="U179" s="73"/>
      <c r="V179" s="12"/>
      <c r="W179" s="7"/>
      <c r="AA179" s="12"/>
      <c r="AB179" s="7"/>
      <c r="AD179" s="69"/>
    </row>
    <row r="180" spans="1:30" ht="15" x14ac:dyDescent="0.2">
      <c r="A180" s="23">
        <f t="shared" si="40"/>
        <v>130</v>
      </c>
      <c r="B180" s="17">
        <v>11</v>
      </c>
      <c r="C180" t="str">
        <f>VLOOKUP(B:B,'Sub Op Table'!A:C,2,0)</f>
        <v>PLACE WITH ADJUSTMENT AND 50% BEND</v>
      </c>
      <c r="D180" s="6">
        <f>VLOOKUP(B180,'Sub Op Table'!A:C,3,0)</f>
        <v>2.52</v>
      </c>
      <c r="E180" s="7">
        <f t="shared" si="41"/>
        <v>4.2000000000000003E-2</v>
      </c>
      <c r="F180" s="7" t="s">
        <v>335</v>
      </c>
      <c r="G180" s="20">
        <f t="shared" si="42"/>
        <v>1</v>
      </c>
      <c r="H180" s="12">
        <f>'Secondary Assumptions'!C22*'Secondary Assumptions'!C31</f>
        <v>3.3333333333333335</v>
      </c>
      <c r="I180" s="7">
        <f t="shared" si="39"/>
        <v>0.14000000000000001</v>
      </c>
      <c r="J180" s="18"/>
      <c r="K180" s="19" t="s">
        <v>442</v>
      </c>
      <c r="L180" s="21"/>
      <c r="U180" s="73"/>
      <c r="V180" s="12"/>
      <c r="W180" s="7"/>
      <c r="AA180" s="12"/>
      <c r="AB180" s="7"/>
      <c r="AD180" s="69"/>
    </row>
    <row r="181" spans="1:30" ht="14" x14ac:dyDescent="0.15">
      <c r="A181" s="23">
        <f t="shared" si="40"/>
        <v>131</v>
      </c>
      <c r="B181" s="17">
        <v>334</v>
      </c>
      <c r="C181" t="str">
        <f>VLOOKUP(B:B,'Sub Op Table'!A:C,2,0)</f>
        <v>OBTAIN AND PUSH/PULL OPEN DOOR</v>
      </c>
      <c r="D181" s="6">
        <f>VLOOKUP(B181,'Sub Op Table'!A:C,3,0)</f>
        <v>1.7999999999999998</v>
      </c>
      <c r="E181" s="7">
        <f t="shared" si="41"/>
        <v>2.9999999999999995E-2</v>
      </c>
      <c r="F181" s="7" t="s">
        <v>335</v>
      </c>
      <c r="G181" s="20">
        <f t="shared" si="42"/>
        <v>1</v>
      </c>
      <c r="H181" s="12">
        <f>'Secondary Assumptions'!C22*'Secondary Assumptions'!C31</f>
        <v>3.3333333333333335</v>
      </c>
      <c r="I181" s="7">
        <f t="shared" si="39"/>
        <v>9.9999999999999992E-2</v>
      </c>
      <c r="J181" s="18"/>
      <c r="K181" s="19" t="s">
        <v>406</v>
      </c>
      <c r="L181" s="21"/>
      <c r="T181" s="12"/>
      <c r="U181" s="7"/>
      <c r="Y181" s="12"/>
      <c r="Z181" s="7"/>
      <c r="AB181" s="69"/>
    </row>
    <row r="182" spans="1:30" ht="14" x14ac:dyDescent="0.15">
      <c r="A182" s="23">
        <f t="shared" si="40"/>
        <v>132</v>
      </c>
      <c r="B182" s="17">
        <v>23</v>
      </c>
      <c r="C182" t="str">
        <f>VLOOKUP(B:B,'Sub Op Table'!A:C,2,0)</f>
        <v>WALK 3-4 STEPS (6-10 FT, 1.8-3.0 M)</v>
      </c>
      <c r="D182" s="6">
        <f>VLOOKUP(B182,'Sub Op Table'!A:C,3,0)</f>
        <v>2.1599999999999997</v>
      </c>
      <c r="E182" s="7">
        <f t="shared" si="41"/>
        <v>3.5999999999999997E-2</v>
      </c>
      <c r="F182" s="7" t="s">
        <v>335</v>
      </c>
      <c r="G182" s="20">
        <f t="shared" si="42"/>
        <v>1</v>
      </c>
      <c r="H182" s="12">
        <v>1</v>
      </c>
      <c r="I182" s="7">
        <f t="shared" si="39"/>
        <v>3.5999999999999997E-2</v>
      </c>
      <c r="J182" s="18"/>
      <c r="K182" s="19" t="s">
        <v>407</v>
      </c>
      <c r="L182" s="21"/>
      <c r="T182" s="12"/>
      <c r="U182" s="7"/>
      <c r="Y182" s="12"/>
      <c r="Z182" s="7"/>
      <c r="AB182" s="69"/>
    </row>
    <row r="183" spans="1:30" ht="14" x14ac:dyDescent="0.15">
      <c r="A183" s="23">
        <f t="shared" si="40"/>
        <v>133</v>
      </c>
      <c r="B183" s="17">
        <v>5</v>
      </c>
      <c r="C183" t="str">
        <f>VLOOKUP(B:B,'Sub Op Table'!A:C,2,0)</f>
        <v>OBTAIN HEAVY OBJECT WITH 50% BEND</v>
      </c>
      <c r="D183" s="6">
        <f>VLOOKUP(B183,'Sub Op Table'!A:C,3,0)</f>
        <v>2.52</v>
      </c>
      <c r="E183" s="7">
        <f t="shared" si="41"/>
        <v>4.2000000000000003E-2</v>
      </c>
      <c r="F183" s="7" t="s">
        <v>335</v>
      </c>
      <c r="G183" s="20">
        <f t="shared" si="42"/>
        <v>1</v>
      </c>
      <c r="H183" s="12">
        <f>'Secondary Assumptions'!C22*'Secondary Assumptions'!C31</f>
        <v>3.3333333333333335</v>
      </c>
      <c r="I183" s="7">
        <f t="shared" si="39"/>
        <v>0.14000000000000001</v>
      </c>
      <c r="J183" s="18"/>
      <c r="K183" s="19" t="s">
        <v>408</v>
      </c>
      <c r="L183" s="21"/>
      <c r="T183" s="12"/>
      <c r="U183" s="7"/>
      <c r="Y183" s="12"/>
      <c r="Z183" s="7"/>
      <c r="AB183" s="69"/>
    </row>
    <row r="184" spans="1:30" ht="14" x14ac:dyDescent="0.15">
      <c r="A184" s="23">
        <f t="shared" si="40"/>
        <v>134</v>
      </c>
      <c r="B184" s="17">
        <v>11</v>
      </c>
      <c r="C184" t="str">
        <f>VLOOKUP(B:B,'Sub Op Table'!A:C,2,0)</f>
        <v>PLACE WITH ADJUSTMENT AND 50% BEND</v>
      </c>
      <c r="D184" s="6">
        <f>VLOOKUP(B184,'Sub Op Table'!A:C,3,0)</f>
        <v>2.52</v>
      </c>
      <c r="E184" s="7">
        <f t="shared" si="41"/>
        <v>4.2000000000000003E-2</v>
      </c>
      <c r="F184" s="7" t="s">
        <v>335</v>
      </c>
      <c r="G184" s="20">
        <f t="shared" si="42"/>
        <v>1</v>
      </c>
      <c r="H184" s="12">
        <f>'Secondary Assumptions'!C22*'Secondary Assumptions'!C31</f>
        <v>3.3333333333333335</v>
      </c>
      <c r="I184" s="7">
        <f t="shared" si="39"/>
        <v>0.14000000000000001</v>
      </c>
      <c r="J184" s="18"/>
      <c r="K184" s="19" t="s">
        <v>409</v>
      </c>
      <c r="L184" s="21"/>
      <c r="T184" s="12"/>
      <c r="U184" s="7"/>
      <c r="Y184" s="12"/>
      <c r="Z184" s="7"/>
      <c r="AB184" s="69"/>
    </row>
    <row r="185" spans="1:30" ht="14" x14ac:dyDescent="0.15">
      <c r="A185" s="23">
        <f t="shared" si="40"/>
        <v>135</v>
      </c>
      <c r="B185" s="17">
        <v>77</v>
      </c>
      <c r="C185" t="str">
        <f>VLOOKUP(B:B,'Sub Op Table'!A:C,2,0)</f>
        <v>CART PUSH/PULL 150-163 STEPS</v>
      </c>
      <c r="D185" s="6">
        <f>VLOOKUP(B185,'Sub Op Table'!A:C,3,0)</f>
        <v>120.24</v>
      </c>
      <c r="E185" s="7">
        <f t="shared" si="41"/>
        <v>2.004</v>
      </c>
      <c r="F185" s="7" t="s">
        <v>334</v>
      </c>
      <c r="G185" s="20">
        <f t="shared" si="42"/>
        <v>0.16666666666666666</v>
      </c>
      <c r="H185" s="12">
        <v>1</v>
      </c>
      <c r="I185" s="7">
        <f t="shared" si="39"/>
        <v>0.33399999999999996</v>
      </c>
      <c r="J185" s="18"/>
      <c r="K185" s="19" t="s">
        <v>395</v>
      </c>
      <c r="L185" s="21"/>
      <c r="T185" s="12"/>
      <c r="U185" s="7"/>
      <c r="Y185" s="12"/>
      <c r="Z185" s="7"/>
      <c r="AB185" s="69"/>
    </row>
    <row r="186" spans="1:30" x14ac:dyDescent="0.15">
      <c r="U186" s="7"/>
      <c r="Z186" s="7"/>
      <c r="AB186" s="69"/>
    </row>
    <row r="187" spans="1:30" x14ac:dyDescent="0.15">
      <c r="U187" s="7"/>
      <c r="Z187" s="7"/>
      <c r="AB187" s="69"/>
    </row>
    <row r="188" spans="1:30" x14ac:dyDescent="0.15">
      <c r="U188" s="7"/>
      <c r="Z188" s="7"/>
    </row>
    <row r="189" spans="1:30" x14ac:dyDescent="0.15">
      <c r="I189" s="11">
        <f>SUM(I32:I185)</f>
        <v>21.721442666666686</v>
      </c>
      <c r="J189" s="10" t="s">
        <v>7</v>
      </c>
      <c r="U189" s="71"/>
      <c r="V189" s="33"/>
      <c r="Z189" s="71"/>
      <c r="AA189" s="33"/>
    </row>
    <row r="190" spans="1:30" x14ac:dyDescent="0.15">
      <c r="I190" s="11">
        <f>I191-I189</f>
        <v>3.150533180569397</v>
      </c>
      <c r="J190" s="10" t="s">
        <v>207</v>
      </c>
      <c r="U190" s="71"/>
      <c r="V190" s="33"/>
      <c r="Z190" s="71"/>
      <c r="AA190" s="33"/>
    </row>
    <row r="191" spans="1:30" x14ac:dyDescent="0.15">
      <c r="I191" s="29">
        <f>I189/(1-D10)</f>
        <v>24.871975847236083</v>
      </c>
      <c r="J191" s="24" t="str">
        <f>"Min per "&amp; D9</f>
        <v>Min per Order</v>
      </c>
      <c r="U191" s="71"/>
      <c r="V191" s="72"/>
      <c r="Z191" s="71"/>
      <c r="AA191" s="72"/>
    </row>
    <row r="192" spans="1:30" x14ac:dyDescent="0.15">
      <c r="I192" s="30">
        <f>1/I191</f>
        <v>4.0205893015577442E-2</v>
      </c>
      <c r="J192" s="25" t="str">
        <f>D9&amp; " / Min"</f>
        <v>Order / Min</v>
      </c>
      <c r="U192" s="12"/>
      <c r="V192" s="6"/>
      <c r="Z192" s="12"/>
      <c r="AA192" s="6"/>
    </row>
    <row r="193" spans="1:27" x14ac:dyDescent="0.15">
      <c r="I193" s="29">
        <f>I192*60</f>
        <v>2.4123535809346466</v>
      </c>
      <c r="J193" s="26" t="str">
        <f>D9&amp; " / Hr"</f>
        <v>Order / Hr</v>
      </c>
      <c r="U193" s="71"/>
      <c r="V193" s="33"/>
      <c r="Z193" s="71"/>
      <c r="AA193" s="33"/>
    </row>
    <row r="194" spans="1:27" x14ac:dyDescent="0.15">
      <c r="B194" s="14"/>
      <c r="C194" s="28" t="s">
        <v>417</v>
      </c>
      <c r="U194" s="7"/>
      <c r="Z194" s="7"/>
    </row>
    <row r="195" spans="1:27" x14ac:dyDescent="0.15">
      <c r="B195" s="23"/>
      <c r="C195" s="28" t="s">
        <v>415</v>
      </c>
      <c r="U195" s="7"/>
      <c r="Z195" s="7"/>
    </row>
    <row r="196" spans="1:27" x14ac:dyDescent="0.15">
      <c r="B196" s="22"/>
      <c r="C196" s="28" t="s">
        <v>416</v>
      </c>
      <c r="U196" s="7"/>
      <c r="Z196" s="7"/>
    </row>
    <row r="197" spans="1:27" x14ac:dyDescent="0.15">
      <c r="B197" s="31"/>
      <c r="C197" s="28" t="s">
        <v>418</v>
      </c>
      <c r="U197" s="7"/>
      <c r="Z197" s="7"/>
    </row>
    <row r="198" spans="1:27" x14ac:dyDescent="0.15">
      <c r="U198" s="7"/>
      <c r="Z198" s="7"/>
    </row>
    <row r="199" spans="1:27" x14ac:dyDescent="0.15">
      <c r="U199" s="7"/>
      <c r="Z199" s="7"/>
    </row>
    <row r="200" spans="1:27" x14ac:dyDescent="0.15">
      <c r="U200" s="7"/>
      <c r="Z200" s="7"/>
    </row>
    <row r="201" spans="1:27" x14ac:dyDescent="0.15">
      <c r="A201" s="4"/>
      <c r="U201" s="7"/>
      <c r="Z201" s="7"/>
    </row>
    <row r="202" spans="1:27" x14ac:dyDescent="0.15">
      <c r="A202" s="4"/>
      <c r="U202" s="7"/>
      <c r="Z202" s="7"/>
    </row>
    <row r="203" spans="1:27" x14ac:dyDescent="0.15">
      <c r="A203" s="4"/>
      <c r="U203" s="7"/>
      <c r="Z203" s="7"/>
    </row>
    <row r="204" spans="1:27" x14ac:dyDescent="0.15">
      <c r="A204" s="4"/>
      <c r="U204" s="7"/>
      <c r="Z204" s="7"/>
    </row>
    <row r="205" spans="1:27" x14ac:dyDescent="0.15">
      <c r="A205" s="4"/>
      <c r="U205" s="7"/>
      <c r="Z205" s="7"/>
    </row>
    <row r="206" spans="1:27" x14ac:dyDescent="0.15">
      <c r="A206" s="4"/>
      <c r="U206" s="7"/>
      <c r="Z206" s="7"/>
    </row>
    <row r="207" spans="1:27" x14ac:dyDescent="0.15">
      <c r="A207" s="4"/>
      <c r="U207" s="7"/>
      <c r="Z207" s="7"/>
    </row>
    <row r="208" spans="1:27" x14ac:dyDescent="0.15">
      <c r="A208" s="4"/>
      <c r="U208" s="7"/>
      <c r="Z208" s="7"/>
    </row>
    <row r="209" spans="2:28" x14ac:dyDescent="0.15">
      <c r="U209" s="7"/>
      <c r="Z209" s="7"/>
    </row>
    <row r="210" spans="2:28" x14ac:dyDescent="0.15">
      <c r="U210" s="7"/>
      <c r="Z210" s="7"/>
    </row>
    <row r="211" spans="2:28" x14ac:dyDescent="0.15">
      <c r="U211" s="7"/>
      <c r="Z211" s="7"/>
    </row>
    <row r="212" spans="2:28" x14ac:dyDescent="0.15">
      <c r="F212"/>
      <c r="U212" s="7"/>
      <c r="Z212" s="7"/>
    </row>
    <row r="213" spans="2:28" x14ac:dyDescent="0.15">
      <c r="F213"/>
      <c r="U213" s="7"/>
      <c r="Z213" s="7"/>
    </row>
    <row r="214" spans="2:28" x14ac:dyDescent="0.15">
      <c r="F214"/>
      <c r="U214" s="7"/>
      <c r="Z214" s="7"/>
    </row>
    <row r="215" spans="2:28" x14ac:dyDescent="0.15">
      <c r="F215"/>
      <c r="U215" s="7"/>
      <c r="Z215" s="7"/>
    </row>
    <row r="216" spans="2:28" x14ac:dyDescent="0.15">
      <c r="F216"/>
      <c r="U216" s="7"/>
      <c r="Z216" s="7"/>
    </row>
    <row r="217" spans="2:28" x14ac:dyDescent="0.15">
      <c r="F217"/>
      <c r="U217" s="7"/>
      <c r="Z217" s="7"/>
    </row>
    <row r="218" spans="2:28" x14ac:dyDescent="0.15">
      <c r="B218" s="4"/>
      <c r="C218" s="5"/>
      <c r="E218" s="7"/>
      <c r="F218"/>
      <c r="G218" s="7"/>
      <c r="I218" s="7"/>
      <c r="J218" s="8"/>
      <c r="K218" s="9"/>
      <c r="T218" s="12"/>
      <c r="U218" s="7"/>
      <c r="Y218" s="12"/>
      <c r="Z218" s="7"/>
      <c r="AB218" s="69"/>
    </row>
    <row r="219" spans="2:28" x14ac:dyDescent="0.15">
      <c r="B219" s="4"/>
      <c r="E219" s="7"/>
      <c r="F219"/>
      <c r="G219" s="7"/>
      <c r="I219" s="7"/>
      <c r="J219" s="8"/>
      <c r="K219" s="9"/>
      <c r="T219" s="12"/>
      <c r="U219" s="7"/>
      <c r="Y219" s="12"/>
      <c r="Z219" s="7"/>
      <c r="AB219" s="69"/>
    </row>
    <row r="220" spans="2:28" x14ac:dyDescent="0.15">
      <c r="B220" s="4"/>
      <c r="E220" s="7"/>
      <c r="F220"/>
      <c r="G220" s="7"/>
      <c r="I220" s="7"/>
      <c r="J220" s="8"/>
      <c r="K220" s="9"/>
      <c r="T220" s="12"/>
      <c r="U220" s="7"/>
      <c r="Y220" s="12"/>
      <c r="Z220" s="7"/>
      <c r="AB220" s="69"/>
    </row>
    <row r="221" spans="2:28" x14ac:dyDescent="0.15">
      <c r="B221" s="4"/>
      <c r="E221" s="7"/>
      <c r="F221"/>
      <c r="G221" s="7"/>
      <c r="I221" s="7"/>
      <c r="J221" s="8"/>
      <c r="K221" s="9"/>
      <c r="T221" s="12"/>
      <c r="U221" s="7"/>
      <c r="Y221" s="12"/>
      <c r="Z221" s="7"/>
      <c r="AB221" s="69"/>
    </row>
    <row r="222" spans="2:28" x14ac:dyDescent="0.15">
      <c r="B222" s="4"/>
      <c r="E222" s="7"/>
      <c r="F222"/>
      <c r="G222" s="7"/>
      <c r="I222" s="7"/>
      <c r="J222" s="8"/>
      <c r="K222" s="9"/>
      <c r="T222" s="12"/>
      <c r="U222" s="7"/>
      <c r="Y222" s="12"/>
      <c r="Z222" s="7"/>
      <c r="AB222" s="69"/>
    </row>
    <row r="223" spans="2:28" x14ac:dyDescent="0.15">
      <c r="B223" s="4"/>
      <c r="E223" s="7"/>
      <c r="F223"/>
      <c r="G223" s="7"/>
      <c r="I223" s="7"/>
      <c r="J223" s="8"/>
      <c r="K223" s="9"/>
      <c r="T223" s="12"/>
      <c r="U223" s="7"/>
      <c r="Y223" s="12"/>
      <c r="Z223" s="7"/>
      <c r="AB223" s="69"/>
    </row>
    <row r="224" spans="2:28" x14ac:dyDescent="0.15">
      <c r="B224" s="4"/>
      <c r="E224" s="7"/>
      <c r="F224"/>
      <c r="G224" s="7"/>
      <c r="I224" s="7"/>
      <c r="J224" s="8"/>
      <c r="K224" s="9"/>
      <c r="T224" s="12"/>
      <c r="U224" s="7"/>
      <c r="Y224" s="12"/>
      <c r="Z224" s="7"/>
      <c r="AB224" s="69"/>
    </row>
    <row r="225" spans="2:28" x14ac:dyDescent="0.15">
      <c r="B225" s="4"/>
      <c r="E225" s="7"/>
      <c r="F225"/>
      <c r="G225" s="7"/>
      <c r="I225" s="7"/>
      <c r="J225" s="8"/>
      <c r="K225" s="9"/>
      <c r="T225" s="12"/>
      <c r="U225" s="7"/>
      <c r="Y225" s="12"/>
      <c r="Z225" s="7"/>
      <c r="AB225" s="69"/>
    </row>
    <row r="226" spans="2:28" x14ac:dyDescent="0.15">
      <c r="B226" s="4"/>
      <c r="E226" s="7"/>
      <c r="F226"/>
      <c r="G226" s="7"/>
      <c r="I226" s="7"/>
      <c r="J226" s="8"/>
      <c r="K226" s="9"/>
      <c r="T226" s="12"/>
      <c r="U226" s="7"/>
      <c r="Y226" s="12"/>
      <c r="Z226" s="7"/>
      <c r="AB226" s="69"/>
    </row>
    <row r="227" spans="2:28" x14ac:dyDescent="0.15">
      <c r="B227" s="4"/>
      <c r="E227" s="7"/>
      <c r="F227"/>
      <c r="G227" s="7"/>
      <c r="I227" s="7"/>
      <c r="J227" s="8"/>
      <c r="K227" s="9"/>
      <c r="T227" s="12"/>
      <c r="U227" s="7"/>
      <c r="Y227" s="12"/>
      <c r="Z227" s="7"/>
      <c r="AB227" s="69"/>
    </row>
    <row r="228" spans="2:28" x14ac:dyDescent="0.15">
      <c r="B228" s="4"/>
      <c r="E228" s="7"/>
      <c r="F228"/>
      <c r="G228" s="7"/>
      <c r="I228" s="7"/>
      <c r="J228" s="8"/>
      <c r="K228" s="9"/>
      <c r="T228" s="12"/>
      <c r="U228" s="7"/>
      <c r="Y228" s="12"/>
      <c r="Z228" s="7"/>
      <c r="AB228" s="69"/>
    </row>
    <row r="229" spans="2:28" x14ac:dyDescent="0.15">
      <c r="B229" s="4"/>
      <c r="E229" s="7"/>
      <c r="F229"/>
      <c r="G229" s="7"/>
      <c r="I229" s="7"/>
      <c r="J229" s="8"/>
      <c r="K229" s="9"/>
      <c r="T229" s="12"/>
      <c r="U229" s="7"/>
      <c r="Y229" s="12"/>
      <c r="Z229" s="7"/>
      <c r="AB229" s="69"/>
    </row>
    <row r="230" spans="2:28" x14ac:dyDescent="0.15">
      <c r="B230" s="4"/>
      <c r="E230" s="7"/>
      <c r="F230"/>
      <c r="G230" s="7"/>
      <c r="I230" s="7"/>
      <c r="J230" s="8"/>
      <c r="K230" s="9"/>
      <c r="T230" s="12"/>
      <c r="U230" s="7"/>
      <c r="Y230" s="12"/>
      <c r="Z230" s="7"/>
      <c r="AB230" s="69"/>
    </row>
    <row r="231" spans="2:28" x14ac:dyDescent="0.15">
      <c r="B231" s="4"/>
      <c r="E231" s="7"/>
      <c r="F231"/>
      <c r="G231" s="7"/>
      <c r="I231" s="7"/>
      <c r="J231" s="8"/>
      <c r="K231" s="9"/>
      <c r="T231" s="12"/>
      <c r="U231" s="7"/>
      <c r="Y231" s="12"/>
      <c r="Z231" s="7"/>
      <c r="AB231" s="69"/>
    </row>
    <row r="232" spans="2:28" x14ac:dyDescent="0.15">
      <c r="B232" s="4"/>
      <c r="E232" s="7"/>
      <c r="F232"/>
      <c r="G232" s="7"/>
      <c r="I232" s="7"/>
      <c r="J232" s="8"/>
      <c r="K232" s="9"/>
      <c r="T232" s="12"/>
      <c r="U232" s="7"/>
      <c r="Y232" s="12"/>
      <c r="Z232" s="7"/>
      <c r="AB232" s="69"/>
    </row>
    <row r="233" spans="2:28" x14ac:dyDescent="0.15">
      <c r="B233" s="4"/>
      <c r="E233" s="7"/>
      <c r="F233"/>
      <c r="G233" s="7"/>
      <c r="I233" s="7"/>
      <c r="J233" s="8"/>
      <c r="K233" s="9"/>
      <c r="T233" s="12"/>
      <c r="U233" s="7"/>
      <c r="Y233" s="12"/>
      <c r="Z233" s="7"/>
      <c r="AB233" s="69"/>
    </row>
    <row r="234" spans="2:28" x14ac:dyDescent="0.15">
      <c r="B234" s="4"/>
      <c r="E234" s="7"/>
      <c r="F234"/>
      <c r="G234" s="7"/>
      <c r="I234" s="7"/>
      <c r="J234" s="8"/>
      <c r="K234" s="9"/>
      <c r="T234" s="12"/>
      <c r="U234" s="7"/>
      <c r="Y234" s="12"/>
      <c r="Z234" s="7"/>
      <c r="AB234" s="69"/>
    </row>
    <row r="235" spans="2:28" x14ac:dyDescent="0.15">
      <c r="B235" s="4"/>
      <c r="E235" s="7"/>
      <c r="F235"/>
      <c r="G235" s="7"/>
      <c r="I235" s="7"/>
      <c r="J235" s="8"/>
      <c r="K235" s="9"/>
      <c r="T235" s="12"/>
      <c r="U235" s="7"/>
      <c r="Y235" s="12"/>
      <c r="Z235" s="7"/>
      <c r="AB235" s="69"/>
    </row>
    <row r="236" spans="2:28" x14ac:dyDescent="0.15">
      <c r="B236" s="4"/>
      <c r="E236" s="7"/>
      <c r="F236"/>
      <c r="G236" s="7"/>
      <c r="I236" s="7"/>
      <c r="J236" s="8"/>
      <c r="K236" s="9"/>
      <c r="T236" s="12"/>
      <c r="U236" s="7"/>
      <c r="Y236" s="12"/>
      <c r="Z236" s="7"/>
      <c r="AB236" s="69"/>
    </row>
    <row r="237" spans="2:28" x14ac:dyDescent="0.15">
      <c r="B237" s="4"/>
      <c r="E237" s="7"/>
      <c r="F237"/>
      <c r="G237" s="7"/>
      <c r="I237" s="7"/>
      <c r="J237" s="8"/>
      <c r="K237" s="9"/>
      <c r="T237" s="12"/>
      <c r="U237" s="7"/>
      <c r="Y237" s="12"/>
      <c r="Z237" s="7"/>
      <c r="AB237" s="69"/>
    </row>
    <row r="238" spans="2:28" x14ac:dyDescent="0.15">
      <c r="B238" s="4"/>
      <c r="E238" s="7"/>
      <c r="F238"/>
      <c r="G238" s="7"/>
      <c r="I238" s="7"/>
      <c r="J238" s="8"/>
      <c r="K238" s="9"/>
      <c r="T238" s="12"/>
      <c r="U238" s="7"/>
      <c r="Y238" s="12"/>
      <c r="Z238" s="7"/>
      <c r="AB238" s="69"/>
    </row>
    <row r="239" spans="2:28" x14ac:dyDescent="0.15">
      <c r="B239" s="4"/>
      <c r="E239" s="7"/>
      <c r="F239"/>
      <c r="G239" s="7"/>
      <c r="I239" s="7"/>
      <c r="J239" s="8"/>
      <c r="K239" s="9"/>
      <c r="T239" s="12"/>
      <c r="U239" s="7"/>
      <c r="Y239" s="12"/>
      <c r="Z239" s="7"/>
      <c r="AB239" s="69"/>
    </row>
    <row r="240" spans="2:28" x14ac:dyDescent="0.15">
      <c r="B240" s="4"/>
      <c r="E240" s="7"/>
      <c r="F240"/>
      <c r="G240" s="7"/>
      <c r="I240" s="7"/>
      <c r="J240" s="8"/>
      <c r="K240" s="9"/>
      <c r="T240" s="12"/>
      <c r="U240" s="7"/>
      <c r="Y240" s="12"/>
      <c r="Z240" s="7"/>
      <c r="AB240" s="69"/>
    </row>
    <row r="241" spans="2:28" x14ac:dyDescent="0.15">
      <c r="B241" s="4"/>
      <c r="E241" s="7"/>
      <c r="F241"/>
      <c r="G241" s="7"/>
      <c r="I241" s="7"/>
      <c r="J241" s="8"/>
      <c r="K241" s="9"/>
      <c r="T241" s="12"/>
      <c r="U241" s="7"/>
      <c r="Y241" s="12"/>
      <c r="Z241" s="7"/>
      <c r="AB241" s="69"/>
    </row>
    <row r="242" spans="2:28" x14ac:dyDescent="0.15">
      <c r="B242" s="4"/>
      <c r="E242" s="7"/>
      <c r="F242"/>
      <c r="G242" s="7"/>
      <c r="I242" s="7"/>
      <c r="J242" s="8"/>
      <c r="K242" s="9"/>
      <c r="T242" s="12"/>
      <c r="U242" s="7"/>
      <c r="Y242" s="12"/>
      <c r="Z242" s="7"/>
      <c r="AB242" s="69"/>
    </row>
    <row r="243" spans="2:28" x14ac:dyDescent="0.15">
      <c r="B243" s="4"/>
      <c r="E243" s="7"/>
      <c r="F243"/>
      <c r="G243" s="7"/>
      <c r="I243" s="7"/>
      <c r="J243" s="8"/>
      <c r="K243" s="9"/>
      <c r="T243" s="12"/>
      <c r="U243" s="7"/>
      <c r="Y243" s="12"/>
      <c r="Z243" s="7"/>
      <c r="AB243" s="69"/>
    </row>
    <row r="244" spans="2:28" x14ac:dyDescent="0.15">
      <c r="B244" s="4"/>
      <c r="E244" s="7"/>
      <c r="F244"/>
      <c r="G244" s="7"/>
      <c r="I244" s="7"/>
      <c r="J244" s="8"/>
      <c r="K244" s="9"/>
      <c r="T244" s="12"/>
      <c r="U244" s="7"/>
      <c r="Y244" s="12"/>
      <c r="Z244" s="7"/>
      <c r="AB244" s="69"/>
    </row>
    <row r="245" spans="2:28" x14ac:dyDescent="0.15">
      <c r="B245" s="4"/>
      <c r="E245" s="7"/>
      <c r="F245"/>
      <c r="G245" s="7"/>
      <c r="I245" s="7"/>
      <c r="J245" s="8"/>
      <c r="K245" s="9"/>
      <c r="T245" s="12"/>
      <c r="U245" s="7"/>
      <c r="Y245" s="12"/>
      <c r="Z245" s="7"/>
      <c r="AB245" s="69"/>
    </row>
    <row r="246" spans="2:28" x14ac:dyDescent="0.15">
      <c r="B246" s="4"/>
      <c r="E246" s="7"/>
      <c r="F246"/>
      <c r="G246" s="7"/>
      <c r="I246" s="7"/>
      <c r="J246" s="8"/>
      <c r="K246" s="9"/>
      <c r="T246" s="12"/>
      <c r="U246" s="7"/>
      <c r="Y246" s="12"/>
      <c r="Z246" s="7"/>
      <c r="AB246" s="69"/>
    </row>
    <row r="247" spans="2:28" x14ac:dyDescent="0.15">
      <c r="B247" s="4"/>
      <c r="E247" s="7"/>
      <c r="F247"/>
      <c r="G247" s="7"/>
      <c r="I247" s="7"/>
      <c r="J247" s="8"/>
      <c r="K247" s="9"/>
      <c r="T247" s="12"/>
      <c r="U247" s="7"/>
      <c r="Y247" s="12"/>
      <c r="Z247" s="7"/>
      <c r="AB247" s="69"/>
    </row>
    <row r="248" spans="2:28" x14ac:dyDescent="0.15">
      <c r="B248" s="4"/>
      <c r="E248" s="7"/>
      <c r="F248"/>
      <c r="G248" s="7"/>
      <c r="I248" s="7"/>
      <c r="J248" s="8"/>
      <c r="K248" s="9"/>
      <c r="T248" s="12"/>
      <c r="U248" s="7"/>
      <c r="Y248" s="12"/>
      <c r="Z248" s="7"/>
      <c r="AB248" s="69"/>
    </row>
    <row r="249" spans="2:28" x14ac:dyDescent="0.15">
      <c r="B249" s="4"/>
      <c r="E249" s="7"/>
      <c r="F249"/>
      <c r="G249" s="7"/>
      <c r="I249" s="7"/>
      <c r="J249" s="8"/>
      <c r="K249" s="9"/>
      <c r="T249" s="12"/>
      <c r="U249" s="7"/>
      <c r="Y249" s="12"/>
      <c r="Z249" s="7"/>
      <c r="AB249" s="69"/>
    </row>
    <row r="250" spans="2:28" x14ac:dyDescent="0.15">
      <c r="B250" s="4"/>
      <c r="E250" s="7"/>
      <c r="F250"/>
      <c r="G250" s="7"/>
      <c r="I250" s="7"/>
      <c r="J250" s="8"/>
      <c r="K250" s="9"/>
      <c r="T250" s="12"/>
      <c r="U250" s="7"/>
      <c r="Y250" s="12"/>
      <c r="Z250" s="7"/>
      <c r="AB250" s="69"/>
    </row>
    <row r="251" spans="2:28" x14ac:dyDescent="0.15">
      <c r="B251" s="4"/>
      <c r="E251" s="7"/>
      <c r="F251"/>
      <c r="G251" s="7"/>
      <c r="I251" s="7"/>
      <c r="J251" s="8"/>
      <c r="K251" s="9"/>
      <c r="T251" s="12"/>
      <c r="U251" s="7"/>
      <c r="Y251" s="12"/>
      <c r="Z251" s="7"/>
      <c r="AB251" s="69"/>
    </row>
    <row r="252" spans="2:28" x14ac:dyDescent="0.15">
      <c r="B252" s="4"/>
      <c r="E252" s="7"/>
      <c r="F252"/>
      <c r="G252" s="7"/>
      <c r="I252" s="7"/>
      <c r="J252" s="8"/>
      <c r="K252" s="9"/>
      <c r="T252" s="12"/>
      <c r="U252" s="7"/>
      <c r="Y252" s="12"/>
      <c r="Z252" s="7"/>
      <c r="AB252" s="69"/>
    </row>
    <row r="253" spans="2:28" x14ac:dyDescent="0.15">
      <c r="B253" s="4"/>
      <c r="E253" s="7"/>
      <c r="F253"/>
      <c r="G253" s="7"/>
      <c r="I253" s="7"/>
      <c r="J253" s="8"/>
      <c r="K253" s="9"/>
      <c r="T253" s="12"/>
      <c r="U253" s="7"/>
      <c r="Y253" s="12"/>
      <c r="Z253" s="7"/>
      <c r="AB253" s="69"/>
    </row>
    <row r="254" spans="2:28" x14ac:dyDescent="0.15">
      <c r="B254" s="4"/>
      <c r="E254" s="7"/>
      <c r="F254"/>
      <c r="G254" s="7"/>
      <c r="I254" s="7"/>
      <c r="J254" s="8"/>
      <c r="K254" s="9"/>
      <c r="T254" s="12"/>
      <c r="U254" s="7"/>
      <c r="Y254" s="12"/>
      <c r="Z254" s="7"/>
      <c r="AB254" s="69"/>
    </row>
    <row r="255" spans="2:28" x14ac:dyDescent="0.15">
      <c r="B255" s="4"/>
      <c r="E255" s="7"/>
      <c r="F255"/>
      <c r="G255" s="7"/>
      <c r="I255" s="7"/>
      <c r="J255" s="8"/>
      <c r="K255" s="9"/>
      <c r="T255" s="12"/>
      <c r="U255" s="7"/>
      <c r="Y255" s="12"/>
      <c r="Z255" s="7"/>
      <c r="AB255" s="69"/>
    </row>
    <row r="256" spans="2:28" x14ac:dyDescent="0.15">
      <c r="B256" s="4"/>
      <c r="E256" s="7"/>
      <c r="F256"/>
      <c r="G256" s="7"/>
      <c r="I256" s="7"/>
      <c r="J256" s="8"/>
      <c r="K256" s="9"/>
      <c r="T256" s="12"/>
      <c r="U256" s="7"/>
      <c r="Y256" s="12"/>
      <c r="Z256" s="7"/>
      <c r="AB256" s="69"/>
    </row>
    <row r="257" spans="2:28" x14ac:dyDescent="0.15">
      <c r="B257" s="4"/>
      <c r="E257" s="7"/>
      <c r="F257"/>
      <c r="G257" s="7"/>
      <c r="I257" s="7"/>
      <c r="J257" s="8"/>
      <c r="K257" s="9"/>
      <c r="T257" s="12"/>
      <c r="U257" s="7"/>
      <c r="Y257" s="12"/>
      <c r="Z257" s="7"/>
      <c r="AB257" s="69"/>
    </row>
    <row r="258" spans="2:28" x14ac:dyDescent="0.15">
      <c r="B258" s="4"/>
      <c r="E258" s="7"/>
      <c r="F258"/>
      <c r="G258" s="7"/>
      <c r="I258" s="7"/>
      <c r="J258" s="8"/>
      <c r="K258" s="9"/>
      <c r="T258" s="12"/>
      <c r="U258" s="7"/>
      <c r="Y258" s="12"/>
      <c r="Z258" s="7"/>
      <c r="AB258" s="69"/>
    </row>
    <row r="259" spans="2:28" x14ac:dyDescent="0.15">
      <c r="B259" s="4"/>
      <c r="E259" s="7"/>
      <c r="F259"/>
      <c r="G259" s="7"/>
      <c r="I259" s="7"/>
      <c r="J259" s="8"/>
      <c r="K259" s="9"/>
      <c r="T259" s="12"/>
      <c r="U259" s="7"/>
      <c r="Y259" s="12"/>
      <c r="Z259" s="7"/>
      <c r="AB259" s="69"/>
    </row>
    <row r="260" spans="2:28" x14ac:dyDescent="0.15">
      <c r="B260" s="4"/>
      <c r="E260" s="7"/>
      <c r="F260"/>
      <c r="G260" s="7"/>
      <c r="I260" s="7"/>
      <c r="J260" s="8"/>
      <c r="K260" s="9"/>
      <c r="T260" s="12"/>
      <c r="U260" s="7"/>
      <c r="Y260" s="12"/>
      <c r="Z260" s="7"/>
      <c r="AB260" s="69"/>
    </row>
    <row r="261" spans="2:28" x14ac:dyDescent="0.15">
      <c r="B261" s="4"/>
      <c r="E261" s="7"/>
      <c r="F261"/>
      <c r="G261" s="7"/>
      <c r="I261" s="7"/>
      <c r="J261" s="8"/>
      <c r="K261" s="9"/>
      <c r="T261" s="12"/>
      <c r="U261" s="7"/>
      <c r="Y261" s="12"/>
      <c r="Z261" s="7"/>
      <c r="AB261" s="69"/>
    </row>
    <row r="262" spans="2:28" x14ac:dyDescent="0.15">
      <c r="B262" s="4"/>
      <c r="E262" s="7"/>
      <c r="F262"/>
      <c r="G262" s="7"/>
      <c r="I262" s="7"/>
      <c r="J262" s="8"/>
      <c r="K262" s="9"/>
      <c r="T262" s="12"/>
      <c r="U262" s="7"/>
      <c r="Y262" s="12"/>
      <c r="Z262" s="7"/>
      <c r="AB262" s="69"/>
    </row>
    <row r="263" spans="2:28" x14ac:dyDescent="0.15">
      <c r="B263" s="4"/>
      <c r="E263" s="7"/>
      <c r="F263"/>
      <c r="G263" s="7"/>
      <c r="I263" s="7"/>
      <c r="J263" s="8"/>
      <c r="K263" s="9"/>
      <c r="T263" s="12"/>
      <c r="U263" s="7"/>
      <c r="Y263" s="12"/>
      <c r="Z263" s="7"/>
      <c r="AB263" s="69"/>
    </row>
    <row r="264" spans="2:28" x14ac:dyDescent="0.15">
      <c r="B264" s="4"/>
      <c r="E264" s="7"/>
      <c r="F264"/>
      <c r="G264" s="7"/>
      <c r="I264" s="7"/>
      <c r="J264" s="8"/>
      <c r="K264" s="9"/>
      <c r="T264" s="12"/>
      <c r="U264" s="7"/>
      <c r="Y264" s="12"/>
      <c r="Z264" s="7"/>
      <c r="AB264" s="69"/>
    </row>
    <row r="265" spans="2:28" x14ac:dyDescent="0.15">
      <c r="B265" s="4"/>
      <c r="E265" s="7"/>
      <c r="F265"/>
      <c r="G265" s="7"/>
      <c r="I265" s="7"/>
      <c r="J265" s="8"/>
      <c r="K265" s="9"/>
      <c r="T265" s="12"/>
      <c r="U265" s="7"/>
      <c r="Y265" s="12"/>
      <c r="Z265" s="7"/>
      <c r="AB265" s="69"/>
    </row>
    <row r="266" spans="2:28" x14ac:dyDescent="0.15">
      <c r="B266" s="4"/>
      <c r="E266" s="7"/>
      <c r="F266"/>
      <c r="G266" s="7"/>
      <c r="I266" s="7"/>
      <c r="J266" s="8"/>
      <c r="K266" s="9"/>
      <c r="T266" s="12"/>
      <c r="U266" s="7"/>
      <c r="Y266" s="12"/>
      <c r="Z266" s="7"/>
      <c r="AB266" s="69"/>
    </row>
    <row r="267" spans="2:28" x14ac:dyDescent="0.15">
      <c r="B267" s="4"/>
      <c r="E267" s="7"/>
      <c r="F267"/>
      <c r="G267" s="7"/>
      <c r="I267" s="7"/>
      <c r="J267" s="8"/>
      <c r="K267" s="9"/>
      <c r="T267" s="12"/>
      <c r="U267" s="7"/>
      <c r="Y267" s="12"/>
      <c r="Z267" s="7"/>
      <c r="AB267" s="69"/>
    </row>
    <row r="268" spans="2:28" x14ac:dyDescent="0.15">
      <c r="B268" s="4"/>
      <c r="E268" s="7"/>
      <c r="F268"/>
      <c r="G268" s="7"/>
      <c r="I268" s="7"/>
      <c r="J268" s="8"/>
      <c r="K268" s="9"/>
      <c r="T268" s="12"/>
      <c r="U268" s="7"/>
      <c r="Y268" s="12"/>
      <c r="Z268" s="7"/>
      <c r="AB268" s="69"/>
    </row>
    <row r="269" spans="2:28" x14ac:dyDescent="0.15">
      <c r="B269" s="4"/>
      <c r="E269" s="7"/>
      <c r="F269"/>
      <c r="G269" s="7"/>
      <c r="I269" s="7"/>
      <c r="J269" s="8"/>
      <c r="K269" s="9"/>
      <c r="T269" s="12"/>
      <c r="U269" s="7"/>
      <c r="Y269" s="12"/>
      <c r="Z269" s="7"/>
      <c r="AB269" s="69"/>
    </row>
    <row r="270" spans="2:28" x14ac:dyDescent="0.15">
      <c r="B270" s="4"/>
      <c r="E270" s="7"/>
      <c r="F270"/>
      <c r="G270" s="7"/>
      <c r="I270" s="7"/>
      <c r="J270" s="8"/>
      <c r="K270" s="9"/>
      <c r="T270" s="12"/>
      <c r="U270" s="7"/>
      <c r="Y270" s="12"/>
      <c r="Z270" s="7"/>
      <c r="AB270" s="69"/>
    </row>
    <row r="271" spans="2:28" x14ac:dyDescent="0.15">
      <c r="B271" s="4"/>
      <c r="E271" s="7"/>
      <c r="F271"/>
      <c r="G271" s="7"/>
      <c r="I271" s="7"/>
      <c r="J271" s="8"/>
      <c r="K271" s="9"/>
      <c r="T271" s="12"/>
      <c r="U271" s="7"/>
      <c r="Y271" s="12"/>
      <c r="Z271" s="7"/>
      <c r="AB271" s="69"/>
    </row>
    <row r="272" spans="2:28" x14ac:dyDescent="0.15">
      <c r="B272" s="4"/>
      <c r="E272" s="7"/>
      <c r="F272"/>
      <c r="G272" s="7"/>
      <c r="I272" s="7"/>
      <c r="J272" s="8"/>
      <c r="K272" s="9"/>
      <c r="T272" s="12"/>
      <c r="U272" s="7"/>
      <c r="Y272" s="12"/>
      <c r="Z272" s="7"/>
      <c r="AB272" s="69"/>
    </row>
    <row r="273" spans="2:28" x14ac:dyDescent="0.15">
      <c r="B273" s="4"/>
      <c r="E273" s="7"/>
      <c r="F273"/>
      <c r="G273" s="7"/>
      <c r="I273" s="7"/>
      <c r="J273" s="8"/>
      <c r="K273" s="9"/>
      <c r="T273" s="12"/>
      <c r="U273" s="7"/>
      <c r="Y273" s="12"/>
      <c r="Z273" s="7"/>
      <c r="AB273" s="69"/>
    </row>
    <row r="274" spans="2:28" x14ac:dyDescent="0.15">
      <c r="B274" s="4"/>
      <c r="E274" s="7"/>
      <c r="F274"/>
      <c r="G274" s="7"/>
      <c r="I274" s="7"/>
      <c r="J274" s="8"/>
      <c r="K274" s="9"/>
      <c r="T274" s="12"/>
      <c r="U274" s="7"/>
      <c r="Y274" s="12"/>
      <c r="Z274" s="7"/>
      <c r="AB274" s="69"/>
    </row>
    <row r="275" spans="2:28" x14ac:dyDescent="0.15">
      <c r="F275"/>
    </row>
    <row r="276" spans="2:28" x14ac:dyDescent="0.15">
      <c r="F276"/>
    </row>
    <row r="277" spans="2:28" x14ac:dyDescent="0.15">
      <c r="F277"/>
    </row>
    <row r="278" spans="2:28" x14ac:dyDescent="0.15">
      <c r="F278"/>
    </row>
    <row r="279" spans="2:28" x14ac:dyDescent="0.15">
      <c r="F279"/>
    </row>
    <row r="280" spans="2:28" x14ac:dyDescent="0.15">
      <c r="F280"/>
    </row>
    <row r="281" spans="2:28" x14ac:dyDescent="0.15">
      <c r="F281"/>
    </row>
    <row r="282" spans="2:28" x14ac:dyDescent="0.15">
      <c r="F282"/>
    </row>
    <row r="283" spans="2:28" x14ac:dyDescent="0.15">
      <c r="F283"/>
    </row>
    <row r="284" spans="2:28" x14ac:dyDescent="0.15">
      <c r="F284"/>
    </row>
    <row r="285" spans="2:28" x14ac:dyDescent="0.15">
      <c r="F285"/>
    </row>
    <row r="286" spans="2:28" x14ac:dyDescent="0.15">
      <c r="F286"/>
    </row>
    <row r="287" spans="2:28" x14ac:dyDescent="0.15">
      <c r="F287"/>
    </row>
    <row r="288" spans="2:28" x14ac:dyDescent="0.15">
      <c r="F288"/>
    </row>
    <row r="289" spans="6:6" x14ac:dyDescent="0.15">
      <c r="F289"/>
    </row>
    <row r="290" spans="6:6" x14ac:dyDescent="0.15">
      <c r="F290"/>
    </row>
    <row r="291" spans="6:6" x14ac:dyDescent="0.15">
      <c r="F291"/>
    </row>
    <row r="292" spans="6:6" x14ac:dyDescent="0.15">
      <c r="F292"/>
    </row>
    <row r="293" spans="6:6" x14ac:dyDescent="0.15">
      <c r="F293"/>
    </row>
    <row r="294" spans="6:6" x14ac:dyDescent="0.15">
      <c r="F294"/>
    </row>
    <row r="295" spans="6:6" x14ac:dyDescent="0.15">
      <c r="F295"/>
    </row>
    <row r="296" spans="6:6" x14ac:dyDescent="0.15">
      <c r="F296"/>
    </row>
    <row r="297" spans="6:6" x14ac:dyDescent="0.15">
      <c r="F297"/>
    </row>
    <row r="298" spans="6:6" x14ac:dyDescent="0.15">
      <c r="F298"/>
    </row>
    <row r="299" spans="6:6" x14ac:dyDescent="0.15">
      <c r="F299"/>
    </row>
    <row r="300" spans="6:6" x14ac:dyDescent="0.15">
      <c r="F300"/>
    </row>
    <row r="301" spans="6:6" x14ac:dyDescent="0.15">
      <c r="F301"/>
    </row>
    <row r="302" spans="6:6" x14ac:dyDescent="0.15">
      <c r="F302"/>
    </row>
    <row r="303" spans="6:6" x14ac:dyDescent="0.15">
      <c r="F303"/>
    </row>
    <row r="304" spans="6:6" x14ac:dyDescent="0.15">
      <c r="F304"/>
    </row>
    <row r="305" spans="6:6" x14ac:dyDescent="0.15">
      <c r="F305"/>
    </row>
    <row r="306" spans="6:6" x14ac:dyDescent="0.15">
      <c r="F306"/>
    </row>
    <row r="307" spans="6:6" x14ac:dyDescent="0.15">
      <c r="F307"/>
    </row>
    <row r="308" spans="6:6" x14ac:dyDescent="0.15">
      <c r="F308"/>
    </row>
    <row r="309" spans="6:6" x14ac:dyDescent="0.15">
      <c r="F309"/>
    </row>
    <row r="310" spans="6:6" x14ac:dyDescent="0.15">
      <c r="F310"/>
    </row>
    <row r="311" spans="6:6" x14ac:dyDescent="0.15">
      <c r="F311"/>
    </row>
    <row r="312" spans="6:6" x14ac:dyDescent="0.15">
      <c r="F312"/>
    </row>
    <row r="313" spans="6:6" x14ac:dyDescent="0.15">
      <c r="F313"/>
    </row>
    <row r="314" spans="6:6" x14ac:dyDescent="0.15">
      <c r="F314"/>
    </row>
    <row r="315" spans="6:6" x14ac:dyDescent="0.15">
      <c r="F315"/>
    </row>
    <row r="316" spans="6:6" x14ac:dyDescent="0.15">
      <c r="F316"/>
    </row>
    <row r="317" spans="6:6" x14ac:dyDescent="0.15">
      <c r="F317"/>
    </row>
    <row r="318" spans="6:6" x14ac:dyDescent="0.15">
      <c r="F318"/>
    </row>
    <row r="319" spans="6:6" x14ac:dyDescent="0.15">
      <c r="F319"/>
    </row>
    <row r="320" spans="6:6" x14ac:dyDescent="0.15">
      <c r="F320"/>
    </row>
    <row r="321" spans="6:6" x14ac:dyDescent="0.15">
      <c r="F321"/>
    </row>
    <row r="322" spans="6:6" x14ac:dyDescent="0.15">
      <c r="F322"/>
    </row>
    <row r="323" spans="6:6" x14ac:dyDescent="0.15">
      <c r="F323"/>
    </row>
    <row r="324" spans="6:6" x14ac:dyDescent="0.15">
      <c r="F324"/>
    </row>
    <row r="325" spans="6:6" x14ac:dyDescent="0.15">
      <c r="F325"/>
    </row>
    <row r="326" spans="6:6" x14ac:dyDescent="0.15">
      <c r="F326"/>
    </row>
    <row r="327" spans="6:6" x14ac:dyDescent="0.15">
      <c r="F327"/>
    </row>
    <row r="328" spans="6:6" x14ac:dyDescent="0.15">
      <c r="F328"/>
    </row>
    <row r="329" spans="6:6" x14ac:dyDescent="0.15">
      <c r="F329"/>
    </row>
    <row r="330" spans="6:6" x14ac:dyDescent="0.15">
      <c r="F330"/>
    </row>
    <row r="331" spans="6:6" x14ac:dyDescent="0.15">
      <c r="F331"/>
    </row>
    <row r="332" spans="6:6" x14ac:dyDescent="0.15">
      <c r="F332"/>
    </row>
  </sheetData>
  <mergeCells count="2">
    <mergeCell ref="A1:L1"/>
    <mergeCell ref="A30:L30"/>
  </mergeCells>
  <dataValidations count="4">
    <dataValidation type="list" allowBlank="1" showInputMessage="1" showErrorMessage="1" sqref="F14:F18 E14:E17 E18:F18" xr:uid="{7B9CD2AA-FBF1-4257-A0FC-DBF5EFD4653B}">
      <formula1>"UMT Study, Client Data, Video Data, Assumption, Expert Knowledge"</formula1>
    </dataValidation>
    <dataValidation type="list" allowBlank="1" showInputMessage="1" showErrorMessage="1" sqref="F32:F87 F138:F185 F89:F136" xr:uid="{D4DF3D4A-9FB7-42A1-9B4D-4F1609A8B34C}">
      <formula1>$C$14:$C$27</formula1>
    </dataValidation>
    <dataValidation type="list" allowBlank="1" showInputMessage="1" showErrorMessage="1" sqref="F31" xr:uid="{62205ADD-AB0F-4A2A-A54D-1BD3994EA2F7}">
      <formula1>$C$14:$C$18</formula1>
    </dataValidation>
    <dataValidation type="list" allowBlank="1" showInputMessage="1" showErrorMessage="1" sqref="F88 F137" xr:uid="{7C2A8A9E-0CDC-440D-A256-27B318EC7D66}">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0131-F8A6-4F17-97C3-DB482B56F9D6}">
  <sheetPr>
    <tabColor theme="3"/>
  </sheetPr>
  <dimension ref="B2:F36"/>
  <sheetViews>
    <sheetView zoomScale="115" zoomScaleNormal="115" workbookViewId="0">
      <selection activeCell="C7" sqref="C7"/>
    </sheetView>
  </sheetViews>
  <sheetFormatPr baseColWidth="10" defaultColWidth="8.83203125" defaultRowHeight="13" x14ac:dyDescent="0.15"/>
  <cols>
    <col min="1" max="1" width="8.83203125" style="130"/>
    <col min="2" max="2" width="58.1640625" style="130" customWidth="1"/>
    <col min="3" max="3" width="28.1640625" style="130" customWidth="1"/>
    <col min="4" max="4" width="21.5" style="130" customWidth="1"/>
    <col min="5" max="5" width="40.83203125" style="130" customWidth="1"/>
    <col min="6" max="6" width="28.1640625" style="130" customWidth="1"/>
    <col min="7" max="16384" width="8.83203125" style="130"/>
  </cols>
  <sheetData>
    <row r="2" spans="2:6" x14ac:dyDescent="0.15">
      <c r="B2" s="16"/>
      <c r="C2" s="133"/>
    </row>
    <row r="3" spans="2:6" x14ac:dyDescent="0.15">
      <c r="B3" s="139" t="s">
        <v>451</v>
      </c>
      <c r="C3" s="133"/>
    </row>
    <row r="4" spans="2:6" x14ac:dyDescent="0.15">
      <c r="B4" s="16"/>
      <c r="C4" s="133"/>
    </row>
    <row r="5" spans="2:6" ht="14" x14ac:dyDescent="0.15">
      <c r="B5" s="144" t="s">
        <v>605</v>
      </c>
      <c r="C5" s="146" t="s">
        <v>607</v>
      </c>
      <c r="D5" s="146" t="s">
        <v>867</v>
      </c>
    </row>
    <row r="6" spans="2:6" x14ac:dyDescent="0.15">
      <c r="B6" s="197" t="s">
        <v>676</v>
      </c>
      <c r="C6" s="198">
        <v>29.965004955489647</v>
      </c>
      <c r="D6" s="198"/>
    </row>
    <row r="7" spans="2:6" x14ac:dyDescent="0.15">
      <c r="B7" s="140" t="s">
        <v>794</v>
      </c>
      <c r="C7" s="141">
        <v>56.998909665049624</v>
      </c>
      <c r="D7" s="207">
        <f>C7/$C$6-1</f>
        <v>0.90218255427344141</v>
      </c>
    </row>
    <row r="8" spans="2:6" x14ac:dyDescent="0.15">
      <c r="B8" s="140" t="s">
        <v>795</v>
      </c>
      <c r="C8" s="141">
        <v>62.608854741175868</v>
      </c>
      <c r="D8" s="207">
        <f t="shared" ref="D8:D19" si="0">C8/$C$6-1</f>
        <v>1.0893991118698549</v>
      </c>
    </row>
    <row r="9" spans="2:6" x14ac:dyDescent="0.15">
      <c r="B9" s="140" t="s">
        <v>796</v>
      </c>
      <c r="C9" s="141">
        <v>67.428593238905506</v>
      </c>
      <c r="D9" s="207">
        <f t="shared" si="0"/>
        <v>1.2502446883978391</v>
      </c>
    </row>
    <row r="10" spans="2:6" x14ac:dyDescent="0.15">
      <c r="B10" s="140" t="s">
        <v>797</v>
      </c>
      <c r="C10" s="141">
        <v>46.998538671267212</v>
      </c>
      <c r="D10" s="207">
        <f t="shared" si="0"/>
        <v>0.5684475521055099</v>
      </c>
    </row>
    <row r="11" spans="2:6" x14ac:dyDescent="0.15">
      <c r="B11" s="140" t="s">
        <v>798</v>
      </c>
      <c r="C11" s="141">
        <v>52.608483747393457</v>
      </c>
      <c r="D11" s="207">
        <f t="shared" si="0"/>
        <v>0.75566410970192344</v>
      </c>
    </row>
    <row r="12" spans="2:6" x14ac:dyDescent="0.15">
      <c r="B12" s="140" t="s">
        <v>799</v>
      </c>
      <c r="C12" s="141">
        <v>57.428222245123095</v>
      </c>
      <c r="D12" s="207">
        <f t="shared" si="0"/>
        <v>0.91650968622990781</v>
      </c>
    </row>
    <row r="13" spans="2:6" s="145" customFormat="1" ht="13.25" customHeight="1" x14ac:dyDescent="0.15">
      <c r="B13" s="142" t="s">
        <v>866</v>
      </c>
      <c r="C13" s="141">
        <v>35.522359500099846</v>
      </c>
      <c r="D13" s="207">
        <f t="shared" si="0"/>
        <v>0.18546149259328182</v>
      </c>
      <c r="F13" s="130"/>
    </row>
    <row r="14" spans="2:6" s="145" customFormat="1" ht="13.25" customHeight="1" x14ac:dyDescent="0.15">
      <c r="B14" s="142" t="s">
        <v>860</v>
      </c>
      <c r="C14" s="141">
        <v>47.977753095749698</v>
      </c>
      <c r="D14" s="207">
        <f t="shared" si="0"/>
        <v>0.60112615255750468</v>
      </c>
      <c r="F14" s="130"/>
    </row>
    <row r="15" spans="2:6" s="145" customFormat="1" ht="13.25" customHeight="1" x14ac:dyDescent="0.15">
      <c r="B15" s="142" t="s">
        <v>861</v>
      </c>
      <c r="C15" s="141">
        <v>53.587698171875942</v>
      </c>
      <c r="D15" s="207">
        <f t="shared" si="0"/>
        <v>0.78834271015391821</v>
      </c>
      <c r="F15" s="130"/>
    </row>
    <row r="16" spans="2:6" s="145" customFormat="1" ht="13.25" customHeight="1" x14ac:dyDescent="0.15">
      <c r="B16" s="142" t="s">
        <v>862</v>
      </c>
      <c r="C16" s="141">
        <v>58.40743666960558</v>
      </c>
      <c r="D16" s="207">
        <f t="shared" si="0"/>
        <v>0.94918828668190236</v>
      </c>
      <c r="F16" s="130"/>
    </row>
    <row r="17" spans="2:6" s="145" customFormat="1" ht="13.25" customHeight="1" x14ac:dyDescent="0.15">
      <c r="B17" s="142" t="s">
        <v>863</v>
      </c>
      <c r="C17" s="141">
        <v>37.291567270613001</v>
      </c>
      <c r="D17" s="207">
        <f t="shared" si="0"/>
        <v>0.24450395806729586</v>
      </c>
      <c r="F17" s="130"/>
    </row>
    <row r="18" spans="2:6" s="145" customFormat="1" ht="13.25" customHeight="1" x14ac:dyDescent="0.15">
      <c r="B18" s="142" t="s">
        <v>864</v>
      </c>
      <c r="C18" s="141">
        <v>42.901512346739246</v>
      </c>
      <c r="D18" s="207">
        <f t="shared" si="0"/>
        <v>0.43172051566370939</v>
      </c>
      <c r="F18" s="130"/>
    </row>
    <row r="19" spans="2:6" s="145" customFormat="1" ht="13.25" customHeight="1" x14ac:dyDescent="0.15">
      <c r="B19" s="142" t="s">
        <v>865</v>
      </c>
      <c r="C19" s="141">
        <v>47.721250844468884</v>
      </c>
      <c r="D19" s="207">
        <f t="shared" si="0"/>
        <v>0.59256609219169376</v>
      </c>
      <c r="F19" s="130"/>
    </row>
    <row r="21" spans="2:6" ht="14" thickBot="1" x14ac:dyDescent="0.2"/>
    <row r="22" spans="2:6" x14ac:dyDescent="0.15">
      <c r="B22" s="228" t="s">
        <v>665</v>
      </c>
      <c r="C22" s="229"/>
      <c r="D22" s="138" t="s">
        <v>868</v>
      </c>
      <c r="E22" s="138" t="s">
        <v>869</v>
      </c>
    </row>
    <row r="23" spans="2:6" x14ac:dyDescent="0.15">
      <c r="B23" s="213" t="s">
        <v>666</v>
      </c>
      <c r="C23" s="214">
        <v>20</v>
      </c>
      <c r="D23" s="222">
        <v>3</v>
      </c>
      <c r="E23" s="130">
        <v>50</v>
      </c>
    </row>
    <row r="24" spans="2:6" x14ac:dyDescent="0.15">
      <c r="B24" s="215" t="s">
        <v>667</v>
      </c>
      <c r="C24" s="214">
        <v>15</v>
      </c>
      <c r="D24" s="223">
        <v>3</v>
      </c>
      <c r="E24" s="130">
        <v>50</v>
      </c>
    </row>
    <row r="25" spans="2:6" x14ac:dyDescent="0.15">
      <c r="B25" s="216" t="s">
        <v>668</v>
      </c>
      <c r="C25" s="217">
        <v>9</v>
      </c>
      <c r="D25" s="223">
        <v>3</v>
      </c>
      <c r="E25" s="130">
        <v>50</v>
      </c>
    </row>
    <row r="26" spans="2:6" x14ac:dyDescent="0.15">
      <c r="B26" s="216" t="s">
        <v>669</v>
      </c>
      <c r="C26" s="217">
        <v>6</v>
      </c>
      <c r="D26" s="223">
        <v>3</v>
      </c>
      <c r="E26" s="130">
        <v>50</v>
      </c>
    </row>
    <row r="27" spans="2:6" x14ac:dyDescent="0.15">
      <c r="B27" s="215" t="s">
        <v>736</v>
      </c>
      <c r="C27" s="214">
        <v>5</v>
      </c>
      <c r="D27" s="223">
        <v>1</v>
      </c>
      <c r="E27" s="130">
        <v>20</v>
      </c>
    </row>
    <row r="28" spans="2:6" x14ac:dyDescent="0.15">
      <c r="B28" s="215" t="s">
        <v>737</v>
      </c>
      <c r="C28" s="218">
        <v>0.11</v>
      </c>
      <c r="D28" s="223">
        <v>2</v>
      </c>
      <c r="E28" s="130">
        <v>35</v>
      </c>
    </row>
    <row r="29" spans="2:6" x14ac:dyDescent="0.15">
      <c r="B29" s="215" t="s">
        <v>738</v>
      </c>
      <c r="C29" s="214">
        <v>18</v>
      </c>
      <c r="D29" s="222">
        <v>2</v>
      </c>
      <c r="E29" s="221">
        <v>40</v>
      </c>
    </row>
    <row r="30" spans="2:6" x14ac:dyDescent="0.15">
      <c r="B30" s="215" t="s">
        <v>769</v>
      </c>
      <c r="C30" s="214">
        <v>10</v>
      </c>
      <c r="D30" s="222">
        <v>1</v>
      </c>
      <c r="E30" s="221">
        <v>20</v>
      </c>
    </row>
    <row r="31" spans="2:6" ht="14" thickBot="1" x14ac:dyDescent="0.2">
      <c r="B31" s="219" t="s">
        <v>793</v>
      </c>
      <c r="C31" s="220">
        <v>5</v>
      </c>
      <c r="D31" s="222">
        <v>1</v>
      </c>
      <c r="E31" s="221">
        <v>30</v>
      </c>
    </row>
    <row r="32" spans="2:6" x14ac:dyDescent="0.15">
      <c r="B32" s="157"/>
      <c r="C32" s="157"/>
    </row>
    <row r="33" spans="2:3" x14ac:dyDescent="0.15">
      <c r="B33" s="161" t="s">
        <v>704</v>
      </c>
      <c r="C33" s="133">
        <v>2</v>
      </c>
    </row>
    <row r="34" spans="2:3" x14ac:dyDescent="0.15">
      <c r="B34" s="157" t="s">
        <v>705</v>
      </c>
      <c r="C34" s="189">
        <v>1</v>
      </c>
    </row>
    <row r="35" spans="2:3" x14ac:dyDescent="0.15">
      <c r="B35" s="157" t="s">
        <v>706</v>
      </c>
      <c r="C35" s="189">
        <v>1</v>
      </c>
    </row>
    <row r="36" spans="2:3" x14ac:dyDescent="0.15">
      <c r="B36" s="161" t="s">
        <v>838</v>
      </c>
      <c r="C36" s="133">
        <v>1</v>
      </c>
    </row>
  </sheetData>
  <mergeCells count="1">
    <mergeCell ref="B22:C22"/>
  </mergeCells>
  <dataValidations count="3">
    <dataValidation type="custom" allowBlank="1" showInputMessage="1" showErrorMessage="1" sqref="C34" xr:uid="{51B4F4AB-20CD-44B2-A6F9-C607C0E68D34}">
      <formula1>C34&lt;=C33</formula1>
    </dataValidation>
    <dataValidation type="custom" allowBlank="1" showInputMessage="1" showErrorMessage="1" sqref="C33" xr:uid="{D3686567-5415-4346-8746-978E1C5DE01F}">
      <formula1>C33&lt;=C24</formula1>
    </dataValidation>
    <dataValidation type="custom" allowBlank="1" showInputMessage="1" showErrorMessage="1" sqref="C35:C36" xr:uid="{32DA6767-9184-453A-9BBE-3710F6A7E854}">
      <formula1>C35&lt;=C24</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43E4-95CC-431D-BF2D-986EDA271F90}">
  <sheetPr codeName="Sheet16">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888D-0B0E-48C0-B9E9-DAC449A406C8}">
  <sheetPr codeName="Sheet6"/>
  <dimension ref="A1:AC165"/>
  <sheetViews>
    <sheetView showGridLines="0" topLeftCell="A127" zoomScale="80" zoomScaleNormal="80" workbookViewId="0">
      <selection activeCell="C156" sqref="C156"/>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635</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612</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2" ht="14" x14ac:dyDescent="0.15">
      <c r="A33" s="95">
        <v>2</v>
      </c>
      <c r="B33" s="97">
        <v>245</v>
      </c>
      <c r="C33" s="86" t="str">
        <f>VLOOKUP(B:B,'Sub Op Table'!A:C,2,0)</f>
        <v>PROCESS TIME</v>
      </c>
      <c r="D33" s="118">
        <v>120</v>
      </c>
      <c r="E33" s="103">
        <f t="shared" ref="E33" si="1">D33/60</f>
        <v>2</v>
      </c>
      <c r="F33" s="103" t="s">
        <v>334</v>
      </c>
      <c r="G33" s="106">
        <f>VLOOKUP(F33,$C$14:$D$26,2,FALSE)</f>
        <v>0.16666666666666666</v>
      </c>
      <c r="H33" s="88">
        <v>1</v>
      </c>
      <c r="I33" s="103">
        <f>E33*G33*H33</f>
        <v>0.33333333333333331</v>
      </c>
      <c r="J33" s="107"/>
      <c r="K33" s="108" t="s">
        <v>538</v>
      </c>
      <c r="L33" s="109"/>
    </row>
    <row r="34" spans="1:12" x14ac:dyDescent="0.15">
      <c r="B34" s="87" t="s">
        <v>6</v>
      </c>
      <c r="C34" s="89" t="s">
        <v>339</v>
      </c>
      <c r="E34" s="103"/>
      <c r="F34" s="103"/>
      <c r="G34" s="103"/>
      <c r="I34" s="103"/>
      <c r="J34" s="104"/>
      <c r="K34" s="105"/>
      <c r="L34" s="109"/>
    </row>
    <row r="35" spans="1:12" ht="14" x14ac:dyDescent="0.15">
      <c r="A35" s="95">
        <v>3</v>
      </c>
      <c r="B35" s="97">
        <v>245</v>
      </c>
      <c r="C35" s="86" t="str">
        <f>VLOOKUP(B:B,'Sub Op Table'!A:C,2,0)</f>
        <v>PROCESS TIME</v>
      </c>
      <c r="D35" s="118">
        <v>60</v>
      </c>
      <c r="E35" s="103">
        <f t="shared" ref="E35:E46" si="2">D35/60</f>
        <v>1</v>
      </c>
      <c r="F35" s="103" t="s">
        <v>333</v>
      </c>
      <c r="G35" s="106">
        <f>VLOOKUP(F35,$C$14:$D$26,2,FALSE)</f>
        <v>3.3333333333333335E-3</v>
      </c>
      <c r="H35" s="88">
        <v>1</v>
      </c>
      <c r="I35" s="103">
        <f>E35*G35*H35</f>
        <v>3.3333333333333335E-3</v>
      </c>
      <c r="J35" s="107"/>
      <c r="K35" s="108" t="s">
        <v>539</v>
      </c>
      <c r="L35" s="109"/>
    </row>
    <row r="36" spans="1:12"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46" si="3">E36*G36*H36</f>
        <v>1.7999999999999999E-2</v>
      </c>
      <c r="J36" s="107"/>
      <c r="K36" s="108" t="s">
        <v>340</v>
      </c>
      <c r="L36" s="109"/>
    </row>
    <row r="37" spans="1:12" ht="14" x14ac:dyDescent="0.15">
      <c r="A37" s="95">
        <f t="shared" ref="A37:A46"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2" x14ac:dyDescent="0.15">
      <c r="B38" s="87" t="s">
        <v>6</v>
      </c>
      <c r="C38" s="89" t="s">
        <v>342</v>
      </c>
      <c r="E38" s="103"/>
      <c r="F38" s="103"/>
      <c r="G38" s="103"/>
      <c r="I38" s="103"/>
      <c r="J38" s="104"/>
      <c r="K38" s="105"/>
      <c r="L38" s="109"/>
    </row>
    <row r="39" spans="1:12" ht="14" x14ac:dyDescent="0.15">
      <c r="A39" s="95">
        <v>6</v>
      </c>
      <c r="B39" s="97">
        <v>23</v>
      </c>
      <c r="C39" s="86" t="str">
        <f>VLOOKUP(B:B,'Sub Op Table'!A:C,2,0)</f>
        <v>WALK 3-4 STEPS (6-10 FT, 1.8-3.0 M)</v>
      </c>
      <c r="D39" s="87">
        <f>VLOOKUP(B39,'Sub Op Table'!A:C,3,0)</f>
        <v>2.1599999999999997</v>
      </c>
      <c r="E39" s="103">
        <f t="shared" ref="E39" si="5">D39/60</f>
        <v>3.5999999999999997E-2</v>
      </c>
      <c r="F39" s="103" t="s">
        <v>333</v>
      </c>
      <c r="G39" s="106">
        <f t="shared" ref="G39:G46" si="6">VLOOKUP(F39,$C$14:$D$26,2,FALSE)</f>
        <v>3.3333333333333335E-3</v>
      </c>
      <c r="H39" s="88">
        <v>1</v>
      </c>
      <c r="I39" s="103">
        <f>E39*G39*H39</f>
        <v>1.2E-4</v>
      </c>
      <c r="J39" s="107"/>
      <c r="K39" s="108" t="s">
        <v>343</v>
      </c>
      <c r="L39" s="109"/>
    </row>
    <row r="40" spans="1:12" ht="14" x14ac:dyDescent="0.15">
      <c r="A40" s="95">
        <f t="shared" si="4"/>
        <v>7</v>
      </c>
      <c r="B40" s="97">
        <v>3</v>
      </c>
      <c r="C40" s="86" t="str">
        <f>VLOOKUP(B:B,'Sub Op Table'!A:C,2,0)</f>
        <v>OBTAIN WITH 100% BEND</v>
      </c>
      <c r="D40" s="87">
        <f>VLOOKUP(B40,'Sub Op Table'!A:C,3,0)</f>
        <v>2.88</v>
      </c>
      <c r="E40" s="103">
        <f t="shared" si="2"/>
        <v>4.8000000000000001E-2</v>
      </c>
      <c r="F40" s="103" t="s">
        <v>333</v>
      </c>
      <c r="G40" s="106">
        <f t="shared" si="6"/>
        <v>3.3333333333333335E-3</v>
      </c>
      <c r="H40" s="88">
        <v>1</v>
      </c>
      <c r="I40" s="103">
        <f t="shared" si="3"/>
        <v>1.6000000000000001E-4</v>
      </c>
      <c r="J40" s="107"/>
      <c r="K40" s="108" t="s">
        <v>344</v>
      </c>
      <c r="L40" s="109"/>
    </row>
    <row r="41" spans="1:12" ht="14" x14ac:dyDescent="0.15">
      <c r="A41" s="95">
        <f t="shared" si="4"/>
        <v>8</v>
      </c>
      <c r="B41" s="97">
        <v>22</v>
      </c>
      <c r="C41" s="86" t="str">
        <f>VLOOKUP(B:B,'Sub Op Table'!A:C,2,0)</f>
        <v>WALK 1-2 STEPS (0-5 FT, 0.0-1.5 M)</v>
      </c>
      <c r="D41" s="87">
        <f>VLOOKUP(B41,'Sub Op Table'!A:C,3,0)</f>
        <v>1.0799999999999998</v>
      </c>
      <c r="E41" s="103">
        <f t="shared" si="2"/>
        <v>1.7999999999999999E-2</v>
      </c>
      <c r="F41" s="103" t="s">
        <v>333</v>
      </c>
      <c r="G41" s="106">
        <f t="shared" si="6"/>
        <v>3.3333333333333335E-3</v>
      </c>
      <c r="H41" s="88">
        <v>1</v>
      </c>
      <c r="I41" s="103">
        <f t="shared" si="3"/>
        <v>6.0000000000000002E-5</v>
      </c>
      <c r="J41" s="107"/>
      <c r="K41" s="108" t="s">
        <v>345</v>
      </c>
      <c r="L41" s="109"/>
    </row>
    <row r="42" spans="1:12" ht="14" x14ac:dyDescent="0.15">
      <c r="A42" s="95">
        <f t="shared" si="4"/>
        <v>9</v>
      </c>
      <c r="B42" s="97">
        <v>7</v>
      </c>
      <c r="C42" s="86" t="str">
        <f>VLOOKUP(B:B,'Sub Op Table'!A:C,2,0)</f>
        <v>PLACE</v>
      </c>
      <c r="D42" s="87">
        <f>VLOOKUP(B42,'Sub Op Table'!A:C,3,0)</f>
        <v>0.72</v>
      </c>
      <c r="E42" s="103">
        <f t="shared" si="2"/>
        <v>1.2E-2</v>
      </c>
      <c r="F42" s="103" t="s">
        <v>335</v>
      </c>
      <c r="G42" s="106">
        <f t="shared" si="6"/>
        <v>1</v>
      </c>
      <c r="H42" s="88">
        <v>1</v>
      </c>
      <c r="I42" s="103">
        <f t="shared" si="3"/>
        <v>1.2E-2</v>
      </c>
      <c r="J42" s="107"/>
      <c r="K42" s="108" t="s">
        <v>346</v>
      </c>
      <c r="L42" s="109"/>
    </row>
    <row r="43" spans="1:12" ht="14" x14ac:dyDescent="0.15">
      <c r="A43" s="95">
        <f t="shared" si="4"/>
        <v>10</v>
      </c>
      <c r="B43" s="97">
        <v>17</v>
      </c>
      <c r="C43" s="86" t="str">
        <f>VLOOKUP(B:B,'Sub Op Table'!A:C,2,0)</f>
        <v>READ 2-3 DIGITS/4-8 WORDS</v>
      </c>
      <c r="D43" s="87">
        <f>VLOOKUP(B43,'Sub Op Table'!A:C,3,0)</f>
        <v>1.0799999999999998</v>
      </c>
      <c r="E43" s="103">
        <f t="shared" si="2"/>
        <v>1.7999999999999999E-2</v>
      </c>
      <c r="F43" s="103" t="s">
        <v>335</v>
      </c>
      <c r="G43" s="106">
        <f t="shared" si="6"/>
        <v>1</v>
      </c>
      <c r="H43" s="88">
        <v>1</v>
      </c>
      <c r="I43" s="103">
        <f t="shared" si="3"/>
        <v>1.7999999999999999E-2</v>
      </c>
      <c r="J43" s="107"/>
      <c r="K43" s="108" t="s">
        <v>347</v>
      </c>
      <c r="L43" s="109"/>
    </row>
    <row r="44" spans="1:12" ht="14" x14ac:dyDescent="0.15">
      <c r="A44" s="95">
        <f t="shared" si="4"/>
        <v>11</v>
      </c>
      <c r="B44" s="97">
        <v>1</v>
      </c>
      <c r="C44" s="86" t="str">
        <f>VLOOKUP(B:B,'Sub Op Table'!A:C,2,0)</f>
        <v>OBTAIN</v>
      </c>
      <c r="D44" s="87">
        <f>VLOOKUP(B44,'Sub Op Table'!A:C,3,0)</f>
        <v>0.72</v>
      </c>
      <c r="E44" s="103">
        <f t="shared" si="2"/>
        <v>1.2E-2</v>
      </c>
      <c r="F44" s="103" t="s">
        <v>335</v>
      </c>
      <c r="G44" s="106">
        <f t="shared" si="6"/>
        <v>1</v>
      </c>
      <c r="H44" s="88">
        <v>0.5</v>
      </c>
      <c r="I44" s="103">
        <f t="shared" si="3"/>
        <v>6.0000000000000001E-3</v>
      </c>
      <c r="J44" s="107"/>
      <c r="K44" s="108" t="s">
        <v>348</v>
      </c>
      <c r="L44" s="109"/>
    </row>
    <row r="45" spans="1:12" ht="14" x14ac:dyDescent="0.15">
      <c r="A45" s="95">
        <f t="shared" si="4"/>
        <v>12</v>
      </c>
      <c r="B45" s="97">
        <v>22</v>
      </c>
      <c r="C45" s="86" t="str">
        <f>VLOOKUP(B:B,'Sub Op Table'!A:C,2,0)</f>
        <v>WALK 1-2 STEPS (0-5 FT, 0.0-1.5 M)</v>
      </c>
      <c r="D45" s="87">
        <f>VLOOKUP(B45,'Sub Op Table'!A:C,3,0)</f>
        <v>1.0799999999999998</v>
      </c>
      <c r="E45" s="103">
        <f t="shared" si="2"/>
        <v>1.7999999999999999E-2</v>
      </c>
      <c r="F45" s="103" t="s">
        <v>335</v>
      </c>
      <c r="G45" s="106">
        <f t="shared" si="6"/>
        <v>1</v>
      </c>
      <c r="H45" s="88">
        <v>1</v>
      </c>
      <c r="I45" s="103">
        <f t="shared" si="3"/>
        <v>1.7999999999999999E-2</v>
      </c>
      <c r="J45" s="107"/>
      <c r="K45" s="108" t="s">
        <v>349</v>
      </c>
      <c r="L45" s="109"/>
    </row>
    <row r="46" spans="1:12" ht="14" x14ac:dyDescent="0.15">
      <c r="A46" s="95">
        <f t="shared" si="4"/>
        <v>13</v>
      </c>
      <c r="B46" s="97">
        <v>245</v>
      </c>
      <c r="C46" s="86" t="str">
        <f>VLOOKUP(B:B,'Sub Op Table'!A:C,2,0)</f>
        <v>PROCESS TIME</v>
      </c>
      <c r="D46" s="118">
        <v>30</v>
      </c>
      <c r="E46" s="103">
        <f t="shared" si="2"/>
        <v>0.5</v>
      </c>
      <c r="F46" s="103" t="s">
        <v>334</v>
      </c>
      <c r="G46" s="106">
        <f t="shared" si="6"/>
        <v>0.16666666666666666</v>
      </c>
      <c r="H46" s="88">
        <v>1</v>
      </c>
      <c r="I46" s="103">
        <f t="shared" si="3"/>
        <v>8.3333333333333329E-2</v>
      </c>
      <c r="J46" s="107"/>
      <c r="K46" s="108" t="s">
        <v>350</v>
      </c>
      <c r="L46" s="109"/>
    </row>
    <row r="47" spans="1:12" x14ac:dyDescent="0.15">
      <c r="B47" s="87" t="s">
        <v>6</v>
      </c>
      <c r="C47" s="89" t="s">
        <v>351</v>
      </c>
      <c r="E47" s="103"/>
      <c r="F47" s="103"/>
      <c r="G47" s="103"/>
      <c r="I47" s="103"/>
      <c r="J47" s="104"/>
      <c r="K47" s="105"/>
      <c r="L47" s="109"/>
    </row>
    <row r="48" spans="1:12" ht="13.75" customHeight="1" x14ac:dyDescent="0.15">
      <c r="A48" s="95">
        <v>14</v>
      </c>
      <c r="B48" s="97">
        <v>25</v>
      </c>
      <c r="C48" s="86" t="str">
        <f>VLOOKUP(B:B,'Sub Op Table'!A:C,2,0)</f>
        <v>WALK 8-10 STEPS (19-25 FT, 8.4-11.4 M)</v>
      </c>
      <c r="D48" s="87">
        <f>VLOOKUP(B48,'Sub Op Table'!A:C,3,0)</f>
        <v>5.76</v>
      </c>
      <c r="E48" s="103">
        <f t="shared" ref="E48:E120" si="7">D48/60</f>
        <v>9.6000000000000002E-2</v>
      </c>
      <c r="F48" s="103" t="s">
        <v>334</v>
      </c>
      <c r="G48" s="106">
        <f t="shared" ref="G48:G58" si="8">VLOOKUP(F48,$C$14:$D$26,2,FALSE)</f>
        <v>0.16666666666666666</v>
      </c>
      <c r="H48" s="88">
        <v>1</v>
      </c>
      <c r="I48" s="103">
        <f>E48*G48*H48</f>
        <v>1.6E-2</v>
      </c>
      <c r="J48" s="107"/>
      <c r="K48" s="108" t="s">
        <v>540</v>
      </c>
      <c r="L48" s="109"/>
    </row>
    <row r="49" spans="1:13" ht="13.75" customHeight="1" x14ac:dyDescent="0.15">
      <c r="A49" s="95">
        <f>A48+1</f>
        <v>15</v>
      </c>
      <c r="B49" s="17">
        <v>434</v>
      </c>
      <c r="C49" s="86" t="str">
        <f>VLOOKUP(B:B,'Sub Op Table'!A:C,2,0)</f>
        <v>OBTAIN RADIO FROM BELT AND RETURN</v>
      </c>
      <c r="D49" s="87">
        <f>VLOOKUP(B49,'Sub Op Table'!A:C,3,0)</f>
        <v>2.88</v>
      </c>
      <c r="E49" s="103">
        <f t="shared" si="7"/>
        <v>4.8000000000000001E-2</v>
      </c>
      <c r="F49" s="7" t="s">
        <v>334</v>
      </c>
      <c r="G49" s="106">
        <f t="shared" si="8"/>
        <v>0.16666666666666666</v>
      </c>
      <c r="H49" s="88">
        <v>1</v>
      </c>
      <c r="I49" s="103">
        <f t="shared" ref="I49:I121" si="9">E49*G49*H49</f>
        <v>8.0000000000000002E-3</v>
      </c>
      <c r="J49" s="107"/>
      <c r="K49" s="108" t="s">
        <v>352</v>
      </c>
      <c r="L49" s="109"/>
      <c r="M49" s="9"/>
    </row>
    <row r="50" spans="1:13" ht="13.75" customHeight="1" x14ac:dyDescent="0.15">
      <c r="A50" s="95">
        <f t="shared" ref="A50:A77" si="10">A49+1</f>
        <v>16</v>
      </c>
      <c r="B50" s="17">
        <v>1</v>
      </c>
      <c r="C50" s="86" t="str">
        <f>VLOOKUP(B:B,'Sub Op Table'!A:C,2,0)</f>
        <v>OBTAIN</v>
      </c>
      <c r="D50" s="87">
        <f>VLOOKUP(B50,'Sub Op Table'!A:C,3,0)</f>
        <v>0.72</v>
      </c>
      <c r="E50" s="103">
        <f t="shared" si="7"/>
        <v>1.2E-2</v>
      </c>
      <c r="F50" s="7" t="s">
        <v>334</v>
      </c>
      <c r="G50" s="106">
        <f t="shared" si="8"/>
        <v>0.16666666666666666</v>
      </c>
      <c r="H50" s="88">
        <v>1</v>
      </c>
      <c r="I50" s="103">
        <f t="shared" si="9"/>
        <v>2E-3</v>
      </c>
      <c r="J50" s="107"/>
      <c r="K50" s="108" t="s">
        <v>353</v>
      </c>
      <c r="L50" s="109"/>
      <c r="M50" s="9"/>
    </row>
    <row r="51" spans="1:13" ht="13.75" customHeight="1" x14ac:dyDescent="0.15">
      <c r="A51" s="95">
        <f t="shared" si="10"/>
        <v>17</v>
      </c>
      <c r="B51" s="17">
        <v>245</v>
      </c>
      <c r="C51" s="86" t="str">
        <f>VLOOKUP(B:B,'Sub Op Table'!A:C,2,0)</f>
        <v>PROCESS TIME</v>
      </c>
      <c r="D51" s="118">
        <v>15</v>
      </c>
      <c r="E51" s="103">
        <f t="shared" si="7"/>
        <v>0.25</v>
      </c>
      <c r="F51" s="7" t="s">
        <v>335</v>
      </c>
      <c r="G51" s="106">
        <f t="shared" si="8"/>
        <v>1</v>
      </c>
      <c r="H51" s="88">
        <v>1</v>
      </c>
      <c r="I51" s="103">
        <f t="shared" si="9"/>
        <v>0.25</v>
      </c>
      <c r="J51" s="107"/>
      <c r="K51" s="108" t="s">
        <v>376</v>
      </c>
      <c r="L51" s="109"/>
      <c r="M51" s="9"/>
    </row>
    <row r="52" spans="1:13" ht="13.75" customHeight="1" x14ac:dyDescent="0.15">
      <c r="A52" s="95">
        <f t="shared" si="10"/>
        <v>18</v>
      </c>
      <c r="B52" s="17">
        <v>25</v>
      </c>
      <c r="C52" s="86" t="str">
        <f>VLOOKUP(B:B,'Sub Op Table'!A:C,2,0)</f>
        <v>WALK 8-10 STEPS (19-25 FT, 8.4-11.4 M)</v>
      </c>
      <c r="D52" s="87">
        <f>VLOOKUP(B52,'Sub Op Table'!A:C,3,0)</f>
        <v>5.76</v>
      </c>
      <c r="E52" s="103">
        <f t="shared" si="7"/>
        <v>9.6000000000000002E-2</v>
      </c>
      <c r="F52" s="7" t="s">
        <v>334</v>
      </c>
      <c r="G52" s="106">
        <f t="shared" si="8"/>
        <v>0.16666666666666666</v>
      </c>
      <c r="H52" s="88">
        <v>1</v>
      </c>
      <c r="I52" s="103">
        <f t="shared" si="9"/>
        <v>1.6E-2</v>
      </c>
      <c r="J52" s="107"/>
      <c r="K52" s="108" t="s">
        <v>354</v>
      </c>
      <c r="L52" s="109"/>
      <c r="M52" s="9"/>
    </row>
    <row r="53" spans="1:13" ht="13.75" customHeight="1" x14ac:dyDescent="0.15">
      <c r="A53" s="95">
        <f t="shared" si="10"/>
        <v>19</v>
      </c>
      <c r="B53" s="17">
        <v>7</v>
      </c>
      <c r="C53" s="86" t="str">
        <f>VLOOKUP(B:B,'Sub Op Table'!A:C,2,0)</f>
        <v>PLACE</v>
      </c>
      <c r="D53" s="87">
        <f>VLOOKUP(B53,'Sub Op Table'!A:C,3,0)</f>
        <v>0.72</v>
      </c>
      <c r="E53" s="103">
        <f t="shared" si="7"/>
        <v>1.2E-2</v>
      </c>
      <c r="F53" s="7" t="s">
        <v>334</v>
      </c>
      <c r="G53" s="106">
        <f t="shared" si="8"/>
        <v>0.16666666666666666</v>
      </c>
      <c r="H53" s="88">
        <v>1</v>
      </c>
      <c r="I53" s="103">
        <f t="shared" si="9"/>
        <v>2E-3</v>
      </c>
      <c r="J53" s="107"/>
      <c r="K53" s="108" t="s">
        <v>355</v>
      </c>
      <c r="L53" s="109"/>
      <c r="M53" s="9"/>
    </row>
    <row r="54" spans="1:13" ht="13.75" customHeight="1" x14ac:dyDescent="0.15">
      <c r="A54" s="95">
        <f t="shared" si="10"/>
        <v>20</v>
      </c>
      <c r="B54" s="17">
        <v>17</v>
      </c>
      <c r="C54" s="86" t="str">
        <f>VLOOKUP(B:B,'Sub Op Table'!A:C,2,0)</f>
        <v>READ 2-3 DIGITS/4-8 WORDS</v>
      </c>
      <c r="D54" s="87">
        <f>VLOOKUP(B54,'Sub Op Table'!A:C,3,0)</f>
        <v>1.0799999999999998</v>
      </c>
      <c r="E54" s="103">
        <f t="shared" si="7"/>
        <v>1.7999999999999999E-2</v>
      </c>
      <c r="F54" s="7" t="s">
        <v>334</v>
      </c>
      <c r="G54" s="106">
        <f t="shared" si="8"/>
        <v>0.16666666666666666</v>
      </c>
      <c r="H54" s="88">
        <v>1</v>
      </c>
      <c r="I54" s="103">
        <f t="shared" si="9"/>
        <v>2.9999999999999996E-3</v>
      </c>
      <c r="J54" s="107"/>
      <c r="K54" s="108" t="s">
        <v>356</v>
      </c>
      <c r="L54" s="109"/>
      <c r="M54" s="9"/>
    </row>
    <row r="55" spans="1:13" ht="13.75" customHeight="1" x14ac:dyDescent="0.15">
      <c r="A55" s="95">
        <f t="shared" si="10"/>
        <v>21</v>
      </c>
      <c r="B55" s="17">
        <v>7</v>
      </c>
      <c r="C55" s="86" t="str">
        <f>VLOOKUP(B:B,'Sub Op Table'!A:C,2,0)</f>
        <v>PLACE</v>
      </c>
      <c r="D55" s="87">
        <f>VLOOKUP(B55,'Sub Op Table'!A:C,3,0)</f>
        <v>0.72</v>
      </c>
      <c r="E55" s="103">
        <f t="shared" si="7"/>
        <v>1.2E-2</v>
      </c>
      <c r="F55" s="7" t="s">
        <v>334</v>
      </c>
      <c r="G55" s="106">
        <f t="shared" si="8"/>
        <v>0.16666666666666666</v>
      </c>
      <c r="H55" s="88">
        <v>1</v>
      </c>
      <c r="I55" s="103">
        <f t="shared" si="9"/>
        <v>2E-3</v>
      </c>
      <c r="J55" s="107"/>
      <c r="K55" s="108" t="s">
        <v>357</v>
      </c>
      <c r="L55" s="109"/>
      <c r="M55" s="9"/>
    </row>
    <row r="56" spans="1:13" ht="13.75" customHeight="1" x14ac:dyDescent="0.15">
      <c r="A56" s="95">
        <f t="shared" si="10"/>
        <v>22</v>
      </c>
      <c r="B56" s="17">
        <v>1</v>
      </c>
      <c r="C56" s="86" t="str">
        <f>VLOOKUP(B:B,'Sub Op Table'!A:C,2,0)</f>
        <v>OBTAIN</v>
      </c>
      <c r="D56" s="87">
        <f>VLOOKUP(B56,'Sub Op Table'!A:C,3,0)</f>
        <v>0.72</v>
      </c>
      <c r="E56" s="103">
        <f t="shared" si="7"/>
        <v>1.2E-2</v>
      </c>
      <c r="F56" s="7" t="s">
        <v>334</v>
      </c>
      <c r="G56" s="106">
        <f t="shared" si="8"/>
        <v>0.16666666666666666</v>
      </c>
      <c r="H56" s="88">
        <v>1</v>
      </c>
      <c r="I56" s="103">
        <f t="shared" si="9"/>
        <v>2E-3</v>
      </c>
      <c r="J56" s="107"/>
      <c r="K56" s="108" t="s">
        <v>369</v>
      </c>
      <c r="L56" s="109"/>
      <c r="M56" s="9"/>
    </row>
    <row r="57" spans="1:13" ht="13.75" customHeight="1" x14ac:dyDescent="0.15">
      <c r="A57" s="95">
        <f t="shared" si="10"/>
        <v>23</v>
      </c>
      <c r="B57" s="17">
        <v>74</v>
      </c>
      <c r="C57" s="86" t="str">
        <f>VLOOKUP(B:B,'Sub Op Table'!A:C,2,0)</f>
        <v>CART PUSH/PULL 111-122 STEPS</v>
      </c>
      <c r="D57" s="87">
        <f>VLOOKUP(B57,'Sub Op Table'!A:C,3,0)</f>
        <v>89.639999999999986</v>
      </c>
      <c r="E57" s="103">
        <f t="shared" si="7"/>
        <v>1.4939999999999998</v>
      </c>
      <c r="F57" s="7" t="s">
        <v>334</v>
      </c>
      <c r="G57" s="106">
        <f t="shared" si="8"/>
        <v>0.16666666666666666</v>
      </c>
      <c r="H57" s="88">
        <v>1</v>
      </c>
      <c r="I57" s="103">
        <f t="shared" si="9"/>
        <v>0.24899999999999994</v>
      </c>
      <c r="J57" s="107"/>
      <c r="K57" s="108" t="s">
        <v>541</v>
      </c>
      <c r="L57" s="109"/>
      <c r="M57" s="9"/>
    </row>
    <row r="58" spans="1:13" ht="13.75" customHeight="1" x14ac:dyDescent="0.15">
      <c r="A58" s="95">
        <f t="shared" si="10"/>
        <v>24</v>
      </c>
      <c r="B58" s="17">
        <v>1</v>
      </c>
      <c r="C58" s="86" t="str">
        <f>VLOOKUP(B:B,'Sub Op Table'!A:C,2,0)</f>
        <v>OBTAIN</v>
      </c>
      <c r="D58" s="87">
        <f>VLOOKUP(B58,'Sub Op Table'!A:C,3,0)</f>
        <v>0.72</v>
      </c>
      <c r="E58" s="103">
        <f t="shared" si="7"/>
        <v>1.2E-2</v>
      </c>
      <c r="F58" s="7" t="s">
        <v>370</v>
      </c>
      <c r="G58" s="106">
        <f t="shared" si="8"/>
        <v>1.6666666666666665</v>
      </c>
      <c r="H58" s="88">
        <v>1</v>
      </c>
      <c r="I58" s="103">
        <f t="shared" si="9"/>
        <v>1.9999999999999997E-2</v>
      </c>
      <c r="J58" s="107"/>
      <c r="K58" s="108" t="s">
        <v>352</v>
      </c>
      <c r="L58" s="109"/>
      <c r="M58" s="9"/>
    </row>
    <row r="59" spans="1:13" ht="13.75" customHeight="1" x14ac:dyDescent="0.15">
      <c r="A59" s="95">
        <f t="shared" si="10"/>
        <v>25</v>
      </c>
      <c r="B59" s="17">
        <v>1</v>
      </c>
      <c r="C59" s="86" t="str">
        <f>VLOOKUP(B:B,'Sub Op Table'!A:C,2,0)</f>
        <v>OBTAIN</v>
      </c>
      <c r="D59" s="87">
        <f>VLOOKUP(B59,'Sub Op Table'!A:C,3,0)</f>
        <v>0.72</v>
      </c>
      <c r="E59" s="103">
        <f t="shared" si="7"/>
        <v>1.2E-2</v>
      </c>
      <c r="F59" s="7" t="s">
        <v>370</v>
      </c>
      <c r="G59" s="106">
        <f t="shared" ref="G59:G79" si="11">VLOOKUP(F59,$C$14:$D$26,2,FALSE)</f>
        <v>1.6666666666666665</v>
      </c>
      <c r="H59" s="88">
        <v>1</v>
      </c>
      <c r="I59" s="103">
        <f t="shared" si="9"/>
        <v>1.9999999999999997E-2</v>
      </c>
      <c r="J59" s="107"/>
      <c r="K59" s="108" t="s">
        <v>359</v>
      </c>
      <c r="L59" s="109"/>
      <c r="M59" s="9"/>
    </row>
    <row r="60" spans="1:13" ht="13.75" customHeight="1" x14ac:dyDescent="0.15">
      <c r="A60" s="95">
        <f t="shared" si="10"/>
        <v>26</v>
      </c>
      <c r="B60" s="17">
        <v>25</v>
      </c>
      <c r="C60" s="86" t="str">
        <f>VLOOKUP(B:B,'Sub Op Table'!A:C,2,0)</f>
        <v>WALK 8-10 STEPS (19-25 FT, 8.4-11.4 M)</v>
      </c>
      <c r="D60" s="87">
        <f>VLOOKUP(B60,'Sub Op Table'!A:C,3,0)</f>
        <v>5.76</v>
      </c>
      <c r="E60" s="103">
        <f t="shared" si="7"/>
        <v>9.6000000000000002E-2</v>
      </c>
      <c r="F60" s="7" t="s">
        <v>687</v>
      </c>
      <c r="G60" s="106">
        <f t="shared" si="11"/>
        <v>15</v>
      </c>
      <c r="H60" s="88">
        <v>1</v>
      </c>
      <c r="I60" s="103">
        <f t="shared" si="9"/>
        <v>1.44</v>
      </c>
      <c r="J60" s="107"/>
      <c r="K60" s="108" t="s">
        <v>358</v>
      </c>
      <c r="L60" s="109"/>
      <c r="M60" s="9"/>
    </row>
    <row r="61" spans="1:13" ht="13.75" customHeight="1" x14ac:dyDescent="0.15">
      <c r="A61" s="95">
        <f t="shared" si="10"/>
        <v>27</v>
      </c>
      <c r="B61" s="97">
        <v>245</v>
      </c>
      <c r="C61" s="86" t="str">
        <f>VLOOKUP(B:B,'Sub Op Table'!A:C,2,0)</f>
        <v>PROCESS TIME</v>
      </c>
      <c r="D61" s="118">
        <v>5</v>
      </c>
      <c r="E61" s="103">
        <f t="shared" si="7"/>
        <v>8.3333333333333329E-2</v>
      </c>
      <c r="F61" s="7" t="s">
        <v>687</v>
      </c>
      <c r="G61" s="106">
        <f t="shared" si="11"/>
        <v>15</v>
      </c>
      <c r="H61" s="88">
        <v>1</v>
      </c>
      <c r="I61" s="103">
        <f t="shared" si="9"/>
        <v>1.25</v>
      </c>
      <c r="J61" s="107"/>
      <c r="K61" s="108" t="s">
        <v>633</v>
      </c>
      <c r="L61" s="109"/>
      <c r="M61" s="9"/>
    </row>
    <row r="62" spans="1:13" ht="13.75" customHeight="1" x14ac:dyDescent="0.15">
      <c r="A62" s="95">
        <f t="shared" si="10"/>
        <v>28</v>
      </c>
      <c r="B62" s="17">
        <v>1</v>
      </c>
      <c r="C62" s="86" t="str">
        <f>VLOOKUP(B:B,'Sub Op Table'!A:C,2,0)</f>
        <v>OBTAIN</v>
      </c>
      <c r="D62" s="87">
        <f>VLOOKUP(B62,'Sub Op Table'!A:C,3,0)</f>
        <v>0.72</v>
      </c>
      <c r="E62" s="103">
        <f t="shared" si="7"/>
        <v>1.2E-2</v>
      </c>
      <c r="F62" s="7" t="s">
        <v>696</v>
      </c>
      <c r="G62" s="106">
        <f t="shared" si="11"/>
        <v>19.933333333333334</v>
      </c>
      <c r="H62" s="88">
        <v>1</v>
      </c>
      <c r="I62" s="103">
        <f t="shared" si="9"/>
        <v>0.2392</v>
      </c>
      <c r="J62" s="107"/>
      <c r="K62" s="108" t="s">
        <v>360</v>
      </c>
      <c r="L62" s="109"/>
      <c r="M62" s="9"/>
    </row>
    <row r="63" spans="1:13" ht="13.75" customHeight="1" x14ac:dyDescent="0.15">
      <c r="A63" s="95">
        <f t="shared" si="10"/>
        <v>29</v>
      </c>
      <c r="B63" s="17">
        <v>120</v>
      </c>
      <c r="C63" s="86" t="str">
        <f>VLOOKUP(B:B,'Sub Op Table'!A:C,2,0)</f>
        <v xml:space="preserve">SCAN BARCODE </v>
      </c>
      <c r="D63" s="87">
        <f>VLOOKUP(B63,'Sub Op Table'!A:C,3,0)</f>
        <v>1.7999999999999998</v>
      </c>
      <c r="E63" s="103">
        <f t="shared" si="7"/>
        <v>2.9999999999999995E-2</v>
      </c>
      <c r="F63" s="7" t="s">
        <v>696</v>
      </c>
      <c r="G63" s="106">
        <f t="shared" si="11"/>
        <v>19.933333333333334</v>
      </c>
      <c r="H63" s="88">
        <v>1</v>
      </c>
      <c r="I63" s="103">
        <f t="shared" si="9"/>
        <v>0.59799999999999986</v>
      </c>
      <c r="J63" s="107"/>
      <c r="K63" s="108" t="s">
        <v>361</v>
      </c>
      <c r="L63" s="109"/>
      <c r="M63" s="9"/>
    </row>
    <row r="64" spans="1:13" ht="13.75" customHeight="1" x14ac:dyDescent="0.15">
      <c r="A64" s="95">
        <f t="shared" si="10"/>
        <v>30</v>
      </c>
      <c r="B64" s="17">
        <v>25</v>
      </c>
      <c r="C64" s="86" t="str">
        <f>VLOOKUP(B:B,'Sub Op Table'!A:C,2,0)</f>
        <v>WALK 8-10 STEPS (19-25 FT, 8.4-11.4 M)</v>
      </c>
      <c r="D64" s="87">
        <f>VLOOKUP(B64,'Sub Op Table'!A:C,3,0)</f>
        <v>5.76</v>
      </c>
      <c r="E64" s="103">
        <f t="shared" si="7"/>
        <v>9.6000000000000002E-2</v>
      </c>
      <c r="F64" s="7" t="s">
        <v>370</v>
      </c>
      <c r="G64" s="106">
        <f t="shared" si="11"/>
        <v>1.6666666666666665</v>
      </c>
      <c r="H64" s="88">
        <v>1</v>
      </c>
      <c r="I64" s="103">
        <f t="shared" si="9"/>
        <v>0.15999999999999998</v>
      </c>
      <c r="J64" s="107"/>
      <c r="K64" s="108" t="s">
        <v>363</v>
      </c>
      <c r="L64" s="109"/>
      <c r="M64" s="9"/>
    </row>
    <row r="65" spans="1:29" ht="13.75" customHeight="1" x14ac:dyDescent="0.15">
      <c r="A65" s="95">
        <f t="shared" si="10"/>
        <v>31</v>
      </c>
      <c r="B65" s="17">
        <v>14</v>
      </c>
      <c r="C65" s="86" t="str">
        <f>VLOOKUP(B:B,'Sub Op Table'!A:C,2,0)</f>
        <v>POSITION WITH CARE AND 50% BEND</v>
      </c>
      <c r="D65" s="87">
        <f>VLOOKUP(B65,'Sub Op Table'!A:C,3,0)</f>
        <v>3.5999999999999996</v>
      </c>
      <c r="E65" s="103">
        <f t="shared" si="7"/>
        <v>5.9999999999999991E-2</v>
      </c>
      <c r="F65" s="7" t="s">
        <v>370</v>
      </c>
      <c r="G65" s="106">
        <f t="shared" si="11"/>
        <v>1.6666666666666665</v>
      </c>
      <c r="H65" s="88">
        <v>1</v>
      </c>
      <c r="I65" s="103">
        <f t="shared" si="9"/>
        <v>9.9999999999999978E-2</v>
      </c>
      <c r="J65" s="107"/>
      <c r="K65" s="108" t="s">
        <v>542</v>
      </c>
      <c r="L65" s="109"/>
      <c r="M65" s="9"/>
    </row>
    <row r="66" spans="1:29" ht="13.75" customHeight="1" x14ac:dyDescent="0.15">
      <c r="A66" s="95">
        <f t="shared" si="10"/>
        <v>32</v>
      </c>
      <c r="B66" s="17">
        <v>7</v>
      </c>
      <c r="C66" s="86" t="str">
        <f>VLOOKUP(B:B,'Sub Op Table'!A:C,2,0)</f>
        <v>PLACE</v>
      </c>
      <c r="D66" s="87">
        <f>VLOOKUP(B66,'Sub Op Table'!A:C,3,0)</f>
        <v>0.72</v>
      </c>
      <c r="E66" s="103">
        <f t="shared" si="7"/>
        <v>1.2E-2</v>
      </c>
      <c r="F66" s="7" t="s">
        <v>687</v>
      </c>
      <c r="G66" s="106">
        <f t="shared" si="11"/>
        <v>15</v>
      </c>
      <c r="H66" s="88">
        <v>1</v>
      </c>
      <c r="I66" s="103">
        <f t="shared" si="9"/>
        <v>0.18</v>
      </c>
      <c r="J66" s="107"/>
      <c r="K66" s="108" t="s">
        <v>364</v>
      </c>
      <c r="L66" s="109"/>
      <c r="M66" s="9"/>
    </row>
    <row r="67" spans="1:29" ht="13.75" customHeight="1" x14ac:dyDescent="0.15">
      <c r="A67" s="95">
        <f t="shared" si="10"/>
        <v>33</v>
      </c>
      <c r="B67" s="17">
        <v>120</v>
      </c>
      <c r="C67" s="86" t="str">
        <f>VLOOKUP(B:B,'Sub Op Table'!A:C,2,0)</f>
        <v xml:space="preserve">SCAN BARCODE </v>
      </c>
      <c r="D67" s="87">
        <f>VLOOKUP(B67,'Sub Op Table'!A:C,3,0)</f>
        <v>1.7999999999999998</v>
      </c>
      <c r="E67" s="103">
        <f t="shared" si="7"/>
        <v>2.9999999999999995E-2</v>
      </c>
      <c r="F67" s="7" t="s">
        <v>687</v>
      </c>
      <c r="G67" s="106">
        <f t="shared" si="11"/>
        <v>15</v>
      </c>
      <c r="H67" s="88">
        <v>1</v>
      </c>
      <c r="I67" s="103">
        <f t="shared" si="9"/>
        <v>0.44999999999999996</v>
      </c>
      <c r="J67" s="107"/>
      <c r="K67" s="108" t="s">
        <v>365</v>
      </c>
      <c r="L67" s="109"/>
      <c r="M67" s="9"/>
    </row>
    <row r="68" spans="1:29" ht="13.75" customHeight="1" x14ac:dyDescent="0.15">
      <c r="A68" s="95">
        <f t="shared" si="10"/>
        <v>34</v>
      </c>
      <c r="B68" s="17">
        <v>1</v>
      </c>
      <c r="C68" s="86" t="str">
        <f>VLOOKUP(B:B,'Sub Op Table'!A:C,2,0)</f>
        <v>OBTAIN</v>
      </c>
      <c r="D68" s="87">
        <f>VLOOKUP(B68,'Sub Op Table'!A:C,3,0)</f>
        <v>0.72</v>
      </c>
      <c r="E68" s="103">
        <f t="shared" si="7"/>
        <v>1.2E-2</v>
      </c>
      <c r="F68" s="7" t="s">
        <v>335</v>
      </c>
      <c r="G68" s="106">
        <f t="shared" si="11"/>
        <v>1</v>
      </c>
      <c r="H68" s="88">
        <v>1</v>
      </c>
      <c r="I68" s="103">
        <f t="shared" si="9"/>
        <v>1.2E-2</v>
      </c>
      <c r="J68" s="107"/>
      <c r="K68" s="108" t="s">
        <v>371</v>
      </c>
      <c r="L68" s="109"/>
      <c r="M68" s="9"/>
    </row>
    <row r="69" spans="1:29" ht="13.75" customHeight="1" x14ac:dyDescent="0.15">
      <c r="A69" s="95">
        <f t="shared" si="10"/>
        <v>35</v>
      </c>
      <c r="B69" s="17">
        <v>521</v>
      </c>
      <c r="C69" s="86" t="str">
        <f>VLOOKUP(B:B,'Sub Op Table'!A:C,2,0)</f>
        <v>FOLD SHEET OF PAPER</v>
      </c>
      <c r="D69" s="87">
        <f>VLOOKUP(B69,'Sub Op Table'!A:C,3,0)</f>
        <v>5.76</v>
      </c>
      <c r="E69" s="103">
        <f t="shared" si="7"/>
        <v>9.6000000000000002E-2</v>
      </c>
      <c r="F69" s="7" t="s">
        <v>335</v>
      </c>
      <c r="G69" s="106">
        <f t="shared" si="11"/>
        <v>1</v>
      </c>
      <c r="H69" s="88">
        <v>1</v>
      </c>
      <c r="I69" s="103">
        <f t="shared" si="9"/>
        <v>9.6000000000000002E-2</v>
      </c>
      <c r="J69" s="107"/>
      <c r="K69" s="108" t="s">
        <v>367</v>
      </c>
      <c r="L69" s="109"/>
      <c r="M69" s="9"/>
    </row>
    <row r="70" spans="1:29" ht="13.75" customHeight="1" x14ac:dyDescent="0.15">
      <c r="A70" s="95">
        <f t="shared" si="10"/>
        <v>36</v>
      </c>
      <c r="B70" s="17">
        <v>10</v>
      </c>
      <c r="C70" s="86" t="str">
        <f>VLOOKUP(B:B,'Sub Op Table'!A:C,2,0)</f>
        <v>PLACE WITH ADJUSTMENTS</v>
      </c>
      <c r="D70" s="87">
        <f>VLOOKUP(B70,'Sub Op Table'!A:C,3,0)</f>
        <v>1.44</v>
      </c>
      <c r="E70" s="103">
        <f t="shared" si="7"/>
        <v>2.4E-2</v>
      </c>
      <c r="F70" s="7" t="s">
        <v>335</v>
      </c>
      <c r="G70" s="106">
        <f t="shared" si="11"/>
        <v>1</v>
      </c>
      <c r="H70" s="88">
        <v>1</v>
      </c>
      <c r="I70" s="103">
        <f t="shared" si="9"/>
        <v>2.4E-2</v>
      </c>
      <c r="J70" s="107"/>
      <c r="K70" s="108" t="s">
        <v>368</v>
      </c>
      <c r="L70" s="109"/>
      <c r="M70" s="9"/>
    </row>
    <row r="71" spans="1:29" ht="13.75" customHeight="1" x14ac:dyDescent="0.15">
      <c r="A71" s="95">
        <f t="shared" si="10"/>
        <v>37</v>
      </c>
      <c r="B71" s="17">
        <v>25</v>
      </c>
      <c r="C71" s="86" t="str">
        <f>VLOOKUP(B:B,'Sub Op Table'!A:C,2,0)</f>
        <v>WALK 8-10 STEPS (19-25 FT, 8.4-11.4 M)</v>
      </c>
      <c r="D71" s="87">
        <f>VLOOKUP(B71,'Sub Op Table'!A:C,3,0)</f>
        <v>5.76</v>
      </c>
      <c r="E71" s="103">
        <f t="shared" si="7"/>
        <v>9.6000000000000002E-2</v>
      </c>
      <c r="F71" s="7" t="s">
        <v>370</v>
      </c>
      <c r="G71" s="106">
        <f t="shared" si="11"/>
        <v>1.6666666666666665</v>
      </c>
      <c r="H71" s="88">
        <v>1</v>
      </c>
      <c r="I71" s="103">
        <f t="shared" si="9"/>
        <v>0.15999999999999998</v>
      </c>
      <c r="J71" s="107"/>
      <c r="K71" s="108" t="s">
        <v>363</v>
      </c>
      <c r="L71" s="109"/>
      <c r="M71" s="9"/>
    </row>
    <row r="72" spans="1:29" ht="13.75" customHeight="1" x14ac:dyDescent="0.15">
      <c r="A72" s="95">
        <f t="shared" si="10"/>
        <v>38</v>
      </c>
      <c r="B72" s="17">
        <v>1</v>
      </c>
      <c r="C72" s="86" t="str">
        <f>VLOOKUP(B:B,'Sub Op Table'!A:C,2,0)</f>
        <v>OBTAIN</v>
      </c>
      <c r="D72" s="87">
        <f>VLOOKUP(B72,'Sub Op Table'!A:C,3,0)</f>
        <v>0.72</v>
      </c>
      <c r="E72" s="103">
        <f t="shared" si="7"/>
        <v>1.2E-2</v>
      </c>
      <c r="F72" s="7" t="s">
        <v>370</v>
      </c>
      <c r="G72" s="106">
        <f t="shared" si="11"/>
        <v>1.6666666666666665</v>
      </c>
      <c r="H72" s="88">
        <v>1</v>
      </c>
      <c r="I72" s="103">
        <f t="shared" si="9"/>
        <v>1.9999999999999997E-2</v>
      </c>
      <c r="J72" s="107"/>
      <c r="K72" s="108" t="s">
        <v>369</v>
      </c>
      <c r="L72" s="109"/>
      <c r="M72" s="9"/>
    </row>
    <row r="73" spans="1:29" ht="13.75" customHeight="1" x14ac:dyDescent="0.15">
      <c r="A73" s="95">
        <f t="shared" si="10"/>
        <v>39</v>
      </c>
      <c r="B73" s="17">
        <v>74</v>
      </c>
      <c r="C73" s="86" t="str">
        <f>VLOOKUP(B:B,'Sub Op Table'!A:C,2,0)</f>
        <v>CART PUSH/PULL 111-122 STEPS</v>
      </c>
      <c r="D73" s="87">
        <f>VLOOKUP(B73,'Sub Op Table'!A:C,3,0)</f>
        <v>89.639999999999986</v>
      </c>
      <c r="E73" s="103">
        <f t="shared" si="7"/>
        <v>1.4939999999999998</v>
      </c>
      <c r="F73" s="7" t="s">
        <v>370</v>
      </c>
      <c r="G73" s="106">
        <f t="shared" si="11"/>
        <v>1.6666666666666665</v>
      </c>
      <c r="H73" s="88">
        <v>1</v>
      </c>
      <c r="I73" s="103">
        <f t="shared" si="9"/>
        <v>2.4899999999999993</v>
      </c>
      <c r="J73" s="107"/>
      <c r="K73" s="108" t="s">
        <v>543</v>
      </c>
      <c r="L73" s="109"/>
      <c r="M73" s="9"/>
    </row>
    <row r="74" spans="1:29" ht="13.75" customHeight="1" x14ac:dyDescent="0.15">
      <c r="A74" s="95">
        <f t="shared" si="10"/>
        <v>40</v>
      </c>
      <c r="B74" s="97">
        <v>25</v>
      </c>
      <c r="C74" s="86" t="str">
        <f>VLOOKUP(B:B,'Sub Op Table'!A:C,2,0)</f>
        <v>WALK 8-10 STEPS (19-25 FT, 8.4-11.4 M)</v>
      </c>
      <c r="D74" s="87">
        <f>VLOOKUP(B74,'Sub Op Table'!A:C,3,0)</f>
        <v>5.76</v>
      </c>
      <c r="E74" s="103">
        <f t="shared" si="7"/>
        <v>9.6000000000000002E-2</v>
      </c>
      <c r="F74" s="103" t="s">
        <v>334</v>
      </c>
      <c r="G74" s="106">
        <f t="shared" si="11"/>
        <v>0.16666666666666666</v>
      </c>
      <c r="H74" s="88">
        <v>1</v>
      </c>
      <c r="I74" s="103">
        <f t="shared" si="9"/>
        <v>1.6E-2</v>
      </c>
      <c r="J74" s="107"/>
      <c r="K74" s="108" t="s">
        <v>544</v>
      </c>
      <c r="L74" s="109"/>
      <c r="M74" s="9"/>
    </row>
    <row r="75" spans="1:29" ht="13.75" customHeight="1" x14ac:dyDescent="0.15">
      <c r="A75" s="95">
        <f t="shared" si="10"/>
        <v>41</v>
      </c>
      <c r="B75" s="97">
        <v>1</v>
      </c>
      <c r="C75" s="86" t="str">
        <f>VLOOKUP(B:B,'Sub Op Table'!A:C,2,0)</f>
        <v>OBTAIN</v>
      </c>
      <c r="D75" s="87">
        <f>VLOOKUP(B75,'Sub Op Table'!A:C,3,0)</f>
        <v>0.72</v>
      </c>
      <c r="E75" s="103">
        <f t="shared" si="7"/>
        <v>1.2E-2</v>
      </c>
      <c r="F75" s="103" t="s">
        <v>334</v>
      </c>
      <c r="G75" s="106">
        <f t="shared" si="11"/>
        <v>0.16666666666666666</v>
      </c>
      <c r="H75" s="88">
        <v>1</v>
      </c>
      <c r="I75" s="103">
        <f t="shared" si="9"/>
        <v>2E-3</v>
      </c>
      <c r="J75" s="107"/>
      <c r="K75" s="108" t="s">
        <v>369</v>
      </c>
      <c r="L75" s="109"/>
      <c r="M75" s="9"/>
    </row>
    <row r="76" spans="1:29" ht="13.75" customHeight="1" x14ac:dyDescent="0.15">
      <c r="A76" s="95">
        <f t="shared" si="10"/>
        <v>42</v>
      </c>
      <c r="B76" s="97">
        <v>74</v>
      </c>
      <c r="C76" s="86" t="str">
        <f>VLOOKUP(B:B,'Sub Op Table'!A:C,2,0)</f>
        <v>CART PUSH/PULL 111-122 STEPS</v>
      </c>
      <c r="D76" s="87">
        <f>VLOOKUP(B76,'Sub Op Table'!A:C,3,0)</f>
        <v>89.639999999999986</v>
      </c>
      <c r="E76" s="103">
        <f t="shared" si="7"/>
        <v>1.4939999999999998</v>
      </c>
      <c r="F76" s="103" t="s">
        <v>334</v>
      </c>
      <c r="G76" s="106">
        <f t="shared" si="11"/>
        <v>0.16666666666666666</v>
      </c>
      <c r="H76" s="88">
        <v>1</v>
      </c>
      <c r="I76" s="103">
        <f t="shared" si="9"/>
        <v>0.24899999999999994</v>
      </c>
      <c r="J76" s="107"/>
      <c r="K76" s="108" t="s">
        <v>545</v>
      </c>
      <c r="L76" s="109"/>
      <c r="M76" s="9"/>
    </row>
    <row r="77" spans="1:29" ht="13.75" customHeight="1" x14ac:dyDescent="0.15">
      <c r="A77" s="95">
        <f t="shared" si="10"/>
        <v>43</v>
      </c>
      <c r="B77" s="97">
        <v>10</v>
      </c>
      <c r="C77" s="86" t="str">
        <f>VLOOKUP(B:B,'Sub Op Table'!A:C,2,0)</f>
        <v>PLACE WITH ADJUSTMENTS</v>
      </c>
      <c r="D77" s="87">
        <f>VLOOKUP(B77,'Sub Op Table'!A:C,3,0)</f>
        <v>1.44</v>
      </c>
      <c r="E77" s="103">
        <f t="shared" si="7"/>
        <v>2.4E-2</v>
      </c>
      <c r="F77" s="103" t="s">
        <v>334</v>
      </c>
      <c r="G77" s="106">
        <f t="shared" si="11"/>
        <v>0.16666666666666666</v>
      </c>
      <c r="H77" s="88">
        <v>1</v>
      </c>
      <c r="I77" s="103">
        <f t="shared" si="9"/>
        <v>4.0000000000000001E-3</v>
      </c>
      <c r="J77" s="107"/>
      <c r="K77" s="108" t="s">
        <v>546</v>
      </c>
      <c r="L77" s="109"/>
      <c r="M77" s="9"/>
    </row>
    <row r="78" spans="1:29" customFormat="1" x14ac:dyDescent="0.15">
      <c r="B78" s="4" t="s">
        <v>6</v>
      </c>
      <c r="C78" s="5" t="s">
        <v>380</v>
      </c>
      <c r="D78" s="6"/>
      <c r="E78" s="7"/>
      <c r="F78" s="7"/>
      <c r="G78" s="7"/>
      <c r="H78" s="12"/>
      <c r="I78" s="7"/>
      <c r="J78" s="8"/>
      <c r="K78" s="9"/>
      <c r="T78" s="12"/>
      <c r="U78" s="7"/>
      <c r="Y78" s="12"/>
      <c r="Z78" s="7"/>
      <c r="AB78" s="69"/>
    </row>
    <row r="79" spans="1:29" customFormat="1" ht="15" x14ac:dyDescent="0.2">
      <c r="A79" s="95">
        <v>44</v>
      </c>
      <c r="B79" s="17">
        <v>245</v>
      </c>
      <c r="C79" t="str">
        <f>VLOOKUP(B:B,'Sub Op Table'!A:C,2,0)</f>
        <v>PROCESS TIME</v>
      </c>
      <c r="D79" s="14">
        <v>10</v>
      </c>
      <c r="E79" s="7">
        <f t="shared" ref="E79" si="12">D79/60</f>
        <v>0.16666666666666666</v>
      </c>
      <c r="F79" s="75" t="s">
        <v>412</v>
      </c>
      <c r="G79" s="106">
        <f t="shared" si="11"/>
        <v>1</v>
      </c>
      <c r="H79" s="12">
        <f>'Secondary Assumptions'!C16</f>
        <v>0.95</v>
      </c>
      <c r="I79" s="7">
        <f>E79*G79*H79</f>
        <v>0.15833333333333333</v>
      </c>
      <c r="J79" s="18"/>
      <c r="K79" s="19" t="s">
        <v>657</v>
      </c>
      <c r="T79" s="74"/>
      <c r="U79" s="12"/>
      <c r="V79" s="7"/>
      <c r="Z79" s="12"/>
      <c r="AA79" s="7"/>
      <c r="AC79" s="69"/>
    </row>
    <row r="80" spans="1:29" customFormat="1" ht="15" x14ac:dyDescent="0.2">
      <c r="A80" s="17"/>
      <c r="B80" s="17"/>
      <c r="C80" s="76" t="s">
        <v>808</v>
      </c>
      <c r="D80" s="6"/>
      <c r="E80" s="7"/>
      <c r="F80" s="75"/>
      <c r="G80" s="20"/>
      <c r="H80" s="12"/>
      <c r="I80" s="7"/>
      <c r="J80" s="18"/>
      <c r="K80" s="19"/>
      <c r="L80" s="21"/>
      <c r="T80" s="74"/>
      <c r="U80" s="12"/>
      <c r="V80" s="7"/>
      <c r="Z80" s="12"/>
      <c r="AA80" s="7"/>
      <c r="AC80" s="69"/>
    </row>
    <row r="81" spans="1:29" customFormat="1" ht="15" x14ac:dyDescent="0.2">
      <c r="A81" s="17">
        <v>45</v>
      </c>
      <c r="B81" s="17">
        <v>434</v>
      </c>
      <c r="C81" t="str">
        <f>VLOOKUP(B:B,'Sub Op Table'!A:C,2,0)</f>
        <v>OBTAIN RADIO FROM BELT AND RETURN</v>
      </c>
      <c r="D81" s="6">
        <f>VLOOKUP(B81,'Sub Op Table'!A:C,3,0)</f>
        <v>2.88</v>
      </c>
      <c r="E81" s="7">
        <f t="shared" ref="E81:E88" si="13">D81/60</f>
        <v>4.8000000000000001E-2</v>
      </c>
      <c r="F81" s="75" t="s">
        <v>412</v>
      </c>
      <c r="G81" s="20">
        <f>VLOOKUP(F81,$C$14:$D$24,2,FALSE)</f>
        <v>1</v>
      </c>
      <c r="H81" s="12">
        <v>1</v>
      </c>
      <c r="I81" s="7">
        <f t="shared" ref="I81:I88" si="14">E81*G81*H81</f>
        <v>4.8000000000000001E-2</v>
      </c>
      <c r="J81" s="18"/>
      <c r="K81" s="19" t="s">
        <v>497</v>
      </c>
      <c r="L81" s="21"/>
      <c r="T81" s="74"/>
      <c r="U81" s="12"/>
      <c r="V81" s="7"/>
      <c r="Z81" s="12"/>
      <c r="AA81" s="7"/>
      <c r="AC81" s="69"/>
    </row>
    <row r="82" spans="1:29" customFormat="1" ht="15" x14ac:dyDescent="0.2">
      <c r="A82" s="17">
        <v>46</v>
      </c>
      <c r="B82" s="17">
        <v>481</v>
      </c>
      <c r="C82" t="str">
        <f>VLOOKUP(B:B,'Sub Op Table'!A:C,2,0)</f>
        <v>TYPE 3-6 DIGITS-Keypad</v>
      </c>
      <c r="D82" s="6">
        <f>VLOOKUP(B82,'Sub Op Table'!A:C,3,0)</f>
        <v>2.1599999999999997</v>
      </c>
      <c r="E82" s="7">
        <f t="shared" si="13"/>
        <v>3.5999999999999997E-2</v>
      </c>
      <c r="F82" s="75" t="s">
        <v>412</v>
      </c>
      <c r="G82" s="20">
        <f t="shared" ref="G82:G88" si="15">VLOOKUP(F82,$C$14:$D$24,2,FALSE)</f>
        <v>1</v>
      </c>
      <c r="H82" s="12">
        <v>1</v>
      </c>
      <c r="I82" s="7">
        <f t="shared" si="14"/>
        <v>3.5999999999999997E-2</v>
      </c>
      <c r="J82" s="18"/>
      <c r="K82" s="19" t="s">
        <v>809</v>
      </c>
      <c r="L82" s="21"/>
      <c r="T82" s="74"/>
      <c r="U82" s="12"/>
      <c r="V82" s="7"/>
      <c r="Z82" s="12"/>
      <c r="AA82" s="7"/>
      <c r="AC82" s="69"/>
    </row>
    <row r="83" spans="1:29" customFormat="1" ht="15" x14ac:dyDescent="0.2">
      <c r="A83" s="17">
        <v>47</v>
      </c>
      <c r="B83" s="17">
        <v>245</v>
      </c>
      <c r="C83" t="str">
        <f>VLOOKUP(B:B,'Sub Op Table'!A:C,2,0)</f>
        <v>PROCESS TIME</v>
      </c>
      <c r="D83" s="14">
        <v>60</v>
      </c>
      <c r="E83" s="7">
        <f t="shared" si="13"/>
        <v>1</v>
      </c>
      <c r="F83" s="75" t="s">
        <v>412</v>
      </c>
      <c r="G83" s="20">
        <f t="shared" si="15"/>
        <v>1</v>
      </c>
      <c r="H83" s="12">
        <v>1</v>
      </c>
      <c r="I83" s="7">
        <f t="shared" si="14"/>
        <v>1</v>
      </c>
      <c r="J83" s="18"/>
      <c r="K83" s="19" t="s">
        <v>810</v>
      </c>
      <c r="L83" s="21"/>
      <c r="T83" s="74"/>
      <c r="U83" s="12"/>
      <c r="V83" s="7"/>
      <c r="Z83" s="12"/>
      <c r="AA83" s="7"/>
      <c r="AC83" s="69"/>
    </row>
    <row r="84" spans="1:29" customFormat="1" ht="15" x14ac:dyDescent="0.2">
      <c r="A84" s="17">
        <v>48</v>
      </c>
      <c r="B84" s="17">
        <v>245</v>
      </c>
      <c r="C84" t="str">
        <f>VLOOKUP(B:B,'Sub Op Table'!A:C,2,0)</f>
        <v>PROCESS TIME</v>
      </c>
      <c r="D84" s="14">
        <v>5</v>
      </c>
      <c r="E84" s="7">
        <f t="shared" si="13"/>
        <v>8.3333333333333329E-2</v>
      </c>
      <c r="F84" s="75" t="s">
        <v>412</v>
      </c>
      <c r="G84" s="20">
        <f t="shared" si="15"/>
        <v>1</v>
      </c>
      <c r="H84" s="12">
        <v>1</v>
      </c>
      <c r="I84" s="7">
        <f t="shared" si="14"/>
        <v>8.3333333333333329E-2</v>
      </c>
      <c r="J84" s="18"/>
      <c r="K84" s="19" t="s">
        <v>811</v>
      </c>
      <c r="L84" s="21"/>
      <c r="T84" s="74"/>
      <c r="U84" s="12"/>
      <c r="V84" s="7"/>
      <c r="Z84" s="12"/>
      <c r="AA84" s="7"/>
      <c r="AC84" s="69"/>
    </row>
    <row r="85" spans="1:29" customFormat="1" ht="15" x14ac:dyDescent="0.2">
      <c r="A85" s="17">
        <v>49</v>
      </c>
      <c r="B85" s="17">
        <v>245</v>
      </c>
      <c r="C85" t="str">
        <f>VLOOKUP(B:B,'Sub Op Table'!A:C,2,0)</f>
        <v>PROCESS TIME</v>
      </c>
      <c r="D85" s="14">
        <v>180</v>
      </c>
      <c r="E85" s="7">
        <f t="shared" si="13"/>
        <v>3</v>
      </c>
      <c r="F85" s="75" t="s">
        <v>412</v>
      </c>
      <c r="G85" s="20">
        <f>VLOOKUP(F85,$C$14:$D$24,2,FALSE)</f>
        <v>1</v>
      </c>
      <c r="H85" s="12">
        <v>1</v>
      </c>
      <c r="I85" s="7">
        <f t="shared" si="14"/>
        <v>3</v>
      </c>
      <c r="J85" s="18"/>
      <c r="K85" s="19" t="s">
        <v>812</v>
      </c>
      <c r="L85" s="21"/>
      <c r="T85" s="74"/>
      <c r="U85" s="12"/>
      <c r="V85" s="7"/>
      <c r="Z85" s="12"/>
      <c r="AA85" s="7"/>
      <c r="AC85" s="69"/>
    </row>
    <row r="86" spans="1:29" customFormat="1" ht="15" x14ac:dyDescent="0.2">
      <c r="A86" s="17">
        <v>50</v>
      </c>
      <c r="B86" s="17">
        <v>7</v>
      </c>
      <c r="C86" t="str">
        <f>VLOOKUP(B:B,'Sub Op Table'!A:C,2,0)</f>
        <v>PLACE</v>
      </c>
      <c r="D86" s="6">
        <f>VLOOKUP(B86,'Sub Op Table'!A:C,3,0)</f>
        <v>0.72</v>
      </c>
      <c r="E86" s="7">
        <f t="shared" si="13"/>
        <v>1.2E-2</v>
      </c>
      <c r="F86" s="75" t="s">
        <v>412</v>
      </c>
      <c r="G86" s="20">
        <f t="shared" si="15"/>
        <v>1</v>
      </c>
      <c r="H86" s="12">
        <v>1</v>
      </c>
      <c r="I86" s="7">
        <f t="shared" si="14"/>
        <v>1.2E-2</v>
      </c>
      <c r="J86" s="18"/>
      <c r="K86" s="19" t="s">
        <v>813</v>
      </c>
      <c r="L86" s="21"/>
      <c r="T86" s="74"/>
      <c r="U86" s="12"/>
      <c r="V86" s="7"/>
      <c r="Z86" s="12"/>
      <c r="AA86" s="7"/>
      <c r="AC86" s="69"/>
    </row>
    <row r="87" spans="1:29" customFormat="1" ht="15" x14ac:dyDescent="0.2">
      <c r="A87" s="17">
        <v>51</v>
      </c>
      <c r="B87" s="17">
        <v>245</v>
      </c>
      <c r="C87" t="str">
        <f>VLOOKUP(B:B,'Sub Op Table'!A:C,2,0)</f>
        <v>PROCESS TIME</v>
      </c>
      <c r="D87" s="14">
        <v>10</v>
      </c>
      <c r="E87" s="7">
        <f t="shared" si="13"/>
        <v>0.16666666666666666</v>
      </c>
      <c r="F87" s="75" t="s">
        <v>412</v>
      </c>
      <c r="G87" s="20">
        <f t="shared" si="15"/>
        <v>1</v>
      </c>
      <c r="H87" s="12">
        <v>1</v>
      </c>
      <c r="I87" s="7">
        <f t="shared" si="14"/>
        <v>0.16666666666666666</v>
      </c>
      <c r="J87" s="18"/>
      <c r="K87" s="19" t="s">
        <v>814</v>
      </c>
      <c r="L87" s="21"/>
      <c r="T87" s="74"/>
      <c r="U87" s="12"/>
      <c r="V87" s="7"/>
      <c r="Z87" s="12"/>
      <c r="AA87" s="7"/>
      <c r="AC87" s="69"/>
    </row>
    <row r="88" spans="1:29" customFormat="1" ht="15" x14ac:dyDescent="0.2">
      <c r="A88" s="17">
        <v>52</v>
      </c>
      <c r="B88" s="17">
        <v>1</v>
      </c>
      <c r="C88" t="str">
        <f>VLOOKUP(B:B,'Sub Op Table'!A:C,2,0)</f>
        <v>OBTAIN</v>
      </c>
      <c r="D88" s="6">
        <f>VLOOKUP(B88,'Sub Op Table'!A:C,3,0)</f>
        <v>0.72</v>
      </c>
      <c r="E88" s="7">
        <f t="shared" si="13"/>
        <v>1.2E-2</v>
      </c>
      <c r="F88" s="75" t="s">
        <v>412</v>
      </c>
      <c r="G88" s="20">
        <f t="shared" si="15"/>
        <v>1</v>
      </c>
      <c r="H88" s="12">
        <v>1</v>
      </c>
      <c r="I88" s="7">
        <f t="shared" si="14"/>
        <v>1.2E-2</v>
      </c>
      <c r="J88" s="18"/>
      <c r="K88" s="19" t="s">
        <v>815</v>
      </c>
      <c r="L88" s="21"/>
      <c r="T88" s="74"/>
      <c r="U88" s="12"/>
      <c r="V88" s="7"/>
      <c r="Z88" s="12"/>
      <c r="AA88" s="7"/>
      <c r="AC88" s="69"/>
    </row>
    <row r="89" spans="1:29" ht="13.75" customHeight="1" x14ac:dyDescent="0.15">
      <c r="B89" s="87" t="s">
        <v>6</v>
      </c>
      <c r="C89" s="89" t="s">
        <v>547</v>
      </c>
      <c r="E89" s="103"/>
      <c r="F89" s="103"/>
      <c r="G89" s="103"/>
      <c r="I89" s="103"/>
      <c r="J89" s="104"/>
      <c r="K89" s="105"/>
      <c r="L89" s="109"/>
    </row>
    <row r="90" spans="1:29" ht="14" x14ac:dyDescent="0.15">
      <c r="A90" s="95">
        <v>53</v>
      </c>
      <c r="B90" s="97">
        <v>27</v>
      </c>
      <c r="C90" s="86" t="str">
        <f>VLOOKUP(B:B,'Sub Op Table'!A:C,2,0)</f>
        <v>WALK 16-20 STEPS (39-50 FT, 11.9-15.2 M)</v>
      </c>
      <c r="D90" s="87">
        <f>VLOOKUP(B90,'Sub Op Table'!A:C,3,0)</f>
        <v>11.52</v>
      </c>
      <c r="E90" s="103">
        <f t="shared" ref="E90:E92" si="16">D90/60</f>
        <v>0.192</v>
      </c>
      <c r="F90" s="103" t="s">
        <v>484</v>
      </c>
      <c r="G90" s="106">
        <f t="shared" ref="G90:G121" si="17">VLOOKUP(F90,$C$14:$D$26,2,FALSE)</f>
        <v>0.16</v>
      </c>
      <c r="H90" s="88">
        <v>1</v>
      </c>
      <c r="I90" s="103">
        <f>E90*G90*H90</f>
        <v>3.0720000000000001E-2</v>
      </c>
      <c r="J90" s="107"/>
      <c r="K90" s="108" t="s">
        <v>548</v>
      </c>
      <c r="L90" s="109"/>
    </row>
    <row r="91" spans="1:29" ht="14" x14ac:dyDescent="0.15">
      <c r="A91" s="95">
        <f>A90+1</f>
        <v>54</v>
      </c>
      <c r="B91" s="97">
        <v>245</v>
      </c>
      <c r="C91" s="86" t="str">
        <f>VLOOKUP(B:B,'Sub Op Table'!A:C,2,0)</f>
        <v>PROCESS TIME</v>
      </c>
      <c r="D91" s="118">
        <v>60</v>
      </c>
      <c r="E91" s="103">
        <f t="shared" si="16"/>
        <v>1</v>
      </c>
      <c r="F91" s="103" t="s">
        <v>484</v>
      </c>
      <c r="G91" s="106">
        <f t="shared" si="17"/>
        <v>0.16</v>
      </c>
      <c r="H91" s="88">
        <v>1</v>
      </c>
      <c r="I91" s="103">
        <f t="shared" ref="I91:I92" si="18">E91*G91*H91</f>
        <v>0.16</v>
      </c>
      <c r="J91" s="107"/>
      <c r="K91" s="108" t="s">
        <v>496</v>
      </c>
      <c r="L91" s="109"/>
    </row>
    <row r="92" spans="1:29" ht="14" x14ac:dyDescent="0.15">
      <c r="A92" s="95">
        <f t="shared" ref="A92" si="19">A91+1</f>
        <v>55</v>
      </c>
      <c r="B92" s="97">
        <v>27</v>
      </c>
      <c r="C92" s="86" t="str">
        <f>VLOOKUP(B:B,'Sub Op Table'!A:C,2,0)</f>
        <v>WALK 16-20 STEPS (39-50 FT, 11.9-15.2 M)</v>
      </c>
      <c r="D92" s="87">
        <f>VLOOKUP(B92,'Sub Op Table'!A:C,3,0)</f>
        <v>11.52</v>
      </c>
      <c r="E92" s="103">
        <f t="shared" si="16"/>
        <v>0.192</v>
      </c>
      <c r="F92" s="103" t="s">
        <v>334</v>
      </c>
      <c r="G92" s="106">
        <f t="shared" si="17"/>
        <v>0.16666666666666666</v>
      </c>
      <c r="H92" s="88">
        <v>1</v>
      </c>
      <c r="I92" s="103">
        <f t="shared" si="18"/>
        <v>3.2000000000000001E-2</v>
      </c>
      <c r="J92" s="107"/>
      <c r="K92" s="108" t="s">
        <v>549</v>
      </c>
      <c r="L92" s="109"/>
    </row>
    <row r="93" spans="1:29" ht="14" x14ac:dyDescent="0.15">
      <c r="A93" s="95">
        <f t="shared" ref="A93:A125" si="20">A92+1</f>
        <v>56</v>
      </c>
      <c r="B93" s="97">
        <v>1</v>
      </c>
      <c r="C93" s="86" t="str">
        <f>VLOOKUP(B:B,'Sub Op Table'!A:C,2,0)</f>
        <v>OBTAIN</v>
      </c>
      <c r="D93" s="87">
        <f>VLOOKUP(B93,'Sub Op Table'!A:C,3,0)</f>
        <v>0.72</v>
      </c>
      <c r="E93" s="103">
        <f t="shared" si="7"/>
        <v>1.2E-2</v>
      </c>
      <c r="F93" s="103" t="s">
        <v>334</v>
      </c>
      <c r="G93" s="106">
        <f t="shared" si="17"/>
        <v>0.16666666666666666</v>
      </c>
      <c r="H93" s="88">
        <v>1</v>
      </c>
      <c r="I93" s="103">
        <f t="shared" si="9"/>
        <v>2E-3</v>
      </c>
      <c r="J93" s="107"/>
      <c r="K93" s="108" t="s">
        <v>369</v>
      </c>
      <c r="L93" s="109"/>
    </row>
    <row r="94" spans="1:29" ht="14" x14ac:dyDescent="0.15">
      <c r="A94" s="95">
        <f t="shared" si="20"/>
        <v>57</v>
      </c>
      <c r="B94" s="97">
        <v>60</v>
      </c>
      <c r="C94" s="86" t="str">
        <f>VLOOKUP(B:B,'Sub Op Table'!A:C,2,0)</f>
        <v>CART PUSH/PULL 10-13 STEPS</v>
      </c>
      <c r="D94" s="87">
        <f>VLOOKUP(B94,'Sub Op Table'!A:C,3,0)</f>
        <v>9.36</v>
      </c>
      <c r="E94" s="103">
        <f t="shared" si="7"/>
        <v>0.156</v>
      </c>
      <c r="F94" s="103" t="s">
        <v>334</v>
      </c>
      <c r="G94" s="106">
        <f t="shared" si="17"/>
        <v>0.16666666666666666</v>
      </c>
      <c r="H94" s="88">
        <v>1</v>
      </c>
      <c r="I94" s="103">
        <f t="shared" si="9"/>
        <v>2.5999999999999999E-2</v>
      </c>
      <c r="J94" s="107"/>
      <c r="K94" s="108" t="s">
        <v>550</v>
      </c>
      <c r="L94" s="109"/>
    </row>
    <row r="95" spans="1:29" ht="14" x14ac:dyDescent="0.15">
      <c r="A95" s="95">
        <f t="shared" si="20"/>
        <v>58</v>
      </c>
      <c r="B95" s="97">
        <v>10</v>
      </c>
      <c r="C95" s="86" t="str">
        <f>VLOOKUP(B:B,'Sub Op Table'!A:C,2,0)</f>
        <v>PLACE WITH ADJUSTMENTS</v>
      </c>
      <c r="D95" s="87">
        <f>VLOOKUP(B95,'Sub Op Table'!A:C,3,0)</f>
        <v>1.44</v>
      </c>
      <c r="E95" s="103">
        <f t="shared" si="7"/>
        <v>2.4E-2</v>
      </c>
      <c r="F95" s="103" t="s">
        <v>334</v>
      </c>
      <c r="G95" s="106">
        <f t="shared" si="17"/>
        <v>0.16666666666666666</v>
      </c>
      <c r="H95" s="88">
        <v>1</v>
      </c>
      <c r="I95" s="103">
        <f t="shared" si="9"/>
        <v>4.0000000000000001E-3</v>
      </c>
      <c r="J95" s="107"/>
      <c r="K95" s="108" t="s">
        <v>551</v>
      </c>
      <c r="L95" s="109"/>
    </row>
    <row r="96" spans="1:29" ht="14" x14ac:dyDescent="0.15">
      <c r="A96" s="95">
        <f t="shared" si="20"/>
        <v>59</v>
      </c>
      <c r="B96" s="97">
        <v>514</v>
      </c>
      <c r="C96" s="86" t="str">
        <f>VLOOKUP(B:B,'Sub Op Table'!A:C,2,0)</f>
        <v>READ COMPARE 13 ITEMS</v>
      </c>
      <c r="D96" s="87">
        <f>VLOOKUP(B96,'Sub Op Table'!A:C,3,0)</f>
        <v>5.76</v>
      </c>
      <c r="E96" s="103">
        <f t="shared" si="7"/>
        <v>9.6000000000000002E-2</v>
      </c>
      <c r="F96" s="103" t="s">
        <v>536</v>
      </c>
      <c r="G96" s="106">
        <f t="shared" si="17"/>
        <v>4</v>
      </c>
      <c r="H96" s="88">
        <v>1</v>
      </c>
      <c r="I96" s="103">
        <f t="shared" si="9"/>
        <v>0.38400000000000001</v>
      </c>
      <c r="J96" s="107"/>
      <c r="K96" s="108" t="s">
        <v>552</v>
      </c>
      <c r="L96" s="109"/>
    </row>
    <row r="97" spans="1:12" ht="14" x14ac:dyDescent="0.15">
      <c r="A97" s="95">
        <f t="shared" si="20"/>
        <v>60</v>
      </c>
      <c r="B97" s="97">
        <v>25</v>
      </c>
      <c r="C97" s="86" t="str">
        <f>VLOOKUP(B:B,'Sub Op Table'!A:C,2,0)</f>
        <v>WALK 8-10 STEPS (19-25 FT, 8.4-11.4 M)</v>
      </c>
      <c r="D97" s="87">
        <f>VLOOKUP(B97,'Sub Op Table'!A:C,3,0)</f>
        <v>5.76</v>
      </c>
      <c r="E97" s="103">
        <f t="shared" si="7"/>
        <v>9.6000000000000002E-2</v>
      </c>
      <c r="F97" s="103" t="s">
        <v>536</v>
      </c>
      <c r="G97" s="106">
        <f t="shared" si="17"/>
        <v>4</v>
      </c>
      <c r="H97" s="88">
        <v>1</v>
      </c>
      <c r="I97" s="103">
        <f t="shared" si="9"/>
        <v>0.38400000000000001</v>
      </c>
      <c r="J97" s="107"/>
      <c r="K97" s="108" t="s">
        <v>553</v>
      </c>
      <c r="L97" s="109"/>
    </row>
    <row r="98" spans="1:12" ht="14" x14ac:dyDescent="0.15">
      <c r="A98" s="95">
        <f t="shared" si="20"/>
        <v>61</v>
      </c>
      <c r="B98" s="97">
        <v>2</v>
      </c>
      <c r="C98" s="86" t="str">
        <f>VLOOKUP(B:B,'Sub Op Table'!A:C,2,0)</f>
        <v>OBTAIN WITH 50% BEND</v>
      </c>
      <c r="D98" s="87">
        <f>VLOOKUP(B98,'Sub Op Table'!A:C,3,0)</f>
        <v>1.7999999999999998</v>
      </c>
      <c r="E98" s="103">
        <f t="shared" si="7"/>
        <v>2.9999999999999995E-2</v>
      </c>
      <c r="F98" s="103" t="s">
        <v>536</v>
      </c>
      <c r="G98" s="106">
        <f t="shared" si="17"/>
        <v>4</v>
      </c>
      <c r="H98" s="88">
        <v>1</v>
      </c>
      <c r="I98" s="103">
        <f t="shared" si="9"/>
        <v>0.11999999999999998</v>
      </c>
      <c r="J98" s="107"/>
      <c r="K98" s="108" t="s">
        <v>554</v>
      </c>
      <c r="L98" s="109"/>
    </row>
    <row r="99" spans="1:12" ht="14" x14ac:dyDescent="0.15">
      <c r="A99" s="95">
        <f t="shared" si="20"/>
        <v>62</v>
      </c>
      <c r="B99" s="97">
        <v>25</v>
      </c>
      <c r="C99" s="86" t="str">
        <f>VLOOKUP(B:B,'Sub Op Table'!A:C,2,0)</f>
        <v>WALK 8-10 STEPS (19-25 FT, 8.4-11.4 M)</v>
      </c>
      <c r="D99" s="87">
        <f>VLOOKUP(B99,'Sub Op Table'!A:C,3,0)</f>
        <v>5.76</v>
      </c>
      <c r="E99" s="103">
        <f t="shared" si="7"/>
        <v>9.6000000000000002E-2</v>
      </c>
      <c r="F99" s="103" t="s">
        <v>536</v>
      </c>
      <c r="G99" s="106">
        <f t="shared" si="17"/>
        <v>4</v>
      </c>
      <c r="H99" s="88">
        <v>1</v>
      </c>
      <c r="I99" s="103">
        <f t="shared" si="9"/>
        <v>0.38400000000000001</v>
      </c>
      <c r="J99" s="107"/>
      <c r="K99" s="108" t="s">
        <v>548</v>
      </c>
      <c r="L99" s="109"/>
    </row>
    <row r="100" spans="1:12" ht="14" x14ac:dyDescent="0.15">
      <c r="A100" s="95">
        <f t="shared" si="20"/>
        <v>63</v>
      </c>
      <c r="B100" s="97">
        <v>522</v>
      </c>
      <c r="C100" s="86" t="str">
        <f>VLOOKUP(B:B,'Sub Op Table'!A:C,2,0)</f>
        <v>ASSEMBLE BOX (FOLD)</v>
      </c>
      <c r="D100" s="87">
        <f>VLOOKUP(B100,'Sub Op Table'!A:C,3,0)</f>
        <v>3.5999999999999996</v>
      </c>
      <c r="E100" s="103">
        <f t="shared" si="7"/>
        <v>5.9999999999999991E-2</v>
      </c>
      <c r="F100" s="103" t="s">
        <v>536</v>
      </c>
      <c r="G100" s="106">
        <f t="shared" si="17"/>
        <v>4</v>
      </c>
      <c r="H100" s="88">
        <v>1</v>
      </c>
      <c r="I100" s="103">
        <f t="shared" si="9"/>
        <v>0.23999999999999996</v>
      </c>
      <c r="J100" s="107"/>
      <c r="K100" s="108" t="s">
        <v>555</v>
      </c>
      <c r="L100" s="109"/>
    </row>
    <row r="101" spans="1:12" ht="14" x14ac:dyDescent="0.15">
      <c r="A101" s="95">
        <f t="shared" si="20"/>
        <v>64</v>
      </c>
      <c r="B101" s="97">
        <v>23</v>
      </c>
      <c r="C101" s="86" t="str">
        <f>VLOOKUP(B:B,'Sub Op Table'!A:C,2,0)</f>
        <v>WALK 3-4 STEPS (6-10 FT, 1.8-3.0 M)</v>
      </c>
      <c r="D101" s="87">
        <f>VLOOKUP(B101,'Sub Op Table'!A:C,3,0)</f>
        <v>2.1599999999999997</v>
      </c>
      <c r="E101" s="103">
        <f t="shared" si="7"/>
        <v>3.5999999999999997E-2</v>
      </c>
      <c r="F101" s="103" t="s">
        <v>536</v>
      </c>
      <c r="G101" s="106">
        <f t="shared" si="17"/>
        <v>4</v>
      </c>
      <c r="H101" s="88">
        <v>1</v>
      </c>
      <c r="I101" s="103">
        <f t="shared" si="9"/>
        <v>0.14399999999999999</v>
      </c>
      <c r="J101" s="107"/>
      <c r="K101" s="108" t="s">
        <v>556</v>
      </c>
      <c r="L101" s="109"/>
    </row>
    <row r="102" spans="1:12" ht="14" x14ac:dyDescent="0.15">
      <c r="A102" s="95">
        <f t="shared" si="20"/>
        <v>65</v>
      </c>
      <c r="B102" s="97">
        <v>197</v>
      </c>
      <c r="C102" s="86" t="str">
        <f>VLOOKUP(B:B,'Sub Op Table'!A:C,2,0)</f>
        <v>PUSH BUTTON/PUSH PULL SWITCH / LEVER &lt;12"</v>
      </c>
      <c r="D102" s="87">
        <f>VLOOKUP(B102,'Sub Op Table'!A:C,3,0)</f>
        <v>1.0799999999999998</v>
      </c>
      <c r="E102" s="103">
        <f t="shared" si="7"/>
        <v>1.7999999999999999E-2</v>
      </c>
      <c r="F102" s="103" t="s">
        <v>536</v>
      </c>
      <c r="G102" s="106">
        <f t="shared" si="17"/>
        <v>4</v>
      </c>
      <c r="H102" s="88">
        <v>1</v>
      </c>
      <c r="I102" s="103">
        <f t="shared" si="9"/>
        <v>7.1999999999999995E-2</v>
      </c>
      <c r="J102" s="107"/>
      <c r="K102" s="108" t="s">
        <v>557</v>
      </c>
      <c r="L102" s="109"/>
    </row>
    <row r="103" spans="1:12" ht="14" x14ac:dyDescent="0.15">
      <c r="A103" s="95">
        <f t="shared" si="20"/>
        <v>66</v>
      </c>
      <c r="B103" s="97">
        <v>1</v>
      </c>
      <c r="C103" s="86" t="str">
        <f>VLOOKUP(B:B,'Sub Op Table'!A:C,2,0)</f>
        <v>OBTAIN</v>
      </c>
      <c r="D103" s="87">
        <f>VLOOKUP(B103,'Sub Op Table'!A:C,3,0)</f>
        <v>0.72</v>
      </c>
      <c r="E103" s="103">
        <f t="shared" si="7"/>
        <v>1.2E-2</v>
      </c>
      <c r="F103" s="103" t="s">
        <v>536</v>
      </c>
      <c r="G103" s="106">
        <f t="shared" si="17"/>
        <v>4</v>
      </c>
      <c r="H103" s="88">
        <v>1</v>
      </c>
      <c r="I103" s="103">
        <f t="shared" si="9"/>
        <v>4.8000000000000001E-2</v>
      </c>
      <c r="J103" s="107"/>
      <c r="K103" s="108" t="s">
        <v>558</v>
      </c>
      <c r="L103" s="109"/>
    </row>
    <row r="104" spans="1:12" ht="14" x14ac:dyDescent="0.15">
      <c r="A104" s="95">
        <f t="shared" si="20"/>
        <v>67</v>
      </c>
      <c r="B104" s="97">
        <v>23</v>
      </c>
      <c r="C104" s="86" t="str">
        <f>VLOOKUP(B:B,'Sub Op Table'!A:C,2,0)</f>
        <v>WALK 3-4 STEPS (6-10 FT, 1.8-3.0 M)</v>
      </c>
      <c r="D104" s="87">
        <f>VLOOKUP(B104,'Sub Op Table'!A:C,3,0)</f>
        <v>2.1599999999999997</v>
      </c>
      <c r="E104" s="103">
        <f t="shared" si="7"/>
        <v>3.5999999999999997E-2</v>
      </c>
      <c r="F104" s="103" t="s">
        <v>536</v>
      </c>
      <c r="G104" s="106">
        <f t="shared" si="17"/>
        <v>4</v>
      </c>
      <c r="H104" s="88">
        <v>1</v>
      </c>
      <c r="I104" s="103">
        <f t="shared" si="9"/>
        <v>0.14399999999999999</v>
      </c>
      <c r="J104" s="107"/>
      <c r="K104" s="108" t="s">
        <v>553</v>
      </c>
      <c r="L104" s="109"/>
    </row>
    <row r="105" spans="1:12" ht="14" x14ac:dyDescent="0.15">
      <c r="A105" s="95">
        <f t="shared" si="20"/>
        <v>68</v>
      </c>
      <c r="B105" s="97">
        <v>10</v>
      </c>
      <c r="C105" s="86" t="str">
        <f>VLOOKUP(B:B,'Sub Op Table'!A:C,2,0)</f>
        <v>PLACE WITH ADJUSTMENTS</v>
      </c>
      <c r="D105" s="87">
        <f>VLOOKUP(B105,'Sub Op Table'!A:C,3,0)</f>
        <v>1.44</v>
      </c>
      <c r="E105" s="103">
        <f t="shared" si="7"/>
        <v>2.4E-2</v>
      </c>
      <c r="F105" s="103" t="s">
        <v>536</v>
      </c>
      <c r="G105" s="106">
        <f t="shared" si="17"/>
        <v>4</v>
      </c>
      <c r="H105" s="88">
        <v>1</v>
      </c>
      <c r="I105" s="103">
        <f t="shared" si="9"/>
        <v>9.6000000000000002E-2</v>
      </c>
      <c r="J105" s="107"/>
      <c r="K105" s="108" t="s">
        <v>559</v>
      </c>
      <c r="L105" s="109"/>
    </row>
    <row r="106" spans="1:12" ht="14" x14ac:dyDescent="0.15">
      <c r="A106" s="95">
        <f t="shared" si="20"/>
        <v>69</v>
      </c>
      <c r="B106" s="97">
        <v>23</v>
      </c>
      <c r="C106" s="86" t="str">
        <f>VLOOKUP(B:B,'Sub Op Table'!A:C,2,0)</f>
        <v>WALK 3-4 STEPS (6-10 FT, 1.8-3.0 M)</v>
      </c>
      <c r="D106" s="87">
        <f>VLOOKUP(B106,'Sub Op Table'!A:C,3,0)</f>
        <v>2.1599999999999997</v>
      </c>
      <c r="E106" s="103">
        <f t="shared" si="7"/>
        <v>3.5999999999999997E-2</v>
      </c>
      <c r="F106" s="103" t="s">
        <v>536</v>
      </c>
      <c r="G106" s="106">
        <f t="shared" si="17"/>
        <v>4</v>
      </c>
      <c r="H106" s="88">
        <v>2</v>
      </c>
      <c r="I106" s="103">
        <f t="shared" si="9"/>
        <v>0.28799999999999998</v>
      </c>
      <c r="J106" s="107"/>
      <c r="K106" s="108" t="s">
        <v>363</v>
      </c>
      <c r="L106" s="109"/>
    </row>
    <row r="107" spans="1:12" ht="14" x14ac:dyDescent="0.15">
      <c r="A107" s="95">
        <f t="shared" si="20"/>
        <v>70</v>
      </c>
      <c r="B107" s="97">
        <v>3</v>
      </c>
      <c r="C107" s="86" t="str">
        <f>VLOOKUP(B:B,'Sub Op Table'!A:C,2,0)</f>
        <v>OBTAIN WITH 100% BEND</v>
      </c>
      <c r="D107" s="87">
        <f>VLOOKUP(B107,'Sub Op Table'!A:C,3,0)</f>
        <v>2.88</v>
      </c>
      <c r="E107" s="103">
        <f t="shared" si="7"/>
        <v>4.8000000000000001E-2</v>
      </c>
      <c r="F107" s="103" t="s">
        <v>536</v>
      </c>
      <c r="G107" s="106">
        <f t="shared" si="17"/>
        <v>4</v>
      </c>
      <c r="H107" s="88">
        <v>2</v>
      </c>
      <c r="I107" s="103">
        <f t="shared" si="9"/>
        <v>0.38400000000000001</v>
      </c>
      <c r="J107" s="107"/>
      <c r="K107" s="108" t="s">
        <v>372</v>
      </c>
      <c r="L107" s="109"/>
    </row>
    <row r="108" spans="1:12" ht="14" x14ac:dyDescent="0.15">
      <c r="A108" s="95">
        <f t="shared" si="20"/>
        <v>71</v>
      </c>
      <c r="B108" s="97">
        <v>23</v>
      </c>
      <c r="C108" s="86" t="str">
        <f>VLOOKUP(B:B,'Sub Op Table'!A:C,2,0)</f>
        <v>WALK 3-4 STEPS (6-10 FT, 1.8-3.0 M)</v>
      </c>
      <c r="D108" s="87">
        <f>VLOOKUP(B108,'Sub Op Table'!A:C,3,0)</f>
        <v>2.1599999999999997</v>
      </c>
      <c r="E108" s="103">
        <f t="shared" si="7"/>
        <v>3.5999999999999997E-2</v>
      </c>
      <c r="F108" s="103" t="s">
        <v>536</v>
      </c>
      <c r="G108" s="106">
        <f t="shared" si="17"/>
        <v>4</v>
      </c>
      <c r="H108" s="88">
        <v>2</v>
      </c>
      <c r="I108" s="103">
        <f t="shared" si="9"/>
        <v>0.28799999999999998</v>
      </c>
      <c r="J108" s="107"/>
      <c r="K108" s="108" t="s">
        <v>548</v>
      </c>
      <c r="L108" s="109"/>
    </row>
    <row r="109" spans="1:12" ht="14" x14ac:dyDescent="0.15">
      <c r="A109" s="95">
        <f t="shared" si="20"/>
        <v>72</v>
      </c>
      <c r="B109" s="97">
        <v>10</v>
      </c>
      <c r="C109" s="86" t="str">
        <f>VLOOKUP(B:B,'Sub Op Table'!A:C,2,0)</f>
        <v>PLACE WITH ADJUSTMENTS</v>
      </c>
      <c r="D109" s="87">
        <f>VLOOKUP(B109,'Sub Op Table'!A:C,3,0)</f>
        <v>1.44</v>
      </c>
      <c r="E109" s="103">
        <f t="shared" si="7"/>
        <v>2.4E-2</v>
      </c>
      <c r="F109" s="103" t="s">
        <v>536</v>
      </c>
      <c r="G109" s="106">
        <f t="shared" si="17"/>
        <v>4</v>
      </c>
      <c r="H109" s="88">
        <v>2</v>
      </c>
      <c r="I109" s="103">
        <f t="shared" si="9"/>
        <v>0.192</v>
      </c>
      <c r="J109" s="107"/>
      <c r="K109" s="108" t="s">
        <v>560</v>
      </c>
      <c r="L109" s="109"/>
    </row>
    <row r="110" spans="1:12" ht="14" x14ac:dyDescent="0.15">
      <c r="A110" s="95">
        <f t="shared" si="20"/>
        <v>73</v>
      </c>
      <c r="B110" s="97">
        <v>512</v>
      </c>
      <c r="C110" s="86" t="str">
        <f>VLOOKUP(B:B,'Sub Op Table'!A:C,2,0)</f>
        <v>READ COMPARE 4 ITEMS</v>
      </c>
      <c r="D110" s="87">
        <f>VLOOKUP(B110,'Sub Op Table'!A:C,3,0)</f>
        <v>2.1599999999999997</v>
      </c>
      <c r="E110" s="103">
        <f t="shared" si="7"/>
        <v>3.5999999999999997E-2</v>
      </c>
      <c r="F110" s="103" t="s">
        <v>536</v>
      </c>
      <c r="G110" s="106">
        <f t="shared" si="17"/>
        <v>4</v>
      </c>
      <c r="H110" s="88">
        <v>1</v>
      </c>
      <c r="I110" s="103">
        <f t="shared" si="9"/>
        <v>0.14399999999999999</v>
      </c>
      <c r="J110" s="107"/>
      <c r="K110" s="108" t="s">
        <v>373</v>
      </c>
      <c r="L110" s="109"/>
    </row>
    <row r="111" spans="1:12" ht="14" x14ac:dyDescent="0.15">
      <c r="A111" s="95">
        <f t="shared" si="20"/>
        <v>74</v>
      </c>
      <c r="B111" s="97">
        <v>1</v>
      </c>
      <c r="C111" s="86" t="str">
        <f>VLOOKUP(B:B,'Sub Op Table'!A:C,2,0)</f>
        <v>OBTAIN</v>
      </c>
      <c r="D111" s="87">
        <f>VLOOKUP(B111,'Sub Op Table'!A:C,3,0)</f>
        <v>0.72</v>
      </c>
      <c r="E111" s="103">
        <f t="shared" si="7"/>
        <v>1.2E-2</v>
      </c>
      <c r="F111" s="103" t="s">
        <v>536</v>
      </c>
      <c r="G111" s="106">
        <f t="shared" si="17"/>
        <v>4</v>
      </c>
      <c r="H111" s="88">
        <v>1</v>
      </c>
      <c r="I111" s="103">
        <f t="shared" si="9"/>
        <v>4.8000000000000001E-2</v>
      </c>
      <c r="J111" s="107"/>
      <c r="K111" s="108" t="s">
        <v>561</v>
      </c>
      <c r="L111" s="109"/>
    </row>
    <row r="112" spans="1:12" ht="14" x14ac:dyDescent="0.15">
      <c r="A112" s="95">
        <f t="shared" si="20"/>
        <v>75</v>
      </c>
      <c r="B112" s="97">
        <v>7</v>
      </c>
      <c r="C112" s="86" t="str">
        <f>VLOOKUP(B:B,'Sub Op Table'!A:C,2,0)</f>
        <v>PLACE</v>
      </c>
      <c r="D112" s="87">
        <f>VLOOKUP(B112,'Sub Op Table'!A:C,3,0)</f>
        <v>0.72</v>
      </c>
      <c r="E112" s="103">
        <f t="shared" si="7"/>
        <v>1.2E-2</v>
      </c>
      <c r="F112" s="103" t="s">
        <v>536</v>
      </c>
      <c r="G112" s="106">
        <f t="shared" si="17"/>
        <v>4</v>
      </c>
      <c r="H112" s="88">
        <v>1</v>
      </c>
      <c r="I112" s="103">
        <f t="shared" si="9"/>
        <v>4.8000000000000001E-2</v>
      </c>
      <c r="J112" s="107"/>
      <c r="K112" s="108" t="s">
        <v>562</v>
      </c>
      <c r="L112" s="109"/>
    </row>
    <row r="113" spans="1:12" ht="14" x14ac:dyDescent="0.15">
      <c r="A113" s="95">
        <f t="shared" si="20"/>
        <v>76</v>
      </c>
      <c r="B113" s="97">
        <v>120</v>
      </c>
      <c r="C113" s="86" t="str">
        <f>VLOOKUP(B:B,'Sub Op Table'!A:C,2,0)</f>
        <v xml:space="preserve">SCAN BARCODE </v>
      </c>
      <c r="D113" s="87">
        <f>VLOOKUP(B113,'Sub Op Table'!A:C,3,0)</f>
        <v>1.7999999999999998</v>
      </c>
      <c r="E113" s="103">
        <f t="shared" si="7"/>
        <v>2.9999999999999995E-2</v>
      </c>
      <c r="F113" s="103" t="s">
        <v>536</v>
      </c>
      <c r="G113" s="106">
        <f t="shared" si="17"/>
        <v>4</v>
      </c>
      <c r="H113" s="88">
        <v>1</v>
      </c>
      <c r="I113" s="103">
        <f t="shared" si="9"/>
        <v>0.11999999999999998</v>
      </c>
      <c r="J113" s="107"/>
      <c r="K113" s="108" t="s">
        <v>563</v>
      </c>
      <c r="L113" s="109"/>
    </row>
    <row r="114" spans="1:12" ht="14" x14ac:dyDescent="0.15">
      <c r="A114" s="95">
        <f t="shared" si="20"/>
        <v>77</v>
      </c>
      <c r="B114" s="97">
        <v>7</v>
      </c>
      <c r="C114" s="86" t="str">
        <f>VLOOKUP(B:B,'Sub Op Table'!A:C,2,0)</f>
        <v>PLACE</v>
      </c>
      <c r="D114" s="87">
        <f>VLOOKUP(B114,'Sub Op Table'!A:C,3,0)</f>
        <v>0.72</v>
      </c>
      <c r="E114" s="103">
        <f t="shared" si="7"/>
        <v>1.2E-2</v>
      </c>
      <c r="F114" s="103" t="s">
        <v>536</v>
      </c>
      <c r="G114" s="106">
        <f t="shared" si="17"/>
        <v>4</v>
      </c>
      <c r="H114" s="88">
        <v>1</v>
      </c>
      <c r="I114" s="103">
        <f t="shared" si="9"/>
        <v>4.8000000000000001E-2</v>
      </c>
      <c r="J114" s="107"/>
      <c r="K114" s="108" t="s">
        <v>564</v>
      </c>
      <c r="L114" s="109"/>
    </row>
    <row r="115" spans="1:12" ht="14" x14ac:dyDescent="0.15">
      <c r="A115" s="95">
        <f t="shared" si="20"/>
        <v>78</v>
      </c>
      <c r="B115" s="97">
        <v>120</v>
      </c>
      <c r="C115" s="86" t="str">
        <f>VLOOKUP(B:B,'Sub Op Table'!A:C,2,0)</f>
        <v xml:space="preserve">SCAN BARCODE </v>
      </c>
      <c r="D115" s="87">
        <f>VLOOKUP(B115,'Sub Op Table'!A:C,3,0)</f>
        <v>1.7999999999999998</v>
      </c>
      <c r="E115" s="103">
        <f t="shared" si="7"/>
        <v>2.9999999999999995E-2</v>
      </c>
      <c r="F115" s="103" t="s">
        <v>536</v>
      </c>
      <c r="G115" s="106">
        <f t="shared" si="17"/>
        <v>4</v>
      </c>
      <c r="H115" s="88">
        <v>1</v>
      </c>
      <c r="I115" s="103">
        <f t="shared" si="9"/>
        <v>0.11999999999999998</v>
      </c>
      <c r="J115" s="107"/>
      <c r="K115" s="108" t="s">
        <v>565</v>
      </c>
      <c r="L115" s="109"/>
    </row>
    <row r="116" spans="1:12" ht="14" x14ac:dyDescent="0.15">
      <c r="A116" s="95">
        <f t="shared" si="20"/>
        <v>79</v>
      </c>
      <c r="B116" s="97">
        <v>1</v>
      </c>
      <c r="C116" s="86" t="str">
        <f>VLOOKUP(B:B,'Sub Op Table'!A:C,2,0)</f>
        <v>OBTAIN</v>
      </c>
      <c r="D116" s="87">
        <f>VLOOKUP(B116,'Sub Op Table'!A:C,3,0)</f>
        <v>0.72</v>
      </c>
      <c r="E116" s="103">
        <f t="shared" si="7"/>
        <v>1.2E-2</v>
      </c>
      <c r="F116" s="103" t="s">
        <v>696</v>
      </c>
      <c r="G116" s="106">
        <f t="shared" si="17"/>
        <v>19.933333333333334</v>
      </c>
      <c r="H116" s="88">
        <v>1</v>
      </c>
      <c r="I116" s="103">
        <f t="shared" si="9"/>
        <v>0.2392</v>
      </c>
      <c r="J116" s="107"/>
      <c r="K116" s="108" t="s">
        <v>360</v>
      </c>
      <c r="L116" s="109"/>
    </row>
    <row r="117" spans="1:12" ht="14" x14ac:dyDescent="0.15">
      <c r="A117" s="95">
        <f t="shared" si="20"/>
        <v>80</v>
      </c>
      <c r="B117" s="97">
        <v>7</v>
      </c>
      <c r="C117" s="86" t="str">
        <f>VLOOKUP(B:B,'Sub Op Table'!A:C,2,0)</f>
        <v>PLACE</v>
      </c>
      <c r="D117" s="87">
        <f>VLOOKUP(B117,'Sub Op Table'!A:C,3,0)</f>
        <v>0.72</v>
      </c>
      <c r="E117" s="103">
        <f t="shared" si="7"/>
        <v>1.2E-2</v>
      </c>
      <c r="F117" s="103" t="s">
        <v>696</v>
      </c>
      <c r="G117" s="106">
        <f t="shared" si="17"/>
        <v>19.933333333333334</v>
      </c>
      <c r="H117" s="88">
        <v>1</v>
      </c>
      <c r="I117" s="103">
        <f t="shared" si="9"/>
        <v>0.2392</v>
      </c>
      <c r="J117" s="107"/>
      <c r="K117" s="108" t="s">
        <v>566</v>
      </c>
      <c r="L117" s="109"/>
    </row>
    <row r="118" spans="1:12" ht="14" x14ac:dyDescent="0.15">
      <c r="A118" s="95">
        <f t="shared" si="20"/>
        <v>81</v>
      </c>
      <c r="B118" s="97">
        <v>4</v>
      </c>
      <c r="C118" s="86" t="str">
        <f>VLOOKUP(B:B,'Sub Op Table'!A:C,2,0)</f>
        <v>OBTAIN HEAVY OBJECT</v>
      </c>
      <c r="D118" s="87">
        <f>VLOOKUP(B118,'Sub Op Table'!A:C,3,0)</f>
        <v>1.44</v>
      </c>
      <c r="E118" s="103">
        <f t="shared" si="7"/>
        <v>2.4E-2</v>
      </c>
      <c r="F118" s="103" t="s">
        <v>536</v>
      </c>
      <c r="G118" s="106">
        <f t="shared" si="17"/>
        <v>4</v>
      </c>
      <c r="H118" s="88">
        <v>1</v>
      </c>
      <c r="I118" s="103">
        <f t="shared" si="9"/>
        <v>9.6000000000000002E-2</v>
      </c>
      <c r="J118" s="107"/>
      <c r="K118" s="108" t="s">
        <v>567</v>
      </c>
      <c r="L118" s="109"/>
    </row>
    <row r="119" spans="1:12" ht="14" x14ac:dyDescent="0.15">
      <c r="A119" s="95">
        <f t="shared" si="20"/>
        <v>82</v>
      </c>
      <c r="B119" s="97">
        <v>10</v>
      </c>
      <c r="C119" s="86" t="str">
        <f>VLOOKUP(B:B,'Sub Op Table'!A:C,2,0)</f>
        <v>PLACE WITH ADJUSTMENTS</v>
      </c>
      <c r="D119" s="87">
        <f>VLOOKUP(B119,'Sub Op Table'!A:C,3,0)</f>
        <v>1.44</v>
      </c>
      <c r="E119" s="103">
        <f t="shared" si="7"/>
        <v>2.4E-2</v>
      </c>
      <c r="F119" s="103" t="s">
        <v>536</v>
      </c>
      <c r="G119" s="106">
        <f t="shared" si="17"/>
        <v>4</v>
      </c>
      <c r="H119" s="88">
        <v>1</v>
      </c>
      <c r="I119" s="103">
        <f t="shared" si="9"/>
        <v>9.6000000000000002E-2</v>
      </c>
      <c r="J119" s="107"/>
      <c r="K119" s="108" t="s">
        <v>568</v>
      </c>
      <c r="L119" s="109"/>
    </row>
    <row r="120" spans="1:12" ht="14" x14ac:dyDescent="0.15">
      <c r="A120" s="95">
        <f t="shared" si="20"/>
        <v>83</v>
      </c>
      <c r="B120" s="97">
        <v>4</v>
      </c>
      <c r="C120" s="86" t="str">
        <f>VLOOKUP(B:B,'Sub Op Table'!A:C,2,0)</f>
        <v>OBTAIN HEAVY OBJECT</v>
      </c>
      <c r="D120" s="87">
        <f>VLOOKUP(B120,'Sub Op Table'!A:C,3,0)</f>
        <v>1.44</v>
      </c>
      <c r="E120" s="103">
        <f t="shared" si="7"/>
        <v>2.4E-2</v>
      </c>
      <c r="F120" s="103" t="s">
        <v>536</v>
      </c>
      <c r="G120" s="106">
        <f t="shared" si="17"/>
        <v>4</v>
      </c>
      <c r="H120" s="88">
        <v>1</v>
      </c>
      <c r="I120" s="103">
        <f t="shared" si="9"/>
        <v>9.6000000000000002E-2</v>
      </c>
      <c r="J120" s="107"/>
      <c r="K120" s="108" t="s">
        <v>554</v>
      </c>
      <c r="L120" s="109"/>
    </row>
    <row r="121" spans="1:12" ht="14" x14ac:dyDescent="0.15">
      <c r="A121" s="95">
        <f t="shared" si="20"/>
        <v>84</v>
      </c>
      <c r="B121" s="97">
        <v>10</v>
      </c>
      <c r="C121" s="86" t="str">
        <f>VLOOKUP(B:B,'Sub Op Table'!A:C,2,0)</f>
        <v>PLACE WITH ADJUSTMENTS</v>
      </c>
      <c r="D121" s="87">
        <f>VLOOKUP(B121,'Sub Op Table'!A:C,3,0)</f>
        <v>1.44</v>
      </c>
      <c r="E121" s="103">
        <f t="shared" ref="E121:E145" si="21">D121/60</f>
        <v>2.4E-2</v>
      </c>
      <c r="F121" s="103" t="s">
        <v>536</v>
      </c>
      <c r="G121" s="106">
        <f t="shared" si="17"/>
        <v>4</v>
      </c>
      <c r="H121" s="88">
        <v>1</v>
      </c>
      <c r="I121" s="103">
        <f t="shared" si="9"/>
        <v>9.6000000000000002E-2</v>
      </c>
      <c r="J121" s="107"/>
      <c r="K121" s="108" t="s">
        <v>569</v>
      </c>
      <c r="L121" s="109"/>
    </row>
    <row r="122" spans="1:12" ht="14" x14ac:dyDescent="0.15">
      <c r="A122" s="95">
        <f t="shared" si="20"/>
        <v>85</v>
      </c>
      <c r="B122" s="97">
        <v>245</v>
      </c>
      <c r="C122" s="86" t="str">
        <f>VLOOKUP(B:B,'Sub Op Table'!A:C,2,0)</f>
        <v>PROCESS TIME</v>
      </c>
      <c r="D122" s="118">
        <v>15</v>
      </c>
      <c r="E122" s="103">
        <f t="shared" si="21"/>
        <v>0.25</v>
      </c>
      <c r="F122" s="103" t="s">
        <v>484</v>
      </c>
      <c r="G122" s="106">
        <f t="shared" ref="G122:G145" si="22">VLOOKUP(F122,$C$14:$D$26,2,FALSE)</f>
        <v>0.16</v>
      </c>
      <c r="H122" s="88">
        <v>1</v>
      </c>
      <c r="I122" s="103">
        <f t="shared" ref="I122:I145" si="23">E122*G122*H122</f>
        <v>0.04</v>
      </c>
      <c r="J122" s="107"/>
      <c r="K122" s="108" t="s">
        <v>570</v>
      </c>
      <c r="L122" s="109"/>
    </row>
    <row r="123" spans="1:12" ht="14" x14ac:dyDescent="0.15">
      <c r="A123" s="95">
        <f t="shared" si="20"/>
        <v>86</v>
      </c>
      <c r="B123" s="97">
        <v>197</v>
      </c>
      <c r="C123" s="86" t="str">
        <f>VLOOKUP(B:B,'Sub Op Table'!A:C,2,0)</f>
        <v>PUSH BUTTON/PUSH PULL SWITCH / LEVER &lt;12"</v>
      </c>
      <c r="D123" s="87">
        <f>VLOOKUP(B123,'Sub Op Table'!A:C,3,0)</f>
        <v>1.0799999999999998</v>
      </c>
      <c r="E123" s="103">
        <f t="shared" si="21"/>
        <v>1.7999999999999999E-2</v>
      </c>
      <c r="F123" s="103" t="s">
        <v>536</v>
      </c>
      <c r="G123" s="106">
        <f t="shared" si="22"/>
        <v>4</v>
      </c>
      <c r="H123" s="88">
        <v>1</v>
      </c>
      <c r="I123" s="103">
        <f t="shared" si="23"/>
        <v>7.1999999999999995E-2</v>
      </c>
      <c r="J123" s="107"/>
      <c r="K123" s="108" t="s">
        <v>571</v>
      </c>
      <c r="L123" s="109"/>
    </row>
    <row r="124" spans="1:12" ht="14" x14ac:dyDescent="0.15">
      <c r="A124" s="95">
        <f t="shared" si="20"/>
        <v>87</v>
      </c>
      <c r="B124" s="97">
        <v>197</v>
      </c>
      <c r="C124" s="86" t="str">
        <f>VLOOKUP(B:B,'Sub Op Table'!A:C,2,0)</f>
        <v>PUSH BUTTON/PUSH PULL SWITCH / LEVER &lt;12"</v>
      </c>
      <c r="D124" s="87">
        <f>VLOOKUP(B124,'Sub Op Table'!A:C,3,0)</f>
        <v>1.0799999999999998</v>
      </c>
      <c r="E124" s="103">
        <f t="shared" si="21"/>
        <v>1.7999999999999999E-2</v>
      </c>
      <c r="F124" s="103" t="s">
        <v>536</v>
      </c>
      <c r="G124" s="106">
        <f t="shared" si="22"/>
        <v>4</v>
      </c>
      <c r="H124" s="88">
        <v>1</v>
      </c>
      <c r="I124" s="103">
        <f t="shared" si="23"/>
        <v>7.1999999999999995E-2</v>
      </c>
      <c r="J124" s="107"/>
      <c r="K124" s="108" t="s">
        <v>572</v>
      </c>
      <c r="L124" s="109"/>
    </row>
    <row r="125" spans="1:12" ht="14" x14ac:dyDescent="0.15">
      <c r="A125" s="95">
        <f t="shared" si="20"/>
        <v>88</v>
      </c>
      <c r="B125" s="97">
        <v>1</v>
      </c>
      <c r="C125" s="86" t="str">
        <f>VLOOKUP(B:B,'Sub Op Table'!A:C,2,0)</f>
        <v>OBTAIN</v>
      </c>
      <c r="D125" s="87">
        <f>VLOOKUP(B125,'Sub Op Table'!A:C,3,0)</f>
        <v>0.72</v>
      </c>
      <c r="E125" s="103">
        <f t="shared" si="21"/>
        <v>1.2E-2</v>
      </c>
      <c r="F125" s="103" t="s">
        <v>536</v>
      </c>
      <c r="G125" s="106">
        <f t="shared" si="22"/>
        <v>4</v>
      </c>
      <c r="H125" s="88">
        <v>1</v>
      </c>
      <c r="I125" s="103">
        <f t="shared" si="23"/>
        <v>4.8000000000000001E-2</v>
      </c>
      <c r="J125" s="107"/>
      <c r="K125" s="108" t="s">
        <v>573</v>
      </c>
      <c r="L125" s="109"/>
    </row>
    <row r="126" spans="1:12" ht="14" x14ac:dyDescent="0.15">
      <c r="A126" s="95">
        <f t="shared" ref="A126:A145" si="24">A125+1</f>
        <v>89</v>
      </c>
      <c r="B126" s="97">
        <v>1</v>
      </c>
      <c r="C126" s="86" t="str">
        <f>VLOOKUP(B:B,'Sub Op Table'!A:C,2,0)</f>
        <v>OBTAIN</v>
      </c>
      <c r="D126" s="87">
        <f>VLOOKUP(B126,'Sub Op Table'!A:C,3,0)</f>
        <v>0.72</v>
      </c>
      <c r="E126" s="103">
        <f t="shared" si="21"/>
        <v>1.2E-2</v>
      </c>
      <c r="F126" s="103" t="s">
        <v>536</v>
      </c>
      <c r="G126" s="106">
        <f t="shared" si="22"/>
        <v>4</v>
      </c>
      <c r="H126" s="88">
        <v>1</v>
      </c>
      <c r="I126" s="103">
        <f t="shared" si="23"/>
        <v>4.8000000000000001E-2</v>
      </c>
      <c r="J126" s="107"/>
      <c r="K126" s="108" t="s">
        <v>574</v>
      </c>
      <c r="L126" s="109"/>
    </row>
    <row r="127" spans="1:12" ht="14" x14ac:dyDescent="0.15">
      <c r="A127" s="95">
        <f t="shared" si="24"/>
        <v>90</v>
      </c>
      <c r="B127" s="97">
        <v>120</v>
      </c>
      <c r="C127" s="86" t="str">
        <f>VLOOKUP(B:B,'Sub Op Table'!A:C,2,0)</f>
        <v xml:space="preserve">SCAN BARCODE </v>
      </c>
      <c r="D127" s="87">
        <f>VLOOKUP(B127,'Sub Op Table'!A:C,3,0)</f>
        <v>1.7999999999999998</v>
      </c>
      <c r="E127" s="103">
        <f t="shared" si="21"/>
        <v>2.9999999999999995E-2</v>
      </c>
      <c r="F127" s="103" t="s">
        <v>536</v>
      </c>
      <c r="G127" s="106">
        <f t="shared" si="22"/>
        <v>4</v>
      </c>
      <c r="H127" s="88">
        <v>1</v>
      </c>
      <c r="I127" s="103">
        <f t="shared" si="23"/>
        <v>0.11999999999999998</v>
      </c>
      <c r="J127" s="107"/>
      <c r="K127" s="108" t="s">
        <v>575</v>
      </c>
      <c r="L127" s="109"/>
    </row>
    <row r="128" spans="1:12" ht="14" x14ac:dyDescent="0.15">
      <c r="A128" s="95">
        <f t="shared" si="24"/>
        <v>91</v>
      </c>
      <c r="B128" s="97">
        <v>197</v>
      </c>
      <c r="C128" s="86" t="str">
        <f>VLOOKUP(B:B,'Sub Op Table'!A:C,2,0)</f>
        <v>PUSH BUTTON/PUSH PULL SWITCH / LEVER &lt;12"</v>
      </c>
      <c r="D128" s="87">
        <f>VLOOKUP(B128,'Sub Op Table'!A:C,3,0)</f>
        <v>1.0799999999999998</v>
      </c>
      <c r="E128" s="103">
        <f t="shared" si="21"/>
        <v>1.7999999999999999E-2</v>
      </c>
      <c r="F128" s="103" t="s">
        <v>536</v>
      </c>
      <c r="G128" s="106">
        <f t="shared" si="22"/>
        <v>4</v>
      </c>
      <c r="H128" s="88">
        <v>1</v>
      </c>
      <c r="I128" s="103">
        <f t="shared" si="23"/>
        <v>7.1999999999999995E-2</v>
      </c>
      <c r="J128" s="107"/>
      <c r="K128" s="108" t="s">
        <v>576</v>
      </c>
      <c r="L128" s="109"/>
    </row>
    <row r="129" spans="1:12" ht="14" x14ac:dyDescent="0.15">
      <c r="A129" s="95">
        <f t="shared" si="24"/>
        <v>92</v>
      </c>
      <c r="B129" s="97">
        <v>197</v>
      </c>
      <c r="C129" s="86" t="str">
        <f>VLOOKUP(B:B,'Sub Op Table'!A:C,2,0)</f>
        <v>PUSH BUTTON/PUSH PULL SWITCH / LEVER &lt;12"</v>
      </c>
      <c r="D129" s="87">
        <f>VLOOKUP(B129,'Sub Op Table'!A:C,3,0)</f>
        <v>1.0799999999999998</v>
      </c>
      <c r="E129" s="103">
        <f t="shared" si="21"/>
        <v>1.7999999999999999E-2</v>
      </c>
      <c r="F129" s="103" t="s">
        <v>536</v>
      </c>
      <c r="G129" s="106">
        <f t="shared" si="22"/>
        <v>4</v>
      </c>
      <c r="H129" s="88">
        <v>1</v>
      </c>
      <c r="I129" s="103">
        <f t="shared" si="23"/>
        <v>7.1999999999999995E-2</v>
      </c>
      <c r="J129" s="107"/>
      <c r="K129" s="108" t="s">
        <v>577</v>
      </c>
      <c r="L129" s="109"/>
    </row>
    <row r="130" spans="1:12" ht="14" x14ac:dyDescent="0.15">
      <c r="A130" s="95">
        <f t="shared" si="24"/>
        <v>93</v>
      </c>
      <c r="B130" s="97">
        <v>245</v>
      </c>
      <c r="C130" s="86" t="str">
        <f>VLOOKUP(B:B,'Sub Op Table'!A:C,2,0)</f>
        <v>PROCESS TIME</v>
      </c>
      <c r="D130" s="118">
        <v>2</v>
      </c>
      <c r="E130" s="103">
        <f t="shared" si="21"/>
        <v>3.3333333333333333E-2</v>
      </c>
      <c r="F130" s="103" t="s">
        <v>536</v>
      </c>
      <c r="G130" s="106">
        <f t="shared" si="22"/>
        <v>4</v>
      </c>
      <c r="H130" s="88">
        <v>1</v>
      </c>
      <c r="I130" s="103">
        <f t="shared" si="23"/>
        <v>0.13333333333333333</v>
      </c>
      <c r="J130" s="107"/>
      <c r="K130" s="108" t="s">
        <v>578</v>
      </c>
      <c r="L130" s="109"/>
    </row>
    <row r="131" spans="1:12" ht="14" x14ac:dyDescent="0.15">
      <c r="A131" s="95">
        <f t="shared" si="24"/>
        <v>94</v>
      </c>
      <c r="B131" s="97">
        <v>245</v>
      </c>
      <c r="C131" s="86" t="str">
        <f>VLOOKUP(B:B,'Sub Op Table'!A:C,2,0)</f>
        <v>PROCESS TIME</v>
      </c>
      <c r="D131" s="118">
        <v>2</v>
      </c>
      <c r="E131" s="103">
        <f t="shared" si="21"/>
        <v>3.3333333333333333E-2</v>
      </c>
      <c r="F131" s="103" t="s">
        <v>536</v>
      </c>
      <c r="G131" s="106">
        <f t="shared" si="22"/>
        <v>4</v>
      </c>
      <c r="H131" s="88">
        <v>1</v>
      </c>
      <c r="I131" s="103">
        <f t="shared" si="23"/>
        <v>0.13333333333333333</v>
      </c>
      <c r="J131" s="107"/>
      <c r="K131" s="108" t="s">
        <v>579</v>
      </c>
      <c r="L131" s="109"/>
    </row>
    <row r="132" spans="1:12" ht="14" x14ac:dyDescent="0.15">
      <c r="A132" s="95">
        <f t="shared" si="24"/>
        <v>95</v>
      </c>
      <c r="B132" s="97">
        <v>1</v>
      </c>
      <c r="C132" s="86" t="str">
        <f>VLOOKUP(B:B,'Sub Op Table'!A:C,2,0)</f>
        <v>OBTAIN</v>
      </c>
      <c r="D132" s="87">
        <f>VLOOKUP(B132,'Sub Op Table'!A:C,3,0)</f>
        <v>0.72</v>
      </c>
      <c r="E132" s="103">
        <f t="shared" si="21"/>
        <v>1.2E-2</v>
      </c>
      <c r="F132" s="103" t="s">
        <v>536</v>
      </c>
      <c r="G132" s="106">
        <f t="shared" si="22"/>
        <v>4</v>
      </c>
      <c r="H132" s="88">
        <v>1</v>
      </c>
      <c r="I132" s="103">
        <f t="shared" si="23"/>
        <v>4.8000000000000001E-2</v>
      </c>
      <c r="J132" s="107"/>
      <c r="K132" s="108" t="s">
        <v>580</v>
      </c>
      <c r="L132" s="109"/>
    </row>
    <row r="133" spans="1:12" ht="14" x14ac:dyDescent="0.15">
      <c r="A133" s="95">
        <f t="shared" si="24"/>
        <v>96</v>
      </c>
      <c r="B133" s="97">
        <v>7</v>
      </c>
      <c r="C133" s="86" t="str">
        <f>VLOOKUP(B:B,'Sub Op Table'!A:C,2,0)</f>
        <v>PLACE</v>
      </c>
      <c r="D133" s="87">
        <f>VLOOKUP(B133,'Sub Op Table'!A:C,3,0)</f>
        <v>0.72</v>
      </c>
      <c r="E133" s="103">
        <f t="shared" si="21"/>
        <v>1.2E-2</v>
      </c>
      <c r="F133" s="103" t="s">
        <v>536</v>
      </c>
      <c r="G133" s="106">
        <f t="shared" si="22"/>
        <v>4</v>
      </c>
      <c r="H133" s="88">
        <v>1</v>
      </c>
      <c r="I133" s="103">
        <f t="shared" si="23"/>
        <v>4.8000000000000001E-2</v>
      </c>
      <c r="J133" s="107"/>
      <c r="K133" s="108" t="s">
        <v>581</v>
      </c>
      <c r="L133" s="109"/>
    </row>
    <row r="134" spans="1:12" ht="14" x14ac:dyDescent="0.15">
      <c r="A134" s="95">
        <f t="shared" si="24"/>
        <v>97</v>
      </c>
      <c r="B134" s="97">
        <v>1</v>
      </c>
      <c r="C134" s="86" t="str">
        <f>VLOOKUP(B:B,'Sub Op Table'!A:C,2,0)</f>
        <v>OBTAIN</v>
      </c>
      <c r="D134" s="87">
        <f>VLOOKUP(B134,'Sub Op Table'!A:C,3,0)</f>
        <v>0.72</v>
      </c>
      <c r="E134" s="103">
        <f t="shared" si="21"/>
        <v>1.2E-2</v>
      </c>
      <c r="F134" s="103" t="s">
        <v>536</v>
      </c>
      <c r="G134" s="106">
        <f t="shared" si="22"/>
        <v>4</v>
      </c>
      <c r="H134" s="88">
        <v>1</v>
      </c>
      <c r="I134" s="103">
        <f t="shared" si="23"/>
        <v>4.8000000000000001E-2</v>
      </c>
      <c r="J134" s="107"/>
      <c r="K134" s="108" t="s">
        <v>582</v>
      </c>
      <c r="L134" s="109"/>
    </row>
    <row r="135" spans="1:12" ht="14" x14ac:dyDescent="0.15">
      <c r="A135" s="95">
        <f t="shared" si="24"/>
        <v>98</v>
      </c>
      <c r="B135" s="97">
        <v>105</v>
      </c>
      <c r="C135" s="86" t="str">
        <f>VLOOKUP(B:B,'Sub Op Table'!A:C,2,0)</f>
        <v>LABEL - APPLY TO CARTON</v>
      </c>
      <c r="D135" s="87">
        <f>VLOOKUP(B135,'Sub Op Table'!A:C,3,0)</f>
        <v>4.3199999999999994</v>
      </c>
      <c r="E135" s="103">
        <f t="shared" si="21"/>
        <v>7.1999999999999995E-2</v>
      </c>
      <c r="F135" s="103" t="s">
        <v>536</v>
      </c>
      <c r="G135" s="106">
        <f t="shared" si="22"/>
        <v>4</v>
      </c>
      <c r="H135" s="88">
        <v>1</v>
      </c>
      <c r="I135" s="103">
        <f t="shared" si="23"/>
        <v>0.28799999999999998</v>
      </c>
      <c r="J135" s="107"/>
      <c r="K135" s="108" t="s">
        <v>583</v>
      </c>
      <c r="L135" s="109"/>
    </row>
    <row r="136" spans="1:12" ht="14" x14ac:dyDescent="0.15">
      <c r="A136" s="95">
        <f t="shared" si="24"/>
        <v>99</v>
      </c>
      <c r="B136" s="97">
        <v>23</v>
      </c>
      <c r="C136" s="86" t="str">
        <f>VLOOKUP(B:B,'Sub Op Table'!A:C,2,0)</f>
        <v>WALK 3-4 STEPS (6-10 FT, 1.8-3.0 M)</v>
      </c>
      <c r="D136" s="87">
        <f>VLOOKUP(B136,'Sub Op Table'!A:C,3,0)</f>
        <v>2.1599999999999997</v>
      </c>
      <c r="E136" s="103">
        <f t="shared" si="21"/>
        <v>3.5999999999999997E-2</v>
      </c>
      <c r="F136" s="103" t="s">
        <v>536</v>
      </c>
      <c r="G136" s="106">
        <f t="shared" si="22"/>
        <v>4</v>
      </c>
      <c r="H136" s="88">
        <v>1</v>
      </c>
      <c r="I136" s="103">
        <f t="shared" si="23"/>
        <v>0.14399999999999999</v>
      </c>
      <c r="J136" s="107"/>
      <c r="K136" s="108" t="s">
        <v>556</v>
      </c>
      <c r="L136" s="109"/>
    </row>
    <row r="137" spans="1:12" ht="14" x14ac:dyDescent="0.15">
      <c r="A137" s="95">
        <f t="shared" si="24"/>
        <v>100</v>
      </c>
      <c r="B137" s="97">
        <v>197</v>
      </c>
      <c r="C137" s="86" t="str">
        <f>VLOOKUP(B:B,'Sub Op Table'!A:C,2,0)</f>
        <v>PUSH BUTTON/PUSH PULL SWITCH / LEVER &lt;12"</v>
      </c>
      <c r="D137" s="87">
        <f>VLOOKUP(B137,'Sub Op Table'!A:C,3,0)</f>
        <v>1.0799999999999998</v>
      </c>
      <c r="E137" s="103">
        <f t="shared" si="21"/>
        <v>1.7999999999999999E-2</v>
      </c>
      <c r="F137" s="103" t="s">
        <v>536</v>
      </c>
      <c r="G137" s="106">
        <f t="shared" si="22"/>
        <v>4</v>
      </c>
      <c r="H137" s="88">
        <v>1</v>
      </c>
      <c r="I137" s="103">
        <f t="shared" si="23"/>
        <v>7.1999999999999995E-2</v>
      </c>
      <c r="J137" s="107"/>
      <c r="K137" s="108" t="s">
        <v>557</v>
      </c>
      <c r="L137" s="109"/>
    </row>
    <row r="138" spans="1:12" ht="14" x14ac:dyDescent="0.15">
      <c r="A138" s="95">
        <f t="shared" si="24"/>
        <v>101</v>
      </c>
      <c r="B138" s="97">
        <v>1</v>
      </c>
      <c r="C138" s="86" t="str">
        <f>VLOOKUP(B:B,'Sub Op Table'!A:C,2,0)</f>
        <v>OBTAIN</v>
      </c>
      <c r="D138" s="87">
        <f>VLOOKUP(B138,'Sub Op Table'!A:C,3,0)</f>
        <v>0.72</v>
      </c>
      <c r="E138" s="103">
        <f t="shared" si="21"/>
        <v>1.2E-2</v>
      </c>
      <c r="F138" s="103" t="s">
        <v>536</v>
      </c>
      <c r="G138" s="106">
        <f t="shared" si="22"/>
        <v>4</v>
      </c>
      <c r="H138" s="88">
        <v>1</v>
      </c>
      <c r="I138" s="103">
        <f t="shared" si="23"/>
        <v>4.8000000000000001E-2</v>
      </c>
      <c r="J138" s="107"/>
      <c r="K138" s="108" t="s">
        <v>558</v>
      </c>
      <c r="L138" s="109"/>
    </row>
    <row r="139" spans="1:12" ht="14" x14ac:dyDescent="0.15">
      <c r="A139" s="95">
        <f t="shared" si="24"/>
        <v>102</v>
      </c>
      <c r="B139" s="97">
        <v>23</v>
      </c>
      <c r="C139" s="86" t="str">
        <f>VLOOKUP(B:B,'Sub Op Table'!A:C,2,0)</f>
        <v>WALK 3-4 STEPS (6-10 FT, 1.8-3.0 M)</v>
      </c>
      <c r="D139" s="87">
        <f>VLOOKUP(B139,'Sub Op Table'!A:C,3,0)</f>
        <v>2.1599999999999997</v>
      </c>
      <c r="E139" s="103">
        <f t="shared" si="21"/>
        <v>3.5999999999999997E-2</v>
      </c>
      <c r="F139" s="103" t="s">
        <v>536</v>
      </c>
      <c r="G139" s="106">
        <f t="shared" si="22"/>
        <v>4</v>
      </c>
      <c r="H139" s="88">
        <v>1</v>
      </c>
      <c r="I139" s="103">
        <f t="shared" si="23"/>
        <v>0.14399999999999999</v>
      </c>
      <c r="J139" s="107"/>
      <c r="K139" s="108" t="s">
        <v>553</v>
      </c>
      <c r="L139" s="109"/>
    </row>
    <row r="140" spans="1:12" ht="14" x14ac:dyDescent="0.15">
      <c r="A140" s="95">
        <f t="shared" si="24"/>
        <v>103</v>
      </c>
      <c r="B140" s="97">
        <v>10</v>
      </c>
      <c r="C140" s="86" t="str">
        <f>VLOOKUP(B:B,'Sub Op Table'!A:C,2,0)</f>
        <v>PLACE WITH ADJUSTMENTS</v>
      </c>
      <c r="D140" s="87">
        <f>VLOOKUP(B140,'Sub Op Table'!A:C,3,0)</f>
        <v>1.44</v>
      </c>
      <c r="E140" s="103">
        <f t="shared" si="21"/>
        <v>2.4E-2</v>
      </c>
      <c r="F140" s="103" t="s">
        <v>536</v>
      </c>
      <c r="G140" s="106">
        <f t="shared" si="22"/>
        <v>4</v>
      </c>
      <c r="H140" s="88">
        <v>1</v>
      </c>
      <c r="I140" s="103">
        <f t="shared" si="23"/>
        <v>9.6000000000000002E-2</v>
      </c>
      <c r="J140" s="107"/>
      <c r="K140" s="108" t="s">
        <v>559</v>
      </c>
      <c r="L140" s="109"/>
    </row>
    <row r="141" spans="1:12" ht="14" x14ac:dyDescent="0.15">
      <c r="A141" s="95">
        <f t="shared" si="24"/>
        <v>104</v>
      </c>
      <c r="B141" s="97">
        <v>4</v>
      </c>
      <c r="C141" s="86" t="str">
        <f>VLOOKUP(B:B,'Sub Op Table'!A:C,2,0)</f>
        <v>OBTAIN HEAVY OBJECT</v>
      </c>
      <c r="D141" s="87">
        <f>VLOOKUP(B141,'Sub Op Table'!A:C,3,0)</f>
        <v>1.44</v>
      </c>
      <c r="E141" s="103">
        <f t="shared" si="21"/>
        <v>2.4E-2</v>
      </c>
      <c r="F141" s="103" t="s">
        <v>536</v>
      </c>
      <c r="G141" s="106">
        <f t="shared" si="22"/>
        <v>4</v>
      </c>
      <c r="H141" s="88">
        <v>1</v>
      </c>
      <c r="I141" s="103">
        <f t="shared" si="23"/>
        <v>9.6000000000000002E-2</v>
      </c>
      <c r="J141" s="107"/>
      <c r="K141" s="108" t="s">
        <v>554</v>
      </c>
      <c r="L141" s="109"/>
    </row>
    <row r="142" spans="1:12" ht="14" x14ac:dyDescent="0.15">
      <c r="A142" s="95">
        <f t="shared" si="24"/>
        <v>105</v>
      </c>
      <c r="B142" s="97">
        <v>23</v>
      </c>
      <c r="C142" s="86" t="str">
        <f>VLOOKUP(B:B,'Sub Op Table'!A:C,2,0)</f>
        <v>WALK 3-4 STEPS (6-10 FT, 1.8-3.0 M)</v>
      </c>
      <c r="D142" s="87">
        <f>VLOOKUP(B142,'Sub Op Table'!A:C,3,0)</f>
        <v>2.1599999999999997</v>
      </c>
      <c r="E142" s="103">
        <f t="shared" si="21"/>
        <v>3.5999999999999997E-2</v>
      </c>
      <c r="F142" s="103" t="s">
        <v>536</v>
      </c>
      <c r="G142" s="106">
        <f t="shared" si="22"/>
        <v>4</v>
      </c>
      <c r="H142" s="88">
        <v>1</v>
      </c>
      <c r="I142" s="103">
        <f t="shared" si="23"/>
        <v>0.14399999999999999</v>
      </c>
      <c r="J142" s="107"/>
      <c r="K142" s="108" t="s">
        <v>584</v>
      </c>
      <c r="L142" s="109"/>
    </row>
    <row r="143" spans="1:12" ht="14" x14ac:dyDescent="0.15">
      <c r="A143" s="95">
        <f t="shared" si="24"/>
        <v>106</v>
      </c>
      <c r="B143" s="97">
        <v>10</v>
      </c>
      <c r="C143" s="86" t="str">
        <f>VLOOKUP(B:B,'Sub Op Table'!A:C,2,0)</f>
        <v>PLACE WITH ADJUSTMENTS</v>
      </c>
      <c r="D143" s="87">
        <f>VLOOKUP(B143,'Sub Op Table'!A:C,3,0)</f>
        <v>1.44</v>
      </c>
      <c r="E143" s="103">
        <f t="shared" si="21"/>
        <v>2.4E-2</v>
      </c>
      <c r="F143" s="103" t="s">
        <v>536</v>
      </c>
      <c r="G143" s="106">
        <f t="shared" si="22"/>
        <v>4</v>
      </c>
      <c r="H143" s="88">
        <v>1</v>
      </c>
      <c r="I143" s="103">
        <f t="shared" si="23"/>
        <v>9.6000000000000002E-2</v>
      </c>
      <c r="J143" s="107"/>
      <c r="K143" s="108" t="s">
        <v>585</v>
      </c>
      <c r="L143" s="109"/>
    </row>
    <row r="144" spans="1:12" ht="14" x14ac:dyDescent="0.15">
      <c r="A144" s="95">
        <f t="shared" si="24"/>
        <v>107</v>
      </c>
      <c r="B144" s="97">
        <v>13</v>
      </c>
      <c r="C144" s="86" t="str">
        <f>VLOOKUP(B:B,'Sub Op Table'!A:C,2,0)</f>
        <v>POSITION WITH CARE</v>
      </c>
      <c r="D144" s="87">
        <f>VLOOKUP(B144,'Sub Op Table'!A:C,3,0)</f>
        <v>2.52</v>
      </c>
      <c r="E144" s="103">
        <f t="shared" si="21"/>
        <v>4.2000000000000003E-2</v>
      </c>
      <c r="F144" s="103" t="s">
        <v>536</v>
      </c>
      <c r="G144" s="106">
        <f t="shared" si="22"/>
        <v>4</v>
      </c>
      <c r="H144" s="88">
        <v>1</v>
      </c>
      <c r="I144" s="103">
        <f t="shared" si="23"/>
        <v>0.16800000000000001</v>
      </c>
      <c r="J144" s="107"/>
      <c r="K144" s="108" t="s">
        <v>586</v>
      </c>
      <c r="L144" s="109"/>
    </row>
    <row r="145" spans="1:12" ht="14" x14ac:dyDescent="0.15">
      <c r="A145" s="95">
        <f t="shared" si="24"/>
        <v>108</v>
      </c>
      <c r="B145" s="97">
        <v>23</v>
      </c>
      <c r="C145" s="86" t="str">
        <f>VLOOKUP(B:B,'Sub Op Table'!A:C,2,0)</f>
        <v>WALK 3-4 STEPS (6-10 FT, 1.8-3.0 M)</v>
      </c>
      <c r="D145" s="87">
        <f>VLOOKUP(B145,'Sub Op Table'!A:C,3,0)</f>
        <v>2.1599999999999997</v>
      </c>
      <c r="E145" s="103">
        <f t="shared" si="21"/>
        <v>3.5999999999999997E-2</v>
      </c>
      <c r="F145" s="103" t="s">
        <v>536</v>
      </c>
      <c r="G145" s="106">
        <f t="shared" si="22"/>
        <v>4</v>
      </c>
      <c r="H145" s="88">
        <v>1</v>
      </c>
      <c r="I145" s="103">
        <f t="shared" si="23"/>
        <v>0.14399999999999999</v>
      </c>
      <c r="J145" s="107"/>
      <c r="K145" s="108" t="s">
        <v>587</v>
      </c>
      <c r="L145" s="109"/>
    </row>
    <row r="146" spans="1:12" x14ac:dyDescent="0.15">
      <c r="B146" s="87" t="s">
        <v>6</v>
      </c>
      <c r="C146" s="89" t="s">
        <v>588</v>
      </c>
      <c r="E146" s="103"/>
      <c r="F146" s="103"/>
      <c r="G146" s="103"/>
      <c r="I146" s="103"/>
      <c r="J146" s="104"/>
      <c r="K146" s="105"/>
      <c r="L146" s="109"/>
    </row>
    <row r="147" spans="1:12" ht="14" x14ac:dyDescent="0.15">
      <c r="A147" s="95">
        <v>109</v>
      </c>
      <c r="B147" s="97">
        <v>25</v>
      </c>
      <c r="C147" s="86" t="str">
        <f>VLOOKUP(B:B,'Sub Op Table'!A:C,2,0)</f>
        <v>WALK 8-10 STEPS (19-25 FT, 8.4-11.4 M)</v>
      </c>
      <c r="D147" s="87">
        <f>VLOOKUP(B147,'Sub Op Table'!A:C,3,0)</f>
        <v>5.76</v>
      </c>
      <c r="E147" s="103">
        <f t="shared" ref="E147:E152" si="25">D147/60</f>
        <v>9.6000000000000002E-2</v>
      </c>
      <c r="F147" s="103" t="s">
        <v>484</v>
      </c>
      <c r="G147" s="106">
        <f t="shared" ref="G147:G152" si="26">VLOOKUP(F147,$C$14:$D$26,2,FALSE)</f>
        <v>0.16</v>
      </c>
      <c r="H147" s="88">
        <v>1</v>
      </c>
      <c r="I147" s="103">
        <f>E147*G147*H147</f>
        <v>1.536E-2</v>
      </c>
      <c r="J147" s="107"/>
      <c r="K147" s="108" t="s">
        <v>589</v>
      </c>
      <c r="L147" s="109"/>
    </row>
    <row r="148" spans="1:12" ht="14" x14ac:dyDescent="0.15">
      <c r="A148" s="95">
        <f>A147+1</f>
        <v>110</v>
      </c>
      <c r="B148" s="97">
        <v>23</v>
      </c>
      <c r="C148" s="86" t="str">
        <f>VLOOKUP(B:B,'Sub Op Table'!A:C,2,0)</f>
        <v>WALK 3-4 STEPS (6-10 FT, 1.8-3.0 M)</v>
      </c>
      <c r="D148" s="87">
        <f>VLOOKUP(B148,'Sub Op Table'!A:C,3,0)</f>
        <v>2.1599999999999997</v>
      </c>
      <c r="E148" s="103">
        <f t="shared" si="25"/>
        <v>3.5999999999999997E-2</v>
      </c>
      <c r="F148" s="103" t="s">
        <v>536</v>
      </c>
      <c r="G148" s="106">
        <f t="shared" si="26"/>
        <v>4</v>
      </c>
      <c r="H148" s="88">
        <v>1</v>
      </c>
      <c r="I148" s="103">
        <f t="shared" ref="I148:I152" si="27">E148*G148*H148</f>
        <v>0.14399999999999999</v>
      </c>
      <c r="J148" s="107"/>
      <c r="K148" s="108" t="s">
        <v>590</v>
      </c>
      <c r="L148" s="109"/>
    </row>
    <row r="149" spans="1:12" ht="14" x14ac:dyDescent="0.15">
      <c r="A149" s="95">
        <f t="shared" ref="A149:A152" si="28">A148+1</f>
        <v>111</v>
      </c>
      <c r="B149" s="97">
        <v>4</v>
      </c>
      <c r="C149" s="86" t="str">
        <f>VLOOKUP(B:B,'Sub Op Table'!A:C,2,0)</f>
        <v>OBTAIN HEAVY OBJECT</v>
      </c>
      <c r="D149" s="87">
        <f>VLOOKUP(B149,'Sub Op Table'!A:C,3,0)</f>
        <v>1.44</v>
      </c>
      <c r="E149" s="103">
        <f t="shared" si="25"/>
        <v>2.4E-2</v>
      </c>
      <c r="F149" s="103" t="s">
        <v>536</v>
      </c>
      <c r="G149" s="106">
        <f t="shared" si="26"/>
        <v>4</v>
      </c>
      <c r="H149" s="88">
        <v>1</v>
      </c>
      <c r="I149" s="103">
        <f t="shared" si="27"/>
        <v>9.6000000000000002E-2</v>
      </c>
      <c r="J149" s="107"/>
      <c r="K149" s="108" t="s">
        <v>591</v>
      </c>
      <c r="L149" s="109"/>
    </row>
    <row r="150" spans="1:12" ht="14" x14ac:dyDescent="0.15">
      <c r="A150" s="95">
        <f t="shared" si="28"/>
        <v>112</v>
      </c>
      <c r="B150" s="97">
        <v>25</v>
      </c>
      <c r="C150" s="86" t="str">
        <f>VLOOKUP(B:B,'Sub Op Table'!A:C,2,0)</f>
        <v>WALK 8-10 STEPS (19-25 FT, 8.4-11.4 M)</v>
      </c>
      <c r="D150" s="87">
        <f>VLOOKUP(B150,'Sub Op Table'!A:C,3,0)</f>
        <v>5.76</v>
      </c>
      <c r="E150" s="103">
        <f t="shared" si="25"/>
        <v>9.6000000000000002E-2</v>
      </c>
      <c r="F150" s="103" t="s">
        <v>536</v>
      </c>
      <c r="G150" s="106">
        <f t="shared" si="26"/>
        <v>4</v>
      </c>
      <c r="H150" s="88">
        <v>1</v>
      </c>
      <c r="I150" s="103">
        <f t="shared" si="27"/>
        <v>0.38400000000000001</v>
      </c>
      <c r="J150" s="107"/>
      <c r="K150" s="108" t="s">
        <v>592</v>
      </c>
      <c r="L150" s="109"/>
    </row>
    <row r="151" spans="1:12" ht="14" x14ac:dyDescent="0.15">
      <c r="A151" s="95">
        <f t="shared" si="28"/>
        <v>113</v>
      </c>
      <c r="B151" s="97">
        <v>14</v>
      </c>
      <c r="C151" s="86" t="str">
        <f>VLOOKUP(B:B,'Sub Op Table'!A:C,2,0)</f>
        <v>POSITION WITH CARE AND 50% BEND</v>
      </c>
      <c r="D151" s="87">
        <f>VLOOKUP(B151,'Sub Op Table'!A:C,3,0)</f>
        <v>3.5999999999999996</v>
      </c>
      <c r="E151" s="103">
        <f t="shared" si="25"/>
        <v>5.9999999999999991E-2</v>
      </c>
      <c r="F151" s="103" t="s">
        <v>536</v>
      </c>
      <c r="G151" s="106">
        <f t="shared" si="26"/>
        <v>4</v>
      </c>
      <c r="H151" s="88">
        <v>1</v>
      </c>
      <c r="I151" s="103">
        <f t="shared" si="27"/>
        <v>0.23999999999999996</v>
      </c>
      <c r="J151" s="107"/>
      <c r="K151" s="108" t="s">
        <v>593</v>
      </c>
      <c r="L151" s="109"/>
    </row>
    <row r="152" spans="1:12" ht="14" x14ac:dyDescent="0.15">
      <c r="A152" s="95">
        <f t="shared" si="28"/>
        <v>114</v>
      </c>
      <c r="B152" s="97">
        <v>25</v>
      </c>
      <c r="C152" s="86" t="str">
        <f>VLOOKUP(B:B,'Sub Op Table'!A:C,2,0)</f>
        <v>WALK 8-10 STEPS (19-25 FT, 8.4-11.4 M)</v>
      </c>
      <c r="D152" s="87">
        <f>VLOOKUP(B152,'Sub Op Table'!A:C,3,0)</f>
        <v>5.76</v>
      </c>
      <c r="E152" s="103">
        <f t="shared" si="25"/>
        <v>9.6000000000000002E-2</v>
      </c>
      <c r="F152" s="103" t="s">
        <v>536</v>
      </c>
      <c r="G152" s="106">
        <f t="shared" si="26"/>
        <v>4</v>
      </c>
      <c r="H152" s="88">
        <v>1</v>
      </c>
      <c r="I152" s="103">
        <f t="shared" si="27"/>
        <v>0.38400000000000001</v>
      </c>
      <c r="J152" s="107"/>
      <c r="K152" s="108" t="s">
        <v>594</v>
      </c>
      <c r="L152" s="109"/>
    </row>
    <row r="153" spans="1:12" x14ac:dyDescent="0.15">
      <c r="B153" s="87" t="s">
        <v>6</v>
      </c>
      <c r="C153" s="89" t="s">
        <v>595</v>
      </c>
      <c r="E153" s="103"/>
      <c r="F153" s="103"/>
      <c r="G153" s="103"/>
      <c r="I153" s="103"/>
      <c r="J153" s="104"/>
      <c r="K153" s="105"/>
      <c r="L153" s="109"/>
    </row>
    <row r="154" spans="1:12" ht="14" x14ac:dyDescent="0.15">
      <c r="A154" s="95">
        <v>115</v>
      </c>
      <c r="B154" s="97">
        <v>245</v>
      </c>
      <c r="C154" s="86" t="str">
        <f>VLOOKUP(B:B,'Sub Op Table'!A:C,2,0)</f>
        <v>PROCESS TIME</v>
      </c>
      <c r="D154" s="118">
        <v>120</v>
      </c>
      <c r="E154" s="103">
        <f t="shared" ref="E154" si="29">D154/60</f>
        <v>2</v>
      </c>
      <c r="F154" s="103" t="s">
        <v>484</v>
      </c>
      <c r="G154" s="106">
        <f>VLOOKUP(F154,$C$14:$D$26,2,FALSE)</f>
        <v>0.16</v>
      </c>
      <c r="H154" s="88">
        <v>1</v>
      </c>
      <c r="I154" s="103">
        <f>E154*G154*H154</f>
        <v>0.32</v>
      </c>
      <c r="J154" s="107"/>
      <c r="K154" s="108" t="s">
        <v>596</v>
      </c>
      <c r="L154" s="109"/>
    </row>
    <row r="155" spans="1:12" x14ac:dyDescent="0.15">
      <c r="L155" s="109"/>
    </row>
    <row r="156" spans="1:12" x14ac:dyDescent="0.15">
      <c r="L156" s="109"/>
    </row>
    <row r="157" spans="1:12" x14ac:dyDescent="0.15">
      <c r="I157" s="110">
        <f>SUM(I31:I154)</f>
        <v>21.914186666666641</v>
      </c>
      <c r="J157" s="111" t="s">
        <v>7</v>
      </c>
    </row>
    <row r="158" spans="1:12" x14ac:dyDescent="0.15">
      <c r="I158" s="110">
        <f>I159-I157</f>
        <v>3.1784892595773258</v>
      </c>
      <c r="J158" s="111" t="s">
        <v>207</v>
      </c>
    </row>
    <row r="159" spans="1:12" x14ac:dyDescent="0.15">
      <c r="I159" s="113">
        <f>I157/(1-D10)</f>
        <v>25.092675926243967</v>
      </c>
      <c r="J159" s="125" t="str">
        <f>"Min per "&amp; D11</f>
        <v xml:space="preserve">Min per </v>
      </c>
    </row>
    <row r="160" spans="1:12" x14ac:dyDescent="0.15">
      <c r="I160" s="126">
        <f>1/I159</f>
        <v>3.9852266172780655E-2</v>
      </c>
      <c r="J160" s="127" t="str">
        <f>D11&amp; " / Min"</f>
        <v xml:space="preserve"> / Min</v>
      </c>
    </row>
    <row r="161" spans="2:10" x14ac:dyDescent="0.15">
      <c r="I161" s="113">
        <f>I160*60</f>
        <v>2.3911359703668391</v>
      </c>
      <c r="J161" s="128" t="str">
        <f>D11&amp; " / Hr"</f>
        <v xml:space="preserve"> / Hr</v>
      </c>
    </row>
    <row r="163" spans="2:10" x14ac:dyDescent="0.15">
      <c r="B163" s="97"/>
      <c r="C163" s="86" t="s">
        <v>467</v>
      </c>
    </row>
    <row r="164" spans="2:10" x14ac:dyDescent="0.15">
      <c r="B164" s="115"/>
      <c r="C164" s="86" t="s">
        <v>468</v>
      </c>
    </row>
    <row r="165" spans="2:10" x14ac:dyDescent="0.15">
      <c r="B165" s="116"/>
      <c r="C165" s="86" t="s">
        <v>469</v>
      </c>
    </row>
  </sheetData>
  <mergeCells count="2">
    <mergeCell ref="A1:K1"/>
    <mergeCell ref="A29:K29"/>
  </mergeCells>
  <dataValidations count="5">
    <dataValidation type="list" showInputMessage="1" showErrorMessage="1" sqref="E14" xr:uid="{9428E0EC-7BF5-4DA4-A54A-016C318B47D3}">
      <formula1>"UMT Study, Client Data, Video Data, Assumption, Expert Knowledge"</formula1>
    </dataValidation>
    <dataValidation type="list" allowBlank="1" showInputMessage="1" showErrorMessage="1" sqref="F31 F33 F154 F147:F152 F39:F46 F35:F37 F74:F77 F48 F90:F145" xr:uid="{A4C0D0C4-673A-4397-9D81-66CFF8DB4423}">
      <formula1>$C$14:$C$26</formula1>
    </dataValidation>
    <dataValidation type="list" allowBlank="1" showInputMessage="1" showErrorMessage="1" sqref="E15:E22 E24:F26 F14:F22" xr:uid="{548DA4B8-A10E-4FF9-A231-46A6376E7878}">
      <formula1>"UMT Study, Client Data, Video Data, Assumption, Expert Knowledge"</formula1>
    </dataValidation>
    <dataValidation type="list" allowBlank="1" showInputMessage="1" showErrorMessage="1" sqref="F78:F79 F81:F88" xr:uid="{E7AD1B76-F670-4F69-B684-A685745AC7E2}">
      <formula1>$C$14:$C$23</formula1>
    </dataValidation>
    <dataValidation type="list" allowBlank="1" showInputMessage="1" showErrorMessage="1" sqref="F49:F73 F80" xr:uid="{A53CA6F3-B2BF-4C43-A723-4468FA23D4D0}">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516A-75A8-439B-B239-6360DA6493E3}">
  <sheetPr codeName="Sheet30"/>
  <dimension ref="F3:K18"/>
  <sheetViews>
    <sheetView topLeftCell="E1" workbookViewId="0">
      <selection activeCell="K5" sqref="K5"/>
    </sheetView>
  </sheetViews>
  <sheetFormatPr baseColWidth="10" defaultColWidth="8.83203125" defaultRowHeight="13" x14ac:dyDescent="0.15"/>
  <cols>
    <col min="7" max="7" width="85" customWidth="1"/>
    <col min="10" max="10" width="33.83203125" bestFit="1" customWidth="1"/>
    <col min="15" max="15" width="59.83203125" customWidth="1"/>
  </cols>
  <sheetData>
    <row r="3" spans="6:11" x14ac:dyDescent="0.15">
      <c r="J3" s="204" t="s">
        <v>848</v>
      </c>
      <c r="K3" s="203">
        <v>90</v>
      </c>
    </row>
    <row r="4" spans="6:11" x14ac:dyDescent="0.15">
      <c r="J4" s="204" t="s">
        <v>849</v>
      </c>
      <c r="K4" s="203">
        <v>5</v>
      </c>
    </row>
    <row r="5" spans="6:11" x14ac:dyDescent="0.15">
      <c r="J5" s="205" t="s">
        <v>852</v>
      </c>
      <c r="K5" s="206">
        <f>60/K4</f>
        <v>12</v>
      </c>
    </row>
    <row r="11" spans="6:11" x14ac:dyDescent="0.15">
      <c r="F11" s="200"/>
      <c r="G11" s="200"/>
    </row>
    <row r="12" spans="6:11" x14ac:dyDescent="0.15">
      <c r="F12" s="200"/>
      <c r="G12" s="200"/>
    </row>
    <row r="13" spans="6:11" x14ac:dyDescent="0.15">
      <c r="F13" s="200"/>
      <c r="G13" s="200"/>
    </row>
    <row r="14" spans="6:11" x14ac:dyDescent="0.15">
      <c r="F14" s="200"/>
      <c r="G14" s="200"/>
    </row>
    <row r="15" spans="6:11" x14ac:dyDescent="0.15">
      <c r="F15" s="200"/>
      <c r="G15" s="200"/>
    </row>
    <row r="16" spans="6:11" x14ac:dyDescent="0.15">
      <c r="F16" s="200"/>
      <c r="G16" s="200"/>
    </row>
    <row r="17" spans="6:7" x14ac:dyDescent="0.15">
      <c r="F17" s="200"/>
      <c r="G17" s="200"/>
    </row>
    <row r="18" spans="6:7" x14ac:dyDescent="0.15">
      <c r="F18" s="200"/>
      <c r="G18" s="20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4DCC8-A552-4165-B6B3-FAAFD180914B}">
  <sheetPr codeName="Sheet24">
    <tabColor rgb="FFFFC000"/>
  </sheetPr>
  <dimension ref="B2:C8"/>
  <sheetViews>
    <sheetView workbookViewId="0">
      <selection activeCell="C27" sqref="C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497C-6ECF-4BB9-8BAC-2A5CC3F5A5F6}">
  <sheetPr codeName="Sheet25"/>
  <dimension ref="A1:AA220"/>
  <sheetViews>
    <sheetView showGridLines="0" topLeftCell="A73" zoomScale="80" zoomScaleNormal="80" workbookViewId="0">
      <selection activeCell="J22" sqref="J2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819</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820</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817</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818</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6B52120D-A600-457E-9622-829718D6E2AF}">
      <formula1>"UMT Study, Client Data, Video Data, Assumption, Expert Knowledge"</formula1>
    </dataValidation>
    <dataValidation type="list" allowBlank="1" showInputMessage="1" showErrorMessage="1" sqref="F29" xr:uid="{1850BEB3-3919-4361-BC8D-06F117A51690}">
      <formula1>$C$14:$C$21</formula1>
    </dataValidation>
    <dataValidation type="list" allowBlank="1" showInputMessage="1" showErrorMessage="1" sqref="F30:F104" xr:uid="{67E92F7D-EE59-43E3-807E-BA32F960CEF7}">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E613-B6E9-4700-81A2-0662D090F8FA}">
  <sheetPr codeName="Sheet29"/>
  <dimension ref="A1:AC167"/>
  <sheetViews>
    <sheetView showGridLines="0" topLeftCell="A24" zoomScale="80" zoomScaleNormal="80" workbookViewId="0">
      <selection activeCell="J43" sqref="J43"/>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819</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840</v>
      </c>
      <c r="D14" s="20">
        <f>'Main Page'!C9/'Secondary Assumptions'!C11</f>
        <v>4</v>
      </c>
      <c r="E14" s="17" t="s">
        <v>688</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821</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840</v>
      </c>
      <c r="G32" s="106">
        <f>VLOOKUP(F32,$C$14:$D$20,2,FALSE)</f>
        <v>4</v>
      </c>
      <c r="H32" s="88">
        <f>'Secondary Assumptions'!C14/'Secondary Assumptions'!C12</f>
        <v>0.25</v>
      </c>
      <c r="I32" s="103">
        <f t="shared" ref="I32" si="1">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2">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2"/>
        <v>1.7999999999999999E-2</v>
      </c>
      <c r="F35" s="103" t="s">
        <v>840</v>
      </c>
      <c r="G35" s="106">
        <f>VLOOKUP(F35,$C$14:$D$20,2,FALSE)</f>
        <v>4</v>
      </c>
      <c r="H35" s="88">
        <f>'Secondary Assumptions'!C14/'Secondary Assumptions'!C12</f>
        <v>0.25</v>
      </c>
      <c r="I35" s="103">
        <f t="shared" ref="I35" si="3">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2"/>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2"/>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4">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4"/>
        <v>1.7999999999999999E-2</v>
      </c>
      <c r="F40" s="103" t="s">
        <v>840</v>
      </c>
      <c r="G40" s="106">
        <f>VLOOKUP(F40,$C$14:$D$20,2,FALSE)</f>
        <v>4</v>
      </c>
      <c r="H40" s="88">
        <v>1</v>
      </c>
      <c r="I40" s="103">
        <f t="shared" ref="I40:I41" si="5">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4"/>
        <v>2.9999999999999995E-2</v>
      </c>
      <c r="F41" s="103" t="s">
        <v>840</v>
      </c>
      <c r="G41" s="106">
        <f>VLOOKUP(F41,$C$14:$D$20,2,FALSE)</f>
        <v>4</v>
      </c>
      <c r="H41" s="88">
        <v>1</v>
      </c>
      <c r="I41" s="103">
        <f t="shared" si="5"/>
        <v>0.11999999999999998</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4"/>
        <v>1.2E-2</v>
      </c>
      <c r="F42" s="103" t="s">
        <v>840</v>
      </c>
      <c r="G42" s="106">
        <f>VLOOKUP(F42,$C$14:$D$20,2,FALSE)</f>
        <v>4</v>
      </c>
      <c r="H42" s="88">
        <f>'Secondary Assumptions'!C14/'Secondary Assumptions'!C12</f>
        <v>0.25</v>
      </c>
      <c r="I42" s="103">
        <f>E42*G42*H42</f>
        <v>1.2E-2</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4"/>
        <v>0.26399999999999996</v>
      </c>
      <c r="F43" s="103" t="s">
        <v>840</v>
      </c>
      <c r="G43" s="106">
        <f>VLOOKUP(F43,$C$14:$D$20,2,FALSE)</f>
        <v>4</v>
      </c>
      <c r="H43" s="88">
        <f>'Secondary Assumptions'!C14/'Secondary Assumptions'!C12</f>
        <v>0.25</v>
      </c>
      <c r="I43" s="103">
        <f>E43*G43*H43</f>
        <v>0.26399999999999996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E47" si="6">D45/60</f>
        <v>0.16666666666666666</v>
      </c>
      <c r="F45" s="103" t="s">
        <v>840</v>
      </c>
      <c r="G45" s="106">
        <f>VLOOKUP(F45,$C$14:$D$20,2,FALSE)</f>
        <v>4</v>
      </c>
      <c r="H45" s="88">
        <f>'Secondary Assumptions'!C14/'Secondary Assumptions'!C12</f>
        <v>0.25</v>
      </c>
      <c r="I45" s="103">
        <f>E45*G45*H45</f>
        <v>0.16666666666666666</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si="6"/>
        <v>5.9999999999999991E-2</v>
      </c>
      <c r="F46" s="103" t="s">
        <v>840</v>
      </c>
      <c r="G46" s="106">
        <f>VLOOKUP(F46,$C$14:$D$20,2,FALSE)</f>
        <v>4</v>
      </c>
      <c r="H46" s="88">
        <f>'Secondary Assumptions'!C14/'Secondary Assumptions'!C12</f>
        <v>0.25</v>
      </c>
      <c r="I46" s="103">
        <f>E46*G46*H46</f>
        <v>5.9999999999999991E-2</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6"/>
        <v>5.9999999999999991E-2</v>
      </c>
      <c r="F47" s="103" t="s">
        <v>840</v>
      </c>
      <c r="G47" s="106">
        <f>VLOOKUP(F47,$C$14:$D$20,2,FALSE)</f>
        <v>4</v>
      </c>
      <c r="H47" s="88">
        <f>'Secondary Assumptions'!C14/'Secondary Assumptions'!C12</f>
        <v>0.25</v>
      </c>
      <c r="I47" s="103">
        <f t="shared" ref="I47" si="7">E47*G47*H47</f>
        <v>5.9999999999999991E-2</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8">D49/60</f>
        <v>4.8000000000000001E-2</v>
      </c>
      <c r="F49" s="103" t="s">
        <v>840</v>
      </c>
      <c r="G49" s="106">
        <f>VLOOKUP(F49,$C$14:$D$20,2,FALSE)</f>
        <v>4</v>
      </c>
      <c r="H49" s="88">
        <f>'Secondary Assumptions'!C14/'Secondary Assumptions'!C12</f>
        <v>0.25</v>
      </c>
      <c r="I49" s="103">
        <f>E49*G49*H49</f>
        <v>4.8000000000000001E-2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8"/>
        <v>1.7999999999999999E-2</v>
      </c>
      <c r="F50" s="103" t="s">
        <v>840</v>
      </c>
      <c r="G50" s="106">
        <f>VLOOKUP(F50,$C$14:$D$20,2,FALSE)</f>
        <v>4</v>
      </c>
      <c r="H50" s="88">
        <f>'Secondary Assumptions'!C14/'Secondary Assumptions'!C12</f>
        <v>0.25</v>
      </c>
      <c r="I50" s="103">
        <f t="shared" ref="I50:I51" si="9">E50*G50*H50</f>
        <v>1.7999999999999999E-2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8"/>
        <v>0.156</v>
      </c>
      <c r="F51" s="103" t="s">
        <v>840</v>
      </c>
      <c r="G51" s="106">
        <f>VLOOKUP(F51,$C$14:$D$20,2,FALSE)</f>
        <v>4</v>
      </c>
      <c r="H51" s="88">
        <f>'Secondary Assumptions'!C11</f>
        <v>5</v>
      </c>
      <c r="I51" s="103">
        <f t="shared" si="9"/>
        <v>3.12</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SUM(I30:I47)</f>
        <v>1.7266666666666668</v>
      </c>
      <c r="J54" s="111" t="s">
        <v>464</v>
      </c>
      <c r="T54" s="73"/>
      <c r="V54" s="112"/>
      <c r="W54" s="93"/>
      <c r="AA54" s="112"/>
      <c r="AB54" s="93"/>
    </row>
    <row r="55" spans="1:29" ht="15" x14ac:dyDescent="0.2">
      <c r="I55" s="110">
        <f>I56-I54</f>
        <v>0.25044011618364981</v>
      </c>
      <c r="J55" s="111" t="s">
        <v>465</v>
      </c>
      <c r="T55" s="73"/>
      <c r="V55" s="112"/>
      <c r="W55" s="93"/>
      <c r="AA55" s="112"/>
      <c r="AB55" s="93"/>
    </row>
    <row r="56" spans="1:29" ht="15" x14ac:dyDescent="0.2">
      <c r="I56" s="113">
        <f>I54/(1-D11)</f>
        <v>1.9771067828503166</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2">
    <dataValidation type="list" allowBlank="1" showInputMessage="1" showErrorMessage="1" sqref="F30:F51" xr:uid="{FC66FA49-05B0-4468-96A8-0FB334FEF003}">
      <formula1>$C$14:$C$20</formula1>
    </dataValidation>
    <dataValidation type="list" allowBlank="1" showInputMessage="1" showErrorMessage="1" sqref="E25:F25 E22:E24 F24 E15:E19 E20:F20 F14:F19" xr:uid="{D2038537-CF1E-4511-B61E-C4CF119E09B2}">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2154-D7EC-447F-B9C9-89D1341C85A0}">
  <sheetPr codeName="Sheet26"/>
  <dimension ref="A1:AC156"/>
  <sheetViews>
    <sheetView showGridLines="0" topLeftCell="C18" zoomScale="80" zoomScaleNormal="80" workbookViewId="0">
      <selection activeCell="I150" sqref="I150"/>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822</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823</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3" ht="14" x14ac:dyDescent="0.15">
      <c r="A33" s="95">
        <v>2</v>
      </c>
      <c r="B33" s="97">
        <v>245</v>
      </c>
      <c r="C33" s="86" t="str">
        <f>VLOOKUP(B:B,'Sub Op Table'!A:C,2,0)</f>
        <v>PROCESS TIME</v>
      </c>
      <c r="D33" s="118">
        <v>30</v>
      </c>
      <c r="E33" s="103">
        <f t="shared" ref="E33" si="1">D33/60</f>
        <v>0.5</v>
      </c>
      <c r="F33" s="103" t="s">
        <v>334</v>
      </c>
      <c r="G33" s="106">
        <f>VLOOKUP(F33,$C$14:$D$26,2,FALSE)</f>
        <v>0.16666666666666666</v>
      </c>
      <c r="H33" s="88">
        <v>1</v>
      </c>
      <c r="I33" s="103">
        <f>E33*G33*H33</f>
        <v>8.3333333333333329E-2</v>
      </c>
      <c r="J33" s="107"/>
      <c r="K33" s="108" t="s">
        <v>824</v>
      </c>
      <c r="L33" s="109"/>
    </row>
    <row r="34" spans="1:13" x14ac:dyDescent="0.15">
      <c r="B34" s="87" t="s">
        <v>6</v>
      </c>
      <c r="C34" s="89" t="s">
        <v>339</v>
      </c>
      <c r="E34" s="103"/>
      <c r="F34" s="103"/>
      <c r="G34" s="103"/>
      <c r="I34" s="103"/>
      <c r="J34" s="104"/>
      <c r="K34" s="105"/>
      <c r="L34" s="109"/>
    </row>
    <row r="35" spans="1:13" ht="14" x14ac:dyDescent="0.15">
      <c r="A35" s="95">
        <v>3</v>
      </c>
      <c r="B35" s="97">
        <v>245</v>
      </c>
      <c r="C35" s="86" t="str">
        <f>VLOOKUP(B:B,'Sub Op Table'!A:C,2,0)</f>
        <v>PROCESS TIME</v>
      </c>
      <c r="D35" s="118">
        <v>60</v>
      </c>
      <c r="E35" s="103">
        <f t="shared" ref="E35:E37" si="2">D35/60</f>
        <v>1</v>
      </c>
      <c r="F35" s="103" t="s">
        <v>333</v>
      </c>
      <c r="G35" s="106">
        <f>VLOOKUP(F35,$C$14:$D$26,2,FALSE)</f>
        <v>3.3333333333333335E-3</v>
      </c>
      <c r="H35" s="88">
        <v>1</v>
      </c>
      <c r="I35" s="103">
        <f>E35*G35*H35</f>
        <v>3.3333333333333335E-3</v>
      </c>
      <c r="J35" s="107"/>
      <c r="K35" s="108" t="s">
        <v>539</v>
      </c>
      <c r="L35" s="109"/>
    </row>
    <row r="36" spans="1:13"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37" si="3">E36*G36*H36</f>
        <v>1.7999999999999999E-2</v>
      </c>
      <c r="J36" s="107"/>
      <c r="K36" s="108" t="s">
        <v>340</v>
      </c>
      <c r="L36" s="109"/>
    </row>
    <row r="37" spans="1:13" ht="14" x14ac:dyDescent="0.15">
      <c r="A37" s="95">
        <f t="shared" ref="A37"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3" x14ac:dyDescent="0.15">
      <c r="B38" s="87" t="s">
        <v>6</v>
      </c>
      <c r="C38" s="89" t="s">
        <v>351</v>
      </c>
      <c r="E38" s="103"/>
      <c r="F38" s="103"/>
      <c r="G38" s="103"/>
      <c r="I38" s="103"/>
      <c r="J38" s="104"/>
      <c r="K38" s="105"/>
      <c r="L38" s="109"/>
    </row>
    <row r="39" spans="1:13" ht="13.75" customHeight="1" x14ac:dyDescent="0.15">
      <c r="A39" s="95">
        <v>14</v>
      </c>
      <c r="B39" s="97">
        <v>25</v>
      </c>
      <c r="C39" s="86" t="str">
        <f>VLOOKUP(B:B,'Sub Op Table'!A:C,2,0)</f>
        <v>WALK 8-10 STEPS (19-25 FT, 8.4-11.4 M)</v>
      </c>
      <c r="D39" s="87">
        <f>VLOOKUP(B39,'Sub Op Table'!A:C,3,0)</f>
        <v>5.76</v>
      </c>
      <c r="E39" s="103">
        <f t="shared" ref="E39:E111" si="5">D39/60</f>
        <v>9.6000000000000002E-2</v>
      </c>
      <c r="F39" s="103" t="s">
        <v>334</v>
      </c>
      <c r="G39" s="106">
        <f t="shared" ref="G39:G70" si="6">VLOOKUP(F39,$C$14:$D$26,2,FALSE)</f>
        <v>0.16666666666666666</v>
      </c>
      <c r="H39" s="88">
        <v>1</v>
      </c>
      <c r="I39" s="103">
        <f>E39*G39*H39</f>
        <v>1.6E-2</v>
      </c>
      <c r="J39" s="107"/>
      <c r="K39" s="108" t="s">
        <v>540</v>
      </c>
      <c r="L39" s="109"/>
    </row>
    <row r="40" spans="1:13" ht="13.75" customHeight="1" x14ac:dyDescent="0.15">
      <c r="A40" s="95">
        <f>A39+1</f>
        <v>15</v>
      </c>
      <c r="B40" s="17">
        <v>434</v>
      </c>
      <c r="C40" s="86" t="str">
        <f>VLOOKUP(B:B,'Sub Op Table'!A:C,2,0)</f>
        <v>OBTAIN RADIO FROM BELT AND RETURN</v>
      </c>
      <c r="D40" s="87">
        <f>VLOOKUP(B40,'Sub Op Table'!A:C,3,0)</f>
        <v>2.88</v>
      </c>
      <c r="E40" s="103">
        <f t="shared" si="5"/>
        <v>4.8000000000000001E-2</v>
      </c>
      <c r="F40" s="7" t="s">
        <v>334</v>
      </c>
      <c r="G40" s="106">
        <f t="shared" si="6"/>
        <v>0.16666666666666666</v>
      </c>
      <c r="H40" s="88">
        <v>1</v>
      </c>
      <c r="I40" s="103">
        <f t="shared" ref="I40:I112" si="7">E40*G40*H40</f>
        <v>8.0000000000000002E-3</v>
      </c>
      <c r="J40" s="107"/>
      <c r="K40" s="108" t="s">
        <v>352</v>
      </c>
      <c r="L40" s="109"/>
      <c r="M40" s="9"/>
    </row>
    <row r="41" spans="1:13" ht="13.75" customHeight="1" x14ac:dyDescent="0.15">
      <c r="A41" s="95">
        <f t="shared" ref="A41:A68" si="8">A40+1</f>
        <v>16</v>
      </c>
      <c r="B41" s="17">
        <v>1</v>
      </c>
      <c r="C41" s="86" t="str">
        <f>VLOOKUP(B:B,'Sub Op Table'!A:C,2,0)</f>
        <v>OBTAIN</v>
      </c>
      <c r="D41" s="87">
        <f>VLOOKUP(B41,'Sub Op Table'!A:C,3,0)</f>
        <v>0.72</v>
      </c>
      <c r="E41" s="103">
        <f t="shared" si="5"/>
        <v>1.2E-2</v>
      </c>
      <c r="F41" s="7" t="s">
        <v>334</v>
      </c>
      <c r="G41" s="106">
        <f t="shared" si="6"/>
        <v>0.16666666666666666</v>
      </c>
      <c r="H41" s="88">
        <v>1</v>
      </c>
      <c r="I41" s="103">
        <f t="shared" si="7"/>
        <v>2E-3</v>
      </c>
      <c r="J41" s="107"/>
      <c r="K41" s="108" t="s">
        <v>353</v>
      </c>
      <c r="L41" s="109"/>
      <c r="M41" s="9"/>
    </row>
    <row r="42" spans="1:13" ht="13.75" customHeight="1" x14ac:dyDescent="0.15">
      <c r="A42" s="95">
        <f t="shared" si="8"/>
        <v>17</v>
      </c>
      <c r="B42" s="17">
        <v>245</v>
      </c>
      <c r="C42" s="86" t="str">
        <f>VLOOKUP(B:B,'Sub Op Table'!A:C,2,0)</f>
        <v>PROCESS TIME</v>
      </c>
      <c r="D42" s="118">
        <v>15</v>
      </c>
      <c r="E42" s="103">
        <f t="shared" si="5"/>
        <v>0.25</v>
      </c>
      <c r="F42" s="7" t="s">
        <v>335</v>
      </c>
      <c r="G42" s="106">
        <f t="shared" si="6"/>
        <v>1</v>
      </c>
      <c r="H42" s="88">
        <v>1</v>
      </c>
      <c r="I42" s="103">
        <f t="shared" si="7"/>
        <v>0.25</v>
      </c>
      <c r="J42" s="107"/>
      <c r="K42" s="108" t="s">
        <v>376</v>
      </c>
      <c r="L42" s="109"/>
      <c r="M42" s="9"/>
    </row>
    <row r="43" spans="1:13" ht="13.75" customHeight="1" x14ac:dyDescent="0.15">
      <c r="A43" s="95">
        <f t="shared" si="8"/>
        <v>18</v>
      </c>
      <c r="B43" s="17">
        <v>25</v>
      </c>
      <c r="C43" s="86" t="str">
        <f>VLOOKUP(B:B,'Sub Op Table'!A:C,2,0)</f>
        <v>WALK 8-10 STEPS (19-25 FT, 8.4-11.4 M)</v>
      </c>
      <c r="D43" s="87">
        <f>VLOOKUP(B43,'Sub Op Table'!A:C,3,0)</f>
        <v>5.76</v>
      </c>
      <c r="E43" s="103">
        <f t="shared" si="5"/>
        <v>9.6000000000000002E-2</v>
      </c>
      <c r="F43" s="7" t="s">
        <v>334</v>
      </c>
      <c r="G43" s="106">
        <f t="shared" si="6"/>
        <v>0.16666666666666666</v>
      </c>
      <c r="H43" s="88">
        <v>1</v>
      </c>
      <c r="I43" s="103">
        <f t="shared" si="7"/>
        <v>1.6E-2</v>
      </c>
      <c r="J43" s="107"/>
      <c r="K43" s="108" t="s">
        <v>354</v>
      </c>
      <c r="L43" s="109"/>
      <c r="M43" s="9"/>
    </row>
    <row r="44" spans="1:13" ht="13.75" customHeight="1" x14ac:dyDescent="0.15">
      <c r="A44" s="95">
        <f t="shared" si="8"/>
        <v>19</v>
      </c>
      <c r="B44" s="17">
        <v>7</v>
      </c>
      <c r="C44" s="86" t="str">
        <f>VLOOKUP(B:B,'Sub Op Table'!A:C,2,0)</f>
        <v>PLACE</v>
      </c>
      <c r="D44" s="87">
        <f>VLOOKUP(B44,'Sub Op Table'!A:C,3,0)</f>
        <v>0.72</v>
      </c>
      <c r="E44" s="103">
        <f t="shared" si="5"/>
        <v>1.2E-2</v>
      </c>
      <c r="F44" s="7" t="s">
        <v>334</v>
      </c>
      <c r="G44" s="106">
        <f t="shared" si="6"/>
        <v>0.16666666666666666</v>
      </c>
      <c r="H44" s="88">
        <v>1</v>
      </c>
      <c r="I44" s="103">
        <f t="shared" si="7"/>
        <v>2E-3</v>
      </c>
      <c r="J44" s="107"/>
      <c r="K44" s="108" t="s">
        <v>355</v>
      </c>
      <c r="L44" s="109"/>
      <c r="M44" s="9"/>
    </row>
    <row r="45" spans="1:13" ht="13.75" customHeight="1" x14ac:dyDescent="0.15">
      <c r="A45" s="95">
        <f t="shared" si="8"/>
        <v>20</v>
      </c>
      <c r="B45" s="17">
        <v>17</v>
      </c>
      <c r="C45" s="86" t="str">
        <f>VLOOKUP(B:B,'Sub Op Table'!A:C,2,0)</f>
        <v>READ 2-3 DIGITS/4-8 WORDS</v>
      </c>
      <c r="D45" s="87">
        <f>VLOOKUP(B45,'Sub Op Table'!A:C,3,0)</f>
        <v>1.0799999999999998</v>
      </c>
      <c r="E45" s="103">
        <f t="shared" si="5"/>
        <v>1.7999999999999999E-2</v>
      </c>
      <c r="F45" s="7" t="s">
        <v>334</v>
      </c>
      <c r="G45" s="106">
        <f t="shared" si="6"/>
        <v>0.16666666666666666</v>
      </c>
      <c r="H45" s="88">
        <v>1</v>
      </c>
      <c r="I45" s="103">
        <f t="shared" si="7"/>
        <v>2.9999999999999996E-3</v>
      </c>
      <c r="J45" s="107"/>
      <c r="K45" s="108" t="s">
        <v>356</v>
      </c>
      <c r="L45" s="109"/>
      <c r="M45" s="9"/>
    </row>
    <row r="46" spans="1:13" ht="13.75" customHeight="1" x14ac:dyDescent="0.15">
      <c r="A46" s="95">
        <f t="shared" si="8"/>
        <v>21</v>
      </c>
      <c r="B46" s="17">
        <v>7</v>
      </c>
      <c r="C46" s="86" t="str">
        <f>VLOOKUP(B:B,'Sub Op Table'!A:C,2,0)</f>
        <v>PLACE</v>
      </c>
      <c r="D46" s="87">
        <f>VLOOKUP(B46,'Sub Op Table'!A:C,3,0)</f>
        <v>0.72</v>
      </c>
      <c r="E46" s="103">
        <f t="shared" si="5"/>
        <v>1.2E-2</v>
      </c>
      <c r="F46" s="7" t="s">
        <v>334</v>
      </c>
      <c r="G46" s="106">
        <f t="shared" si="6"/>
        <v>0.16666666666666666</v>
      </c>
      <c r="H46" s="88">
        <v>1</v>
      </c>
      <c r="I46" s="103">
        <f t="shared" si="7"/>
        <v>2E-3</v>
      </c>
      <c r="J46" s="107"/>
      <c r="K46" s="108" t="s">
        <v>357</v>
      </c>
      <c r="L46" s="109"/>
      <c r="M46" s="9"/>
    </row>
    <row r="47" spans="1:13" ht="13.75" customHeight="1" x14ac:dyDescent="0.15">
      <c r="A47" s="95">
        <f t="shared" si="8"/>
        <v>22</v>
      </c>
      <c r="B47" s="17">
        <v>1</v>
      </c>
      <c r="C47" s="86" t="str">
        <f>VLOOKUP(B:B,'Sub Op Table'!A:C,2,0)</f>
        <v>OBTAIN</v>
      </c>
      <c r="D47" s="87">
        <f>VLOOKUP(B47,'Sub Op Table'!A:C,3,0)</f>
        <v>0.72</v>
      </c>
      <c r="E47" s="103">
        <f t="shared" si="5"/>
        <v>1.2E-2</v>
      </c>
      <c r="F47" s="7" t="s">
        <v>334</v>
      </c>
      <c r="G47" s="106">
        <f t="shared" si="6"/>
        <v>0.16666666666666666</v>
      </c>
      <c r="H47" s="88">
        <v>1</v>
      </c>
      <c r="I47" s="103">
        <f t="shared" si="7"/>
        <v>2E-3</v>
      </c>
      <c r="J47" s="107"/>
      <c r="K47" s="108" t="s">
        <v>369</v>
      </c>
      <c r="L47" s="109"/>
      <c r="M47" s="9"/>
    </row>
    <row r="48" spans="1:13" ht="13.75" customHeight="1" x14ac:dyDescent="0.15">
      <c r="A48" s="95">
        <f t="shared" si="8"/>
        <v>23</v>
      </c>
      <c r="B48" s="17">
        <v>62</v>
      </c>
      <c r="C48" s="86" t="str">
        <f>VLOOKUP(B:B,'Sub Op Table'!A:C,2,0)</f>
        <v xml:space="preserve">CART PUSH/PULL 18-22 STEPS </v>
      </c>
      <c r="D48" s="87">
        <f>VLOOKUP(B48,'Sub Op Table'!A:C,3,0)</f>
        <v>15.839999999999998</v>
      </c>
      <c r="E48" s="103">
        <f t="shared" si="5"/>
        <v>0.26399999999999996</v>
      </c>
      <c r="F48" s="7" t="s">
        <v>334</v>
      </c>
      <c r="G48" s="106">
        <f t="shared" si="6"/>
        <v>0.16666666666666666</v>
      </c>
      <c r="H48" s="88">
        <v>1</v>
      </c>
      <c r="I48" s="103">
        <f t="shared" si="7"/>
        <v>4.3999999999999991E-2</v>
      </c>
      <c r="J48" s="107"/>
      <c r="K48" s="108" t="s">
        <v>541</v>
      </c>
      <c r="L48" s="109"/>
      <c r="M48" s="9"/>
    </row>
    <row r="49" spans="1:13" ht="13.75" customHeight="1" x14ac:dyDescent="0.15">
      <c r="A49" s="95">
        <f t="shared" si="8"/>
        <v>24</v>
      </c>
      <c r="B49" s="17">
        <v>1</v>
      </c>
      <c r="C49" s="86" t="str">
        <f>VLOOKUP(B:B,'Sub Op Table'!A:C,2,0)</f>
        <v>OBTAIN</v>
      </c>
      <c r="D49" s="87">
        <f>VLOOKUP(B49,'Sub Op Table'!A:C,3,0)</f>
        <v>0.72</v>
      </c>
      <c r="E49" s="103">
        <f t="shared" si="5"/>
        <v>1.2E-2</v>
      </c>
      <c r="F49" s="7" t="s">
        <v>370</v>
      </c>
      <c r="G49" s="106">
        <f t="shared" si="6"/>
        <v>1.6666666666666665</v>
      </c>
      <c r="H49" s="88">
        <v>1</v>
      </c>
      <c r="I49" s="103">
        <f t="shared" si="7"/>
        <v>1.9999999999999997E-2</v>
      </c>
      <c r="J49" s="107"/>
      <c r="K49" s="108" t="s">
        <v>352</v>
      </c>
      <c r="L49" s="109"/>
      <c r="M49" s="9"/>
    </row>
    <row r="50" spans="1:13" ht="13.75" customHeight="1" x14ac:dyDescent="0.15">
      <c r="A50" s="95">
        <f t="shared" si="8"/>
        <v>25</v>
      </c>
      <c r="B50" s="17">
        <v>1</v>
      </c>
      <c r="C50" s="86" t="str">
        <f>VLOOKUP(B:B,'Sub Op Table'!A:C,2,0)</f>
        <v>OBTAIN</v>
      </c>
      <c r="D50" s="87">
        <f>VLOOKUP(B50,'Sub Op Table'!A:C,3,0)</f>
        <v>0.72</v>
      </c>
      <c r="E50" s="103">
        <f t="shared" si="5"/>
        <v>1.2E-2</v>
      </c>
      <c r="F50" s="7" t="s">
        <v>370</v>
      </c>
      <c r="G50" s="106">
        <f t="shared" si="6"/>
        <v>1.6666666666666665</v>
      </c>
      <c r="H50" s="88">
        <v>1</v>
      </c>
      <c r="I50" s="103">
        <f t="shared" si="7"/>
        <v>1.9999999999999997E-2</v>
      </c>
      <c r="J50" s="107"/>
      <c r="K50" s="108" t="s">
        <v>359</v>
      </c>
      <c r="L50" s="109"/>
      <c r="M50" s="9"/>
    </row>
    <row r="51" spans="1:13" ht="13.75" customHeight="1" x14ac:dyDescent="0.15">
      <c r="A51" s="95">
        <f t="shared" si="8"/>
        <v>26</v>
      </c>
      <c r="B51" s="17">
        <v>25</v>
      </c>
      <c r="C51" s="86" t="str">
        <f>VLOOKUP(B:B,'Sub Op Table'!A:C,2,0)</f>
        <v>WALK 8-10 STEPS (19-25 FT, 8.4-11.4 M)</v>
      </c>
      <c r="D51" s="87">
        <f>VLOOKUP(B51,'Sub Op Table'!A:C,3,0)</f>
        <v>5.76</v>
      </c>
      <c r="E51" s="103">
        <f t="shared" si="5"/>
        <v>9.6000000000000002E-2</v>
      </c>
      <c r="F51" s="7" t="s">
        <v>687</v>
      </c>
      <c r="G51" s="106">
        <f t="shared" si="6"/>
        <v>15</v>
      </c>
      <c r="H51" s="88">
        <v>1</v>
      </c>
      <c r="I51" s="103">
        <f t="shared" si="7"/>
        <v>1.44</v>
      </c>
      <c r="J51" s="107"/>
      <c r="K51" s="108" t="s">
        <v>358</v>
      </c>
      <c r="L51" s="109"/>
      <c r="M51" s="9"/>
    </row>
    <row r="52" spans="1:13" ht="13.75" customHeight="1" x14ac:dyDescent="0.15">
      <c r="A52" s="95">
        <f t="shared" si="8"/>
        <v>27</v>
      </c>
      <c r="B52" s="97">
        <v>245</v>
      </c>
      <c r="C52" s="86" t="str">
        <f>VLOOKUP(B:B,'Sub Op Table'!A:C,2,0)</f>
        <v>PROCESS TIME</v>
      </c>
      <c r="D52" s="118">
        <v>5</v>
      </c>
      <c r="E52" s="103">
        <f t="shared" si="5"/>
        <v>8.3333333333333329E-2</v>
      </c>
      <c r="F52" s="7" t="s">
        <v>687</v>
      </c>
      <c r="G52" s="106">
        <f t="shared" si="6"/>
        <v>15</v>
      </c>
      <c r="H52" s="88">
        <v>1</v>
      </c>
      <c r="I52" s="103">
        <f t="shared" si="7"/>
        <v>1.25</v>
      </c>
      <c r="J52" s="107"/>
      <c r="K52" s="108" t="s">
        <v>633</v>
      </c>
      <c r="L52" s="109"/>
      <c r="M52" s="9"/>
    </row>
    <row r="53" spans="1:13" ht="13.75" customHeight="1" x14ac:dyDescent="0.15">
      <c r="A53" s="95">
        <f t="shared" si="8"/>
        <v>28</v>
      </c>
      <c r="B53" s="17">
        <v>1</v>
      </c>
      <c r="C53" s="86" t="str">
        <f>VLOOKUP(B:B,'Sub Op Table'!A:C,2,0)</f>
        <v>OBTAIN</v>
      </c>
      <c r="D53" s="87">
        <f>VLOOKUP(B53,'Sub Op Table'!A:C,3,0)</f>
        <v>0.72</v>
      </c>
      <c r="E53" s="103">
        <f t="shared" si="5"/>
        <v>1.2E-2</v>
      </c>
      <c r="F53" s="7" t="s">
        <v>696</v>
      </c>
      <c r="G53" s="106">
        <f t="shared" si="6"/>
        <v>19.933333333333334</v>
      </c>
      <c r="H53" s="88">
        <v>1</v>
      </c>
      <c r="I53" s="103">
        <f t="shared" si="7"/>
        <v>0.2392</v>
      </c>
      <c r="J53" s="107"/>
      <c r="K53" s="108" t="s">
        <v>360</v>
      </c>
      <c r="L53" s="109"/>
      <c r="M53" s="9"/>
    </row>
    <row r="54" spans="1:13" ht="13.75" customHeight="1" x14ac:dyDescent="0.15">
      <c r="A54" s="95">
        <f t="shared" si="8"/>
        <v>29</v>
      </c>
      <c r="B54" s="17">
        <v>120</v>
      </c>
      <c r="C54" s="86" t="str">
        <f>VLOOKUP(B:B,'Sub Op Table'!A:C,2,0)</f>
        <v xml:space="preserve">SCAN BARCODE </v>
      </c>
      <c r="D54" s="87">
        <f>VLOOKUP(B54,'Sub Op Table'!A:C,3,0)</f>
        <v>1.7999999999999998</v>
      </c>
      <c r="E54" s="103">
        <f t="shared" si="5"/>
        <v>2.9999999999999995E-2</v>
      </c>
      <c r="F54" s="7" t="s">
        <v>696</v>
      </c>
      <c r="G54" s="106">
        <f t="shared" si="6"/>
        <v>19.933333333333334</v>
      </c>
      <c r="H54" s="88">
        <v>1</v>
      </c>
      <c r="I54" s="103">
        <f t="shared" si="7"/>
        <v>0.59799999999999986</v>
      </c>
      <c r="J54" s="107"/>
      <c r="K54" s="108" t="s">
        <v>361</v>
      </c>
      <c r="L54" s="109"/>
      <c r="M54" s="9"/>
    </row>
    <row r="55" spans="1:13" ht="13.75" customHeight="1" x14ac:dyDescent="0.15">
      <c r="A55" s="95">
        <f t="shared" si="8"/>
        <v>30</v>
      </c>
      <c r="B55" s="17">
        <v>25</v>
      </c>
      <c r="C55" s="86" t="str">
        <f>VLOOKUP(B:B,'Sub Op Table'!A:C,2,0)</f>
        <v>WALK 8-10 STEPS (19-25 FT, 8.4-11.4 M)</v>
      </c>
      <c r="D55" s="87">
        <f>VLOOKUP(B55,'Sub Op Table'!A:C,3,0)</f>
        <v>5.76</v>
      </c>
      <c r="E55" s="103">
        <f t="shared" si="5"/>
        <v>9.6000000000000002E-2</v>
      </c>
      <c r="F55" s="7" t="s">
        <v>370</v>
      </c>
      <c r="G55" s="106">
        <f t="shared" si="6"/>
        <v>1.6666666666666665</v>
      </c>
      <c r="H55" s="88">
        <v>1</v>
      </c>
      <c r="I55" s="103">
        <f t="shared" si="7"/>
        <v>0.15999999999999998</v>
      </c>
      <c r="J55" s="107"/>
      <c r="K55" s="108" t="s">
        <v>363</v>
      </c>
      <c r="L55" s="109"/>
      <c r="M55" s="9"/>
    </row>
    <row r="56" spans="1:13" ht="13.75" customHeight="1" x14ac:dyDescent="0.15">
      <c r="A56" s="95">
        <f t="shared" si="8"/>
        <v>31</v>
      </c>
      <c r="B56" s="17">
        <v>14</v>
      </c>
      <c r="C56" s="86" t="str">
        <f>VLOOKUP(B:B,'Sub Op Table'!A:C,2,0)</f>
        <v>POSITION WITH CARE AND 50% BEND</v>
      </c>
      <c r="D56" s="87">
        <f>VLOOKUP(B56,'Sub Op Table'!A:C,3,0)</f>
        <v>3.5999999999999996</v>
      </c>
      <c r="E56" s="103">
        <f t="shared" si="5"/>
        <v>5.9999999999999991E-2</v>
      </c>
      <c r="F56" s="7" t="s">
        <v>370</v>
      </c>
      <c r="G56" s="106">
        <f t="shared" si="6"/>
        <v>1.6666666666666665</v>
      </c>
      <c r="H56" s="88">
        <v>1</v>
      </c>
      <c r="I56" s="103">
        <f t="shared" si="7"/>
        <v>9.9999999999999978E-2</v>
      </c>
      <c r="J56" s="107"/>
      <c r="K56" s="108" t="s">
        <v>542</v>
      </c>
      <c r="L56" s="109"/>
      <c r="M56" s="9"/>
    </row>
    <row r="57" spans="1:13" ht="13.75" customHeight="1" x14ac:dyDescent="0.15">
      <c r="A57" s="95">
        <f t="shared" si="8"/>
        <v>32</v>
      </c>
      <c r="B57" s="17">
        <v>7</v>
      </c>
      <c r="C57" s="86" t="str">
        <f>VLOOKUP(B:B,'Sub Op Table'!A:C,2,0)</f>
        <v>PLACE</v>
      </c>
      <c r="D57" s="87">
        <f>VLOOKUP(B57,'Sub Op Table'!A:C,3,0)</f>
        <v>0.72</v>
      </c>
      <c r="E57" s="103">
        <f t="shared" si="5"/>
        <v>1.2E-2</v>
      </c>
      <c r="F57" s="7" t="s">
        <v>687</v>
      </c>
      <c r="G57" s="106">
        <f t="shared" si="6"/>
        <v>15</v>
      </c>
      <c r="H57" s="88">
        <v>1</v>
      </c>
      <c r="I57" s="103">
        <f t="shared" si="7"/>
        <v>0.18</v>
      </c>
      <c r="J57" s="107"/>
      <c r="K57" s="108" t="s">
        <v>364</v>
      </c>
      <c r="L57" s="109"/>
      <c r="M57" s="9"/>
    </row>
    <row r="58" spans="1:13" ht="13.75" customHeight="1" x14ac:dyDescent="0.15">
      <c r="A58" s="95">
        <f t="shared" si="8"/>
        <v>33</v>
      </c>
      <c r="B58" s="17">
        <v>120</v>
      </c>
      <c r="C58" s="86" t="str">
        <f>VLOOKUP(B:B,'Sub Op Table'!A:C,2,0)</f>
        <v xml:space="preserve">SCAN BARCODE </v>
      </c>
      <c r="D58" s="87">
        <f>VLOOKUP(B58,'Sub Op Table'!A:C,3,0)</f>
        <v>1.7999999999999998</v>
      </c>
      <c r="E58" s="103">
        <f t="shared" si="5"/>
        <v>2.9999999999999995E-2</v>
      </c>
      <c r="F58" s="7" t="s">
        <v>687</v>
      </c>
      <c r="G58" s="106">
        <f t="shared" si="6"/>
        <v>15</v>
      </c>
      <c r="H58" s="88">
        <v>1</v>
      </c>
      <c r="I58" s="103">
        <f t="shared" si="7"/>
        <v>0.44999999999999996</v>
      </c>
      <c r="J58" s="107"/>
      <c r="K58" s="108" t="s">
        <v>365</v>
      </c>
      <c r="L58" s="109"/>
      <c r="M58" s="9"/>
    </row>
    <row r="59" spans="1:13" ht="13.75" customHeight="1" x14ac:dyDescent="0.15">
      <c r="A59" s="95">
        <f t="shared" si="8"/>
        <v>34</v>
      </c>
      <c r="B59" s="17">
        <v>1</v>
      </c>
      <c r="C59" s="86" t="str">
        <f>VLOOKUP(B:B,'Sub Op Table'!A:C,2,0)</f>
        <v>OBTAIN</v>
      </c>
      <c r="D59" s="87">
        <f>VLOOKUP(B59,'Sub Op Table'!A:C,3,0)</f>
        <v>0.72</v>
      </c>
      <c r="E59" s="103">
        <f t="shared" si="5"/>
        <v>1.2E-2</v>
      </c>
      <c r="F59" s="7" t="s">
        <v>335</v>
      </c>
      <c r="G59" s="106">
        <f t="shared" si="6"/>
        <v>1</v>
      </c>
      <c r="H59" s="88">
        <v>1</v>
      </c>
      <c r="I59" s="103">
        <f t="shared" si="7"/>
        <v>1.2E-2</v>
      </c>
      <c r="J59" s="107"/>
      <c r="K59" s="108" t="s">
        <v>371</v>
      </c>
      <c r="L59" s="109"/>
      <c r="M59" s="9"/>
    </row>
    <row r="60" spans="1:13" ht="13.75" customHeight="1" x14ac:dyDescent="0.15">
      <c r="A60" s="95">
        <f t="shared" si="8"/>
        <v>35</v>
      </c>
      <c r="B60" s="17">
        <v>521</v>
      </c>
      <c r="C60" s="86" t="str">
        <f>VLOOKUP(B:B,'Sub Op Table'!A:C,2,0)</f>
        <v>FOLD SHEET OF PAPER</v>
      </c>
      <c r="D60" s="87">
        <f>VLOOKUP(B60,'Sub Op Table'!A:C,3,0)</f>
        <v>5.76</v>
      </c>
      <c r="E60" s="103">
        <f t="shared" si="5"/>
        <v>9.6000000000000002E-2</v>
      </c>
      <c r="F60" s="7" t="s">
        <v>335</v>
      </c>
      <c r="G60" s="106">
        <f t="shared" si="6"/>
        <v>1</v>
      </c>
      <c r="H60" s="88">
        <v>1</v>
      </c>
      <c r="I60" s="103">
        <f t="shared" si="7"/>
        <v>9.6000000000000002E-2</v>
      </c>
      <c r="J60" s="107"/>
      <c r="K60" s="108" t="s">
        <v>367</v>
      </c>
      <c r="L60" s="109"/>
      <c r="M60" s="9"/>
    </row>
    <row r="61" spans="1:13" ht="13.75" customHeight="1" x14ac:dyDescent="0.15">
      <c r="A61" s="95">
        <f t="shared" si="8"/>
        <v>36</v>
      </c>
      <c r="B61" s="17">
        <v>10</v>
      </c>
      <c r="C61" s="86" t="str">
        <f>VLOOKUP(B:B,'Sub Op Table'!A:C,2,0)</f>
        <v>PLACE WITH ADJUSTMENTS</v>
      </c>
      <c r="D61" s="87">
        <f>VLOOKUP(B61,'Sub Op Table'!A:C,3,0)</f>
        <v>1.44</v>
      </c>
      <c r="E61" s="103">
        <f t="shared" si="5"/>
        <v>2.4E-2</v>
      </c>
      <c r="F61" s="7" t="s">
        <v>335</v>
      </c>
      <c r="G61" s="106">
        <f t="shared" si="6"/>
        <v>1</v>
      </c>
      <c r="H61" s="88">
        <v>1</v>
      </c>
      <c r="I61" s="103">
        <f t="shared" si="7"/>
        <v>2.4E-2</v>
      </c>
      <c r="J61" s="107"/>
      <c r="K61" s="108" t="s">
        <v>368</v>
      </c>
      <c r="L61" s="109"/>
      <c r="M61" s="9"/>
    </row>
    <row r="62" spans="1:13" ht="13.75" customHeight="1" x14ac:dyDescent="0.15">
      <c r="A62" s="95">
        <f t="shared" si="8"/>
        <v>37</v>
      </c>
      <c r="B62" s="17">
        <v>25</v>
      </c>
      <c r="C62" s="86" t="str">
        <f>VLOOKUP(B:B,'Sub Op Table'!A:C,2,0)</f>
        <v>WALK 8-10 STEPS (19-25 FT, 8.4-11.4 M)</v>
      </c>
      <c r="D62" s="87">
        <f>VLOOKUP(B62,'Sub Op Table'!A:C,3,0)</f>
        <v>5.76</v>
      </c>
      <c r="E62" s="103">
        <f t="shared" si="5"/>
        <v>9.6000000000000002E-2</v>
      </c>
      <c r="F62" s="7" t="s">
        <v>370</v>
      </c>
      <c r="G62" s="106">
        <f t="shared" si="6"/>
        <v>1.6666666666666665</v>
      </c>
      <c r="H62" s="88">
        <v>1</v>
      </c>
      <c r="I62" s="103">
        <f t="shared" si="7"/>
        <v>0.15999999999999998</v>
      </c>
      <c r="J62" s="107"/>
      <c r="K62" s="108" t="s">
        <v>363</v>
      </c>
      <c r="L62" s="109"/>
      <c r="M62" s="9"/>
    </row>
    <row r="63" spans="1:13" ht="13.75" customHeight="1" x14ac:dyDescent="0.15">
      <c r="A63" s="95">
        <f t="shared" si="8"/>
        <v>38</v>
      </c>
      <c r="B63" s="17">
        <v>1</v>
      </c>
      <c r="C63" s="86" t="str">
        <f>VLOOKUP(B:B,'Sub Op Table'!A:C,2,0)</f>
        <v>OBTAIN</v>
      </c>
      <c r="D63" s="87">
        <f>VLOOKUP(B63,'Sub Op Table'!A:C,3,0)</f>
        <v>0.72</v>
      </c>
      <c r="E63" s="103">
        <f t="shared" si="5"/>
        <v>1.2E-2</v>
      </c>
      <c r="F63" s="7" t="s">
        <v>370</v>
      </c>
      <c r="G63" s="106">
        <f t="shared" si="6"/>
        <v>1.6666666666666665</v>
      </c>
      <c r="H63" s="88">
        <v>1</v>
      </c>
      <c r="I63" s="103">
        <f t="shared" si="7"/>
        <v>1.9999999999999997E-2</v>
      </c>
      <c r="J63" s="107"/>
      <c r="K63" s="108" t="s">
        <v>369</v>
      </c>
      <c r="L63" s="109"/>
      <c r="M63" s="9"/>
    </row>
    <row r="64" spans="1:13" ht="13.75" customHeight="1" x14ac:dyDescent="0.15">
      <c r="A64" s="95">
        <f t="shared" si="8"/>
        <v>39</v>
      </c>
      <c r="B64" s="17">
        <v>74</v>
      </c>
      <c r="C64" s="86" t="str">
        <f>VLOOKUP(B:B,'Sub Op Table'!A:C,2,0)</f>
        <v>CART PUSH/PULL 111-122 STEPS</v>
      </c>
      <c r="D64" s="87">
        <f>VLOOKUP(B64,'Sub Op Table'!A:C,3,0)</f>
        <v>89.639999999999986</v>
      </c>
      <c r="E64" s="103">
        <f t="shared" si="5"/>
        <v>1.4939999999999998</v>
      </c>
      <c r="F64" s="7" t="s">
        <v>370</v>
      </c>
      <c r="G64" s="106">
        <f t="shared" si="6"/>
        <v>1.6666666666666665</v>
      </c>
      <c r="H64" s="88">
        <v>1</v>
      </c>
      <c r="I64" s="103">
        <f t="shared" si="7"/>
        <v>2.4899999999999993</v>
      </c>
      <c r="J64" s="107"/>
      <c r="K64" s="108" t="s">
        <v>543</v>
      </c>
      <c r="L64" s="109"/>
      <c r="M64" s="9"/>
    </row>
    <row r="65" spans="1:29" ht="13.75" customHeight="1" x14ac:dyDescent="0.15">
      <c r="A65" s="95">
        <f t="shared" si="8"/>
        <v>40</v>
      </c>
      <c r="B65" s="97">
        <v>25</v>
      </c>
      <c r="C65" s="86" t="str">
        <f>VLOOKUP(B:B,'Sub Op Table'!A:C,2,0)</f>
        <v>WALK 8-10 STEPS (19-25 FT, 8.4-11.4 M)</v>
      </c>
      <c r="D65" s="87">
        <f>VLOOKUP(B65,'Sub Op Table'!A:C,3,0)</f>
        <v>5.76</v>
      </c>
      <c r="E65" s="103">
        <f t="shared" si="5"/>
        <v>9.6000000000000002E-2</v>
      </c>
      <c r="F65" s="103" t="s">
        <v>334</v>
      </c>
      <c r="G65" s="106">
        <f t="shared" si="6"/>
        <v>0.16666666666666666</v>
      </c>
      <c r="H65" s="88">
        <v>1</v>
      </c>
      <c r="I65" s="103">
        <f t="shared" si="7"/>
        <v>1.6E-2</v>
      </c>
      <c r="J65" s="107"/>
      <c r="K65" s="108" t="s">
        <v>544</v>
      </c>
      <c r="L65" s="109"/>
      <c r="M65" s="9"/>
    </row>
    <row r="66" spans="1:29" ht="13.75" customHeight="1" x14ac:dyDescent="0.15">
      <c r="A66" s="95">
        <f t="shared" si="8"/>
        <v>41</v>
      </c>
      <c r="B66" s="97">
        <v>1</v>
      </c>
      <c r="C66" s="86" t="str">
        <f>VLOOKUP(B:B,'Sub Op Table'!A:C,2,0)</f>
        <v>OBTAIN</v>
      </c>
      <c r="D66" s="87">
        <f>VLOOKUP(B66,'Sub Op Table'!A:C,3,0)</f>
        <v>0.72</v>
      </c>
      <c r="E66" s="103">
        <f t="shared" si="5"/>
        <v>1.2E-2</v>
      </c>
      <c r="F66" s="103" t="s">
        <v>334</v>
      </c>
      <c r="G66" s="106">
        <f t="shared" si="6"/>
        <v>0.16666666666666666</v>
      </c>
      <c r="H66" s="88">
        <v>1</v>
      </c>
      <c r="I66" s="103">
        <f t="shared" si="7"/>
        <v>2E-3</v>
      </c>
      <c r="J66" s="107"/>
      <c r="K66" s="108" t="s">
        <v>369</v>
      </c>
      <c r="L66" s="109"/>
      <c r="M66" s="9"/>
    </row>
    <row r="67" spans="1:29" ht="13.75" customHeight="1" x14ac:dyDescent="0.15">
      <c r="A67" s="95">
        <f t="shared" si="8"/>
        <v>42</v>
      </c>
      <c r="B67" s="97">
        <v>62</v>
      </c>
      <c r="C67" s="86" t="str">
        <f>VLOOKUP(B:B,'Sub Op Table'!A:C,2,0)</f>
        <v xml:space="preserve">CART PUSH/PULL 18-22 STEPS </v>
      </c>
      <c r="D67" s="87">
        <f>VLOOKUP(B67,'Sub Op Table'!A:C,3,0)</f>
        <v>15.839999999999998</v>
      </c>
      <c r="E67" s="103">
        <f t="shared" si="5"/>
        <v>0.26399999999999996</v>
      </c>
      <c r="F67" s="103" t="s">
        <v>334</v>
      </c>
      <c r="G67" s="106">
        <f t="shared" si="6"/>
        <v>0.16666666666666666</v>
      </c>
      <c r="H67" s="88">
        <v>1</v>
      </c>
      <c r="I67" s="103">
        <f t="shared" si="7"/>
        <v>4.3999999999999991E-2</v>
      </c>
      <c r="J67" s="107"/>
      <c r="K67" s="108" t="s">
        <v>545</v>
      </c>
      <c r="L67" s="109"/>
      <c r="M67" s="9"/>
    </row>
    <row r="68" spans="1:29" ht="13.75" customHeight="1" x14ac:dyDescent="0.15">
      <c r="A68" s="95">
        <f t="shared" si="8"/>
        <v>43</v>
      </c>
      <c r="B68" s="97">
        <v>10</v>
      </c>
      <c r="C68" s="86" t="str">
        <f>VLOOKUP(B:B,'Sub Op Table'!A:C,2,0)</f>
        <v>PLACE WITH ADJUSTMENTS</v>
      </c>
      <c r="D68" s="87">
        <f>VLOOKUP(B68,'Sub Op Table'!A:C,3,0)</f>
        <v>1.44</v>
      </c>
      <c r="E68" s="103">
        <f t="shared" si="5"/>
        <v>2.4E-2</v>
      </c>
      <c r="F68" s="103" t="s">
        <v>334</v>
      </c>
      <c r="G68" s="106">
        <f t="shared" si="6"/>
        <v>0.16666666666666666</v>
      </c>
      <c r="H68" s="88">
        <v>1</v>
      </c>
      <c r="I68" s="103">
        <f t="shared" si="7"/>
        <v>4.0000000000000001E-3</v>
      </c>
      <c r="J68" s="107"/>
      <c r="K68" s="108" t="s">
        <v>546</v>
      </c>
      <c r="L68" s="109"/>
      <c r="M68" s="9"/>
    </row>
    <row r="69" spans="1:29" customFormat="1" x14ac:dyDescent="0.15">
      <c r="B69" s="4" t="s">
        <v>6</v>
      </c>
      <c r="C69" s="5" t="s">
        <v>380</v>
      </c>
      <c r="D69" s="6"/>
      <c r="E69" s="7"/>
      <c r="F69" s="7"/>
      <c r="G69" s="7"/>
      <c r="H69" s="12"/>
      <c r="I69" s="7"/>
      <c r="J69" s="8"/>
      <c r="K69" s="9"/>
      <c r="T69" s="12"/>
      <c r="U69" s="7"/>
      <c r="Y69" s="12"/>
      <c r="Z69" s="7"/>
      <c r="AB69" s="69"/>
    </row>
    <row r="70" spans="1:29" customFormat="1" ht="15" x14ac:dyDescent="0.2">
      <c r="A70" s="95">
        <v>44</v>
      </c>
      <c r="B70" s="17">
        <v>245</v>
      </c>
      <c r="C70" t="str">
        <f>VLOOKUP(B:B,'Sub Op Table'!A:C,2,0)</f>
        <v>PROCESS TIME</v>
      </c>
      <c r="D70" s="14">
        <v>10</v>
      </c>
      <c r="E70" s="7">
        <f t="shared" ref="E70" si="9">D70/60</f>
        <v>0.16666666666666666</v>
      </c>
      <c r="F70" s="75" t="s">
        <v>412</v>
      </c>
      <c r="G70" s="106">
        <f t="shared" si="6"/>
        <v>1</v>
      </c>
      <c r="H70" s="12">
        <f>'Secondary Assumptions'!C16</f>
        <v>0.95</v>
      </c>
      <c r="I70" s="7">
        <f>E70*G70*H70</f>
        <v>0.15833333333333333</v>
      </c>
      <c r="J70" s="18"/>
      <c r="K70" s="19" t="s">
        <v>657</v>
      </c>
      <c r="T70" s="74"/>
      <c r="U70" s="12"/>
      <c r="V70" s="7"/>
      <c r="Z70" s="12"/>
      <c r="AA70" s="7"/>
      <c r="AC70" s="69"/>
    </row>
    <row r="71" spans="1:29" customFormat="1" ht="15" x14ac:dyDescent="0.2">
      <c r="A71" s="17"/>
      <c r="B71" s="17"/>
      <c r="C71" s="76" t="s">
        <v>808</v>
      </c>
      <c r="D71" s="6"/>
      <c r="E71" s="7"/>
      <c r="F71" s="75"/>
      <c r="G71" s="20"/>
      <c r="H71" s="12"/>
      <c r="I71" s="7"/>
      <c r="J71" s="18"/>
      <c r="K71" s="19"/>
      <c r="T71" s="74"/>
      <c r="U71" s="12"/>
      <c r="V71" s="7"/>
      <c r="Z71" s="12"/>
      <c r="AA71" s="7"/>
      <c r="AC71" s="69"/>
    </row>
    <row r="72" spans="1:29" customFormat="1" ht="15" x14ac:dyDescent="0.2">
      <c r="A72" s="17">
        <v>45</v>
      </c>
      <c r="B72" s="17">
        <v>434</v>
      </c>
      <c r="C72" t="str">
        <f>VLOOKUP(B:B,'Sub Op Table'!A:C,2,0)</f>
        <v>OBTAIN RADIO FROM BELT AND RETURN</v>
      </c>
      <c r="D72" s="6">
        <f>VLOOKUP(B72,'Sub Op Table'!A:C,3,0)</f>
        <v>2.88</v>
      </c>
      <c r="E72" s="7">
        <f t="shared" ref="E72:E79" si="10">D72/60</f>
        <v>4.8000000000000001E-2</v>
      </c>
      <c r="F72" s="75" t="s">
        <v>412</v>
      </c>
      <c r="G72" s="20">
        <f>VLOOKUP(F72,$C$14:$D$24,2,FALSE)</f>
        <v>1</v>
      </c>
      <c r="H72" s="12">
        <v>1</v>
      </c>
      <c r="I72" s="7">
        <f t="shared" ref="I72:I79" si="11">E72*G72*H72</f>
        <v>4.8000000000000001E-2</v>
      </c>
      <c r="J72" s="18"/>
      <c r="K72" s="19" t="s">
        <v>497</v>
      </c>
      <c r="T72" s="74"/>
      <c r="U72" s="12"/>
      <c r="V72" s="7"/>
      <c r="Z72" s="12"/>
      <c r="AA72" s="7"/>
      <c r="AC72" s="69"/>
    </row>
    <row r="73" spans="1:29" customFormat="1" ht="15" x14ac:dyDescent="0.2">
      <c r="A73" s="17">
        <v>46</v>
      </c>
      <c r="B73" s="17">
        <v>481</v>
      </c>
      <c r="C73" t="str">
        <f>VLOOKUP(B:B,'Sub Op Table'!A:C,2,0)</f>
        <v>TYPE 3-6 DIGITS-Keypad</v>
      </c>
      <c r="D73" s="6">
        <f>VLOOKUP(B73,'Sub Op Table'!A:C,3,0)</f>
        <v>2.1599999999999997</v>
      </c>
      <c r="E73" s="7">
        <f t="shared" si="10"/>
        <v>3.5999999999999997E-2</v>
      </c>
      <c r="F73" s="75" t="s">
        <v>412</v>
      </c>
      <c r="G73" s="20">
        <f t="shared" ref="G73:G79" si="12">VLOOKUP(F73,$C$14:$D$24,2,FALSE)</f>
        <v>1</v>
      </c>
      <c r="H73" s="12">
        <v>1</v>
      </c>
      <c r="I73" s="7">
        <f t="shared" si="11"/>
        <v>3.5999999999999997E-2</v>
      </c>
      <c r="J73" s="18"/>
      <c r="K73" s="19" t="s">
        <v>809</v>
      </c>
      <c r="T73" s="74"/>
      <c r="U73" s="12"/>
      <c r="V73" s="7"/>
      <c r="Z73" s="12"/>
      <c r="AA73" s="7"/>
      <c r="AC73" s="69"/>
    </row>
    <row r="74" spans="1:29" customFormat="1" ht="15" x14ac:dyDescent="0.2">
      <c r="A74" s="17">
        <v>47</v>
      </c>
      <c r="B74" s="17">
        <v>245</v>
      </c>
      <c r="C74" t="str">
        <f>VLOOKUP(B:B,'Sub Op Table'!A:C,2,0)</f>
        <v>PROCESS TIME</v>
      </c>
      <c r="D74" s="14">
        <v>60</v>
      </c>
      <c r="E74" s="7">
        <f t="shared" si="10"/>
        <v>1</v>
      </c>
      <c r="F74" s="75" t="s">
        <v>412</v>
      </c>
      <c r="G74" s="20">
        <f t="shared" si="12"/>
        <v>1</v>
      </c>
      <c r="H74" s="12">
        <v>1</v>
      </c>
      <c r="I74" s="7">
        <f t="shared" si="11"/>
        <v>1</v>
      </c>
      <c r="J74" s="18"/>
      <c r="K74" s="19" t="s">
        <v>810</v>
      </c>
      <c r="T74" s="74"/>
      <c r="U74" s="12"/>
      <c r="V74" s="7"/>
      <c r="Z74" s="12"/>
      <c r="AA74" s="7"/>
      <c r="AC74" s="69"/>
    </row>
    <row r="75" spans="1:29" customFormat="1" ht="15" x14ac:dyDescent="0.2">
      <c r="A75" s="17">
        <v>48</v>
      </c>
      <c r="B75" s="17">
        <v>245</v>
      </c>
      <c r="C75" t="str">
        <f>VLOOKUP(B:B,'Sub Op Table'!A:C,2,0)</f>
        <v>PROCESS TIME</v>
      </c>
      <c r="D75" s="14">
        <v>5</v>
      </c>
      <c r="E75" s="7">
        <f t="shared" si="10"/>
        <v>8.3333333333333329E-2</v>
      </c>
      <c r="F75" s="75" t="s">
        <v>412</v>
      </c>
      <c r="G75" s="20">
        <f t="shared" si="12"/>
        <v>1</v>
      </c>
      <c r="H75" s="12">
        <v>1</v>
      </c>
      <c r="I75" s="7">
        <f t="shared" si="11"/>
        <v>8.3333333333333329E-2</v>
      </c>
      <c r="J75" s="18"/>
      <c r="K75" s="19" t="s">
        <v>811</v>
      </c>
      <c r="T75" s="74"/>
      <c r="U75" s="12"/>
      <c r="V75" s="7"/>
      <c r="Z75" s="12"/>
      <c r="AA75" s="7"/>
      <c r="AC75" s="69"/>
    </row>
    <row r="76" spans="1:29" customFormat="1" ht="15" x14ac:dyDescent="0.2">
      <c r="A76" s="17">
        <v>49</v>
      </c>
      <c r="B76" s="17">
        <v>245</v>
      </c>
      <c r="C76" t="str">
        <f>VLOOKUP(B:B,'Sub Op Table'!A:C,2,0)</f>
        <v>PROCESS TIME</v>
      </c>
      <c r="D76" s="14">
        <v>180</v>
      </c>
      <c r="E76" s="7">
        <f t="shared" si="10"/>
        <v>3</v>
      </c>
      <c r="F76" s="75" t="s">
        <v>412</v>
      </c>
      <c r="G76" s="20">
        <f>VLOOKUP(F76,$C$14:$D$24,2,FALSE)</f>
        <v>1</v>
      </c>
      <c r="H76" s="12">
        <v>1</v>
      </c>
      <c r="I76" s="7">
        <f t="shared" si="11"/>
        <v>3</v>
      </c>
      <c r="J76" s="18"/>
      <c r="K76" s="19" t="s">
        <v>812</v>
      </c>
      <c r="T76" s="74"/>
      <c r="U76" s="12"/>
      <c r="V76" s="7"/>
      <c r="Z76" s="12"/>
      <c r="AA76" s="7"/>
      <c r="AC76" s="69"/>
    </row>
    <row r="77" spans="1:29" customFormat="1" ht="15" x14ac:dyDescent="0.2">
      <c r="A77" s="17">
        <v>50</v>
      </c>
      <c r="B77" s="17">
        <v>7</v>
      </c>
      <c r="C77" t="str">
        <f>VLOOKUP(B:B,'Sub Op Table'!A:C,2,0)</f>
        <v>PLACE</v>
      </c>
      <c r="D77" s="6">
        <f>VLOOKUP(B77,'Sub Op Table'!A:C,3,0)</f>
        <v>0.72</v>
      </c>
      <c r="E77" s="7">
        <f t="shared" si="10"/>
        <v>1.2E-2</v>
      </c>
      <c r="F77" s="75" t="s">
        <v>412</v>
      </c>
      <c r="G77" s="20">
        <f t="shared" si="12"/>
        <v>1</v>
      </c>
      <c r="H77" s="12">
        <v>1</v>
      </c>
      <c r="I77" s="7">
        <f t="shared" si="11"/>
        <v>1.2E-2</v>
      </c>
      <c r="J77" s="18"/>
      <c r="K77" s="19" t="s">
        <v>813</v>
      </c>
      <c r="T77" s="74"/>
      <c r="U77" s="12"/>
      <c r="V77" s="7"/>
      <c r="Z77" s="12"/>
      <c r="AA77" s="7"/>
      <c r="AC77" s="69"/>
    </row>
    <row r="78" spans="1:29" customFormat="1" ht="15" x14ac:dyDescent="0.2">
      <c r="A78" s="17">
        <v>51</v>
      </c>
      <c r="B78" s="17">
        <v>245</v>
      </c>
      <c r="C78" t="str">
        <f>VLOOKUP(B:B,'Sub Op Table'!A:C,2,0)</f>
        <v>PROCESS TIME</v>
      </c>
      <c r="D78" s="14">
        <v>10</v>
      </c>
      <c r="E78" s="7">
        <f t="shared" si="10"/>
        <v>0.16666666666666666</v>
      </c>
      <c r="F78" s="75" t="s">
        <v>412</v>
      </c>
      <c r="G78" s="20">
        <f t="shared" si="12"/>
        <v>1</v>
      </c>
      <c r="H78" s="12">
        <v>1</v>
      </c>
      <c r="I78" s="7">
        <f t="shared" si="11"/>
        <v>0.16666666666666666</v>
      </c>
      <c r="J78" s="18"/>
      <c r="K78" s="19" t="s">
        <v>814</v>
      </c>
      <c r="T78" s="74"/>
      <c r="U78" s="12"/>
      <c r="V78" s="7"/>
      <c r="Z78" s="12"/>
      <c r="AA78" s="7"/>
      <c r="AC78" s="69"/>
    </row>
    <row r="79" spans="1:29" customFormat="1" ht="15" x14ac:dyDescent="0.2">
      <c r="A79" s="17">
        <v>52</v>
      </c>
      <c r="B79" s="17">
        <v>1</v>
      </c>
      <c r="C79" t="str">
        <f>VLOOKUP(B:B,'Sub Op Table'!A:C,2,0)</f>
        <v>OBTAIN</v>
      </c>
      <c r="D79" s="6">
        <f>VLOOKUP(B79,'Sub Op Table'!A:C,3,0)</f>
        <v>0.72</v>
      </c>
      <c r="E79" s="7">
        <f t="shared" si="10"/>
        <v>1.2E-2</v>
      </c>
      <c r="F79" s="75" t="s">
        <v>412</v>
      </c>
      <c r="G79" s="20">
        <f t="shared" si="12"/>
        <v>1</v>
      </c>
      <c r="H79" s="12">
        <v>1</v>
      </c>
      <c r="I79" s="7">
        <f t="shared" si="11"/>
        <v>1.2E-2</v>
      </c>
      <c r="J79" s="18"/>
      <c r="K79" s="19" t="s">
        <v>815</v>
      </c>
      <c r="T79" s="74"/>
      <c r="U79" s="12"/>
      <c r="V79" s="7"/>
      <c r="Z79" s="12"/>
      <c r="AA79" s="7"/>
      <c r="AC79" s="69"/>
    </row>
    <row r="80" spans="1:29" ht="13.75" customHeight="1" x14ac:dyDescent="0.15">
      <c r="B80" s="87" t="s">
        <v>6</v>
      </c>
      <c r="C80" s="89" t="s">
        <v>547</v>
      </c>
      <c r="E80" s="103"/>
      <c r="F80" s="103"/>
      <c r="G80" s="103"/>
      <c r="I80" s="103"/>
      <c r="J80" s="104"/>
      <c r="K80" s="105"/>
      <c r="L80" s="109"/>
    </row>
    <row r="81" spans="1:12" ht="14" x14ac:dyDescent="0.15">
      <c r="A81" s="95">
        <v>53</v>
      </c>
      <c r="B81" s="97">
        <v>27</v>
      </c>
      <c r="C81" s="86" t="str">
        <f>VLOOKUP(B:B,'Sub Op Table'!A:C,2,0)</f>
        <v>WALK 16-20 STEPS (39-50 FT, 11.9-15.2 M)</v>
      </c>
      <c r="D81" s="87">
        <f>VLOOKUP(B81,'Sub Op Table'!A:C,3,0)</f>
        <v>11.52</v>
      </c>
      <c r="E81" s="103">
        <f t="shared" ref="E81:E83" si="13">D81/60</f>
        <v>0.192</v>
      </c>
      <c r="F81" s="103" t="s">
        <v>484</v>
      </c>
      <c r="G81" s="106">
        <f t="shared" ref="G81:G136" si="14">VLOOKUP(F81,$C$14:$D$26,2,FALSE)</f>
        <v>0.16</v>
      </c>
      <c r="H81" s="88">
        <v>1</v>
      </c>
      <c r="I81" s="103">
        <f>E81*G81*H81</f>
        <v>3.0720000000000001E-2</v>
      </c>
      <c r="J81" s="107"/>
      <c r="K81" s="108" t="s">
        <v>548</v>
      </c>
      <c r="L81" s="109"/>
    </row>
    <row r="82" spans="1:12" ht="14" x14ac:dyDescent="0.15">
      <c r="A82" s="95">
        <f>A81+1</f>
        <v>54</v>
      </c>
      <c r="B82" s="97">
        <v>245</v>
      </c>
      <c r="C82" s="86" t="str">
        <f>VLOOKUP(B:B,'Sub Op Table'!A:C,2,0)</f>
        <v>PROCESS TIME</v>
      </c>
      <c r="D82" s="118">
        <v>60</v>
      </c>
      <c r="E82" s="103">
        <f t="shared" si="13"/>
        <v>1</v>
      </c>
      <c r="F82" s="103" t="s">
        <v>484</v>
      </c>
      <c r="G82" s="106">
        <f t="shared" si="14"/>
        <v>0.16</v>
      </c>
      <c r="H82" s="88">
        <v>1</v>
      </c>
      <c r="I82" s="103">
        <f t="shared" ref="I82:I83" si="15">E82*G82*H82</f>
        <v>0.16</v>
      </c>
      <c r="J82" s="107"/>
      <c r="K82" s="108" t="s">
        <v>496</v>
      </c>
      <c r="L82" s="109"/>
    </row>
    <row r="83" spans="1:12" ht="14" x14ac:dyDescent="0.15">
      <c r="A83" s="95">
        <f t="shared" ref="A83:A136" si="16">A82+1</f>
        <v>55</v>
      </c>
      <c r="B83" s="97">
        <v>27</v>
      </c>
      <c r="C83" s="86" t="str">
        <f>VLOOKUP(B:B,'Sub Op Table'!A:C,2,0)</f>
        <v>WALK 16-20 STEPS (39-50 FT, 11.9-15.2 M)</v>
      </c>
      <c r="D83" s="87">
        <f>VLOOKUP(B83,'Sub Op Table'!A:C,3,0)</f>
        <v>11.52</v>
      </c>
      <c r="E83" s="103">
        <f t="shared" si="13"/>
        <v>0.192</v>
      </c>
      <c r="F83" s="103" t="s">
        <v>334</v>
      </c>
      <c r="G83" s="106">
        <f t="shared" si="14"/>
        <v>0.16666666666666666</v>
      </c>
      <c r="H83" s="88">
        <v>1</v>
      </c>
      <c r="I83" s="103">
        <f t="shared" si="15"/>
        <v>3.2000000000000001E-2</v>
      </c>
      <c r="J83" s="107"/>
      <c r="K83" s="108" t="s">
        <v>549</v>
      </c>
      <c r="L83" s="109"/>
    </row>
    <row r="84" spans="1:12" ht="14" x14ac:dyDescent="0.15">
      <c r="A84" s="95">
        <f t="shared" si="16"/>
        <v>56</v>
      </c>
      <c r="B84" s="97">
        <v>1</v>
      </c>
      <c r="C84" s="86" t="str">
        <f>VLOOKUP(B:B,'Sub Op Table'!A:C,2,0)</f>
        <v>OBTAIN</v>
      </c>
      <c r="D84" s="87">
        <f>VLOOKUP(B84,'Sub Op Table'!A:C,3,0)</f>
        <v>0.72</v>
      </c>
      <c r="E84" s="103">
        <f t="shared" si="5"/>
        <v>1.2E-2</v>
      </c>
      <c r="F84" s="103" t="s">
        <v>334</v>
      </c>
      <c r="G84" s="106">
        <f t="shared" si="14"/>
        <v>0.16666666666666666</v>
      </c>
      <c r="H84" s="88">
        <v>1</v>
      </c>
      <c r="I84" s="103">
        <f t="shared" si="7"/>
        <v>2E-3</v>
      </c>
      <c r="J84" s="107"/>
      <c r="K84" s="108" t="s">
        <v>369</v>
      </c>
      <c r="L84" s="109"/>
    </row>
    <row r="85" spans="1:12" ht="14" x14ac:dyDescent="0.15">
      <c r="A85" s="95">
        <f t="shared" si="16"/>
        <v>57</v>
      </c>
      <c r="B85" s="97">
        <v>60</v>
      </c>
      <c r="C85" s="86" t="str">
        <f>VLOOKUP(B:B,'Sub Op Table'!A:C,2,0)</f>
        <v>CART PUSH/PULL 10-13 STEPS</v>
      </c>
      <c r="D85" s="87">
        <f>VLOOKUP(B85,'Sub Op Table'!A:C,3,0)</f>
        <v>9.36</v>
      </c>
      <c r="E85" s="103">
        <f t="shared" si="5"/>
        <v>0.156</v>
      </c>
      <c r="F85" s="103" t="s">
        <v>334</v>
      </c>
      <c r="G85" s="106">
        <f t="shared" si="14"/>
        <v>0.16666666666666666</v>
      </c>
      <c r="H85" s="88">
        <v>1</v>
      </c>
      <c r="I85" s="103">
        <f t="shared" si="7"/>
        <v>2.5999999999999999E-2</v>
      </c>
      <c r="J85" s="107"/>
      <c r="K85" s="108" t="s">
        <v>550</v>
      </c>
      <c r="L85" s="109"/>
    </row>
    <row r="86" spans="1:12" ht="14" x14ac:dyDescent="0.15">
      <c r="A86" s="95">
        <f t="shared" si="16"/>
        <v>58</v>
      </c>
      <c r="B86" s="97">
        <v>10</v>
      </c>
      <c r="C86" s="86" t="str">
        <f>VLOOKUP(B:B,'Sub Op Table'!A:C,2,0)</f>
        <v>PLACE WITH ADJUSTMENTS</v>
      </c>
      <c r="D86" s="87">
        <f>VLOOKUP(B86,'Sub Op Table'!A:C,3,0)</f>
        <v>1.44</v>
      </c>
      <c r="E86" s="103">
        <f t="shared" si="5"/>
        <v>2.4E-2</v>
      </c>
      <c r="F86" s="103" t="s">
        <v>334</v>
      </c>
      <c r="G86" s="106">
        <f t="shared" si="14"/>
        <v>0.16666666666666666</v>
      </c>
      <c r="H86" s="88">
        <v>1</v>
      </c>
      <c r="I86" s="103">
        <f t="shared" si="7"/>
        <v>4.0000000000000001E-3</v>
      </c>
      <c r="J86" s="107"/>
      <c r="K86" s="108" t="s">
        <v>551</v>
      </c>
      <c r="L86" s="109"/>
    </row>
    <row r="87" spans="1:12" ht="14" x14ac:dyDescent="0.15">
      <c r="A87" s="95">
        <f t="shared" si="16"/>
        <v>59</v>
      </c>
      <c r="B87" s="97">
        <v>514</v>
      </c>
      <c r="C87" s="86" t="str">
        <f>VLOOKUP(B:B,'Sub Op Table'!A:C,2,0)</f>
        <v>READ COMPARE 13 ITEMS</v>
      </c>
      <c r="D87" s="87">
        <f>VLOOKUP(B87,'Sub Op Table'!A:C,3,0)</f>
        <v>5.76</v>
      </c>
      <c r="E87" s="103">
        <f t="shared" si="5"/>
        <v>9.6000000000000002E-2</v>
      </c>
      <c r="F87" s="103" t="s">
        <v>536</v>
      </c>
      <c r="G87" s="106">
        <f t="shared" si="14"/>
        <v>4</v>
      </c>
      <c r="H87" s="88">
        <v>1</v>
      </c>
      <c r="I87" s="103">
        <f t="shared" si="7"/>
        <v>0.38400000000000001</v>
      </c>
      <c r="J87" s="107"/>
      <c r="K87" s="108" t="s">
        <v>552</v>
      </c>
      <c r="L87" s="109"/>
    </row>
    <row r="88" spans="1:12" ht="14" x14ac:dyDescent="0.15">
      <c r="A88" s="95">
        <f t="shared" si="16"/>
        <v>60</v>
      </c>
      <c r="B88" s="97">
        <v>25</v>
      </c>
      <c r="C88" s="86" t="str">
        <f>VLOOKUP(B:B,'Sub Op Table'!A:C,2,0)</f>
        <v>WALK 8-10 STEPS (19-25 FT, 8.4-11.4 M)</v>
      </c>
      <c r="D88" s="87">
        <f>VLOOKUP(B88,'Sub Op Table'!A:C,3,0)</f>
        <v>5.76</v>
      </c>
      <c r="E88" s="103">
        <f t="shared" si="5"/>
        <v>9.6000000000000002E-2</v>
      </c>
      <c r="F88" s="103" t="s">
        <v>536</v>
      </c>
      <c r="G88" s="106">
        <f t="shared" si="14"/>
        <v>4</v>
      </c>
      <c r="H88" s="88">
        <v>1</v>
      </c>
      <c r="I88" s="103">
        <f t="shared" si="7"/>
        <v>0.38400000000000001</v>
      </c>
      <c r="J88" s="107"/>
      <c r="K88" s="108" t="s">
        <v>553</v>
      </c>
      <c r="L88" s="109"/>
    </row>
    <row r="89" spans="1:12" ht="14" x14ac:dyDescent="0.15">
      <c r="A89" s="95">
        <f t="shared" si="16"/>
        <v>61</v>
      </c>
      <c r="B89" s="97">
        <v>2</v>
      </c>
      <c r="C89" s="86" t="str">
        <f>VLOOKUP(B:B,'Sub Op Table'!A:C,2,0)</f>
        <v>OBTAIN WITH 50% BEND</v>
      </c>
      <c r="D89" s="87">
        <f>VLOOKUP(B89,'Sub Op Table'!A:C,3,0)</f>
        <v>1.7999999999999998</v>
      </c>
      <c r="E89" s="103">
        <f t="shared" si="5"/>
        <v>2.9999999999999995E-2</v>
      </c>
      <c r="F89" s="103" t="s">
        <v>536</v>
      </c>
      <c r="G89" s="106">
        <f t="shared" si="14"/>
        <v>4</v>
      </c>
      <c r="H89" s="88">
        <v>1</v>
      </c>
      <c r="I89" s="103">
        <f t="shared" si="7"/>
        <v>0.11999999999999998</v>
      </c>
      <c r="J89" s="107"/>
      <c r="K89" s="108" t="s">
        <v>554</v>
      </c>
      <c r="L89" s="109"/>
    </row>
    <row r="90" spans="1:12" ht="14" x14ac:dyDescent="0.15">
      <c r="A90" s="95">
        <f t="shared" si="16"/>
        <v>62</v>
      </c>
      <c r="B90" s="97">
        <v>25</v>
      </c>
      <c r="C90" s="86" t="str">
        <f>VLOOKUP(B:B,'Sub Op Table'!A:C,2,0)</f>
        <v>WALK 8-10 STEPS (19-25 FT, 8.4-11.4 M)</v>
      </c>
      <c r="D90" s="87">
        <f>VLOOKUP(B90,'Sub Op Table'!A:C,3,0)</f>
        <v>5.76</v>
      </c>
      <c r="E90" s="103">
        <f t="shared" si="5"/>
        <v>9.6000000000000002E-2</v>
      </c>
      <c r="F90" s="103" t="s">
        <v>536</v>
      </c>
      <c r="G90" s="106">
        <f t="shared" si="14"/>
        <v>4</v>
      </c>
      <c r="H90" s="88">
        <v>1</v>
      </c>
      <c r="I90" s="103">
        <f t="shared" si="7"/>
        <v>0.38400000000000001</v>
      </c>
      <c r="J90" s="107"/>
      <c r="K90" s="108" t="s">
        <v>548</v>
      </c>
      <c r="L90" s="109"/>
    </row>
    <row r="91" spans="1:12" ht="14" x14ac:dyDescent="0.15">
      <c r="A91" s="95">
        <f t="shared" si="16"/>
        <v>63</v>
      </c>
      <c r="B91" s="97">
        <v>522</v>
      </c>
      <c r="C91" s="86" t="str">
        <f>VLOOKUP(B:B,'Sub Op Table'!A:C,2,0)</f>
        <v>ASSEMBLE BOX (FOLD)</v>
      </c>
      <c r="D91" s="87">
        <f>VLOOKUP(B91,'Sub Op Table'!A:C,3,0)</f>
        <v>3.5999999999999996</v>
      </c>
      <c r="E91" s="103">
        <f t="shared" si="5"/>
        <v>5.9999999999999991E-2</v>
      </c>
      <c r="F91" s="103" t="s">
        <v>536</v>
      </c>
      <c r="G91" s="106">
        <f t="shared" si="14"/>
        <v>4</v>
      </c>
      <c r="H91" s="88">
        <v>1</v>
      </c>
      <c r="I91" s="103">
        <f t="shared" si="7"/>
        <v>0.23999999999999996</v>
      </c>
      <c r="J91" s="107"/>
      <c r="K91" s="108" t="s">
        <v>555</v>
      </c>
      <c r="L91" s="109"/>
    </row>
    <row r="92" spans="1:12" ht="14" x14ac:dyDescent="0.15">
      <c r="A92" s="95">
        <f t="shared" si="16"/>
        <v>64</v>
      </c>
      <c r="B92" s="97">
        <v>23</v>
      </c>
      <c r="C92" s="86" t="str">
        <f>VLOOKUP(B:B,'Sub Op Table'!A:C,2,0)</f>
        <v>WALK 3-4 STEPS (6-10 FT, 1.8-3.0 M)</v>
      </c>
      <c r="D92" s="87">
        <f>VLOOKUP(B92,'Sub Op Table'!A:C,3,0)</f>
        <v>2.1599999999999997</v>
      </c>
      <c r="E92" s="103">
        <f t="shared" si="5"/>
        <v>3.5999999999999997E-2</v>
      </c>
      <c r="F92" s="103" t="s">
        <v>536</v>
      </c>
      <c r="G92" s="106">
        <f t="shared" si="14"/>
        <v>4</v>
      </c>
      <c r="H92" s="88">
        <v>1</v>
      </c>
      <c r="I92" s="103">
        <f t="shared" si="7"/>
        <v>0.14399999999999999</v>
      </c>
      <c r="J92" s="107"/>
      <c r="K92" s="108" t="s">
        <v>556</v>
      </c>
      <c r="L92" s="109"/>
    </row>
    <row r="93" spans="1:12" ht="14" x14ac:dyDescent="0.15">
      <c r="A93" s="95">
        <f t="shared" si="16"/>
        <v>65</v>
      </c>
      <c r="B93" s="97">
        <v>197</v>
      </c>
      <c r="C93" s="86" t="str">
        <f>VLOOKUP(B:B,'Sub Op Table'!A:C,2,0)</f>
        <v>PUSH BUTTON/PUSH PULL SWITCH / LEVER &lt;12"</v>
      </c>
      <c r="D93" s="87">
        <f>VLOOKUP(B93,'Sub Op Table'!A:C,3,0)</f>
        <v>1.0799999999999998</v>
      </c>
      <c r="E93" s="103">
        <f t="shared" si="5"/>
        <v>1.7999999999999999E-2</v>
      </c>
      <c r="F93" s="103" t="s">
        <v>536</v>
      </c>
      <c r="G93" s="106">
        <f t="shared" si="14"/>
        <v>4</v>
      </c>
      <c r="H93" s="88">
        <v>1</v>
      </c>
      <c r="I93" s="103">
        <f t="shared" si="7"/>
        <v>7.1999999999999995E-2</v>
      </c>
      <c r="J93" s="107"/>
      <c r="K93" s="108" t="s">
        <v>557</v>
      </c>
      <c r="L93" s="109"/>
    </row>
    <row r="94" spans="1:12" ht="14" x14ac:dyDescent="0.15">
      <c r="A94" s="95">
        <f t="shared" si="16"/>
        <v>66</v>
      </c>
      <c r="B94" s="97">
        <v>1</v>
      </c>
      <c r="C94" s="86" t="str">
        <f>VLOOKUP(B:B,'Sub Op Table'!A:C,2,0)</f>
        <v>OBTAIN</v>
      </c>
      <c r="D94" s="87">
        <f>VLOOKUP(B94,'Sub Op Table'!A:C,3,0)</f>
        <v>0.72</v>
      </c>
      <c r="E94" s="103">
        <f t="shared" si="5"/>
        <v>1.2E-2</v>
      </c>
      <c r="F94" s="103" t="s">
        <v>536</v>
      </c>
      <c r="G94" s="106">
        <f t="shared" si="14"/>
        <v>4</v>
      </c>
      <c r="H94" s="88">
        <v>1</v>
      </c>
      <c r="I94" s="103">
        <f t="shared" si="7"/>
        <v>4.8000000000000001E-2</v>
      </c>
      <c r="J94" s="107"/>
      <c r="K94" s="108" t="s">
        <v>558</v>
      </c>
      <c r="L94" s="109"/>
    </row>
    <row r="95" spans="1:12" ht="14" x14ac:dyDescent="0.15">
      <c r="A95" s="95">
        <f t="shared" si="16"/>
        <v>67</v>
      </c>
      <c r="B95" s="97">
        <v>23</v>
      </c>
      <c r="C95" s="86" t="str">
        <f>VLOOKUP(B:B,'Sub Op Table'!A:C,2,0)</f>
        <v>WALK 3-4 STEPS (6-10 FT, 1.8-3.0 M)</v>
      </c>
      <c r="D95" s="87">
        <f>VLOOKUP(B95,'Sub Op Table'!A:C,3,0)</f>
        <v>2.1599999999999997</v>
      </c>
      <c r="E95" s="103">
        <f t="shared" si="5"/>
        <v>3.5999999999999997E-2</v>
      </c>
      <c r="F95" s="103" t="s">
        <v>536</v>
      </c>
      <c r="G95" s="106">
        <f t="shared" si="14"/>
        <v>4</v>
      </c>
      <c r="H95" s="88">
        <v>1</v>
      </c>
      <c r="I95" s="103">
        <f t="shared" si="7"/>
        <v>0.14399999999999999</v>
      </c>
      <c r="J95" s="107"/>
      <c r="K95" s="108" t="s">
        <v>553</v>
      </c>
      <c r="L95" s="109"/>
    </row>
    <row r="96" spans="1:12" ht="14" x14ac:dyDescent="0.15">
      <c r="A96" s="95">
        <f t="shared" si="16"/>
        <v>68</v>
      </c>
      <c r="B96" s="97">
        <v>10</v>
      </c>
      <c r="C96" s="86" t="str">
        <f>VLOOKUP(B:B,'Sub Op Table'!A:C,2,0)</f>
        <v>PLACE WITH ADJUSTMENTS</v>
      </c>
      <c r="D96" s="87">
        <f>VLOOKUP(B96,'Sub Op Table'!A:C,3,0)</f>
        <v>1.44</v>
      </c>
      <c r="E96" s="103">
        <f t="shared" si="5"/>
        <v>2.4E-2</v>
      </c>
      <c r="F96" s="103" t="s">
        <v>536</v>
      </c>
      <c r="G96" s="106">
        <f t="shared" si="14"/>
        <v>4</v>
      </c>
      <c r="H96" s="88">
        <v>1</v>
      </c>
      <c r="I96" s="103">
        <f t="shared" si="7"/>
        <v>9.6000000000000002E-2</v>
      </c>
      <c r="J96" s="107"/>
      <c r="K96" s="108" t="s">
        <v>559</v>
      </c>
      <c r="L96" s="109"/>
    </row>
    <row r="97" spans="1:12" ht="14" x14ac:dyDescent="0.15">
      <c r="A97" s="95">
        <f t="shared" si="16"/>
        <v>69</v>
      </c>
      <c r="B97" s="97">
        <v>23</v>
      </c>
      <c r="C97" s="86" t="str">
        <f>VLOOKUP(B:B,'Sub Op Table'!A:C,2,0)</f>
        <v>WALK 3-4 STEPS (6-10 FT, 1.8-3.0 M)</v>
      </c>
      <c r="D97" s="87">
        <f>VLOOKUP(B97,'Sub Op Table'!A:C,3,0)</f>
        <v>2.1599999999999997</v>
      </c>
      <c r="E97" s="103">
        <f t="shared" si="5"/>
        <v>3.5999999999999997E-2</v>
      </c>
      <c r="F97" s="103" t="s">
        <v>536</v>
      </c>
      <c r="G97" s="106">
        <f t="shared" si="14"/>
        <v>4</v>
      </c>
      <c r="H97" s="88">
        <v>2</v>
      </c>
      <c r="I97" s="103">
        <f t="shared" si="7"/>
        <v>0.28799999999999998</v>
      </c>
      <c r="J97" s="107"/>
      <c r="K97" s="108" t="s">
        <v>363</v>
      </c>
      <c r="L97" s="109"/>
    </row>
    <row r="98" spans="1:12" ht="14" x14ac:dyDescent="0.15">
      <c r="A98" s="95">
        <f t="shared" si="16"/>
        <v>70</v>
      </c>
      <c r="B98" s="97">
        <v>3</v>
      </c>
      <c r="C98" s="86" t="str">
        <f>VLOOKUP(B:B,'Sub Op Table'!A:C,2,0)</f>
        <v>OBTAIN WITH 100% BEND</v>
      </c>
      <c r="D98" s="87">
        <f>VLOOKUP(B98,'Sub Op Table'!A:C,3,0)</f>
        <v>2.88</v>
      </c>
      <c r="E98" s="103">
        <f t="shared" si="5"/>
        <v>4.8000000000000001E-2</v>
      </c>
      <c r="F98" s="103" t="s">
        <v>536</v>
      </c>
      <c r="G98" s="106">
        <f t="shared" si="14"/>
        <v>4</v>
      </c>
      <c r="H98" s="88">
        <v>2</v>
      </c>
      <c r="I98" s="103">
        <f t="shared" si="7"/>
        <v>0.38400000000000001</v>
      </c>
      <c r="J98" s="107"/>
      <c r="K98" s="108" t="s">
        <v>372</v>
      </c>
      <c r="L98" s="109"/>
    </row>
    <row r="99" spans="1:12" ht="14" x14ac:dyDescent="0.15">
      <c r="A99" s="95">
        <f t="shared" si="16"/>
        <v>71</v>
      </c>
      <c r="B99" s="97">
        <v>23</v>
      </c>
      <c r="C99" s="86" t="str">
        <f>VLOOKUP(B:B,'Sub Op Table'!A:C,2,0)</f>
        <v>WALK 3-4 STEPS (6-10 FT, 1.8-3.0 M)</v>
      </c>
      <c r="D99" s="87">
        <f>VLOOKUP(B99,'Sub Op Table'!A:C,3,0)</f>
        <v>2.1599999999999997</v>
      </c>
      <c r="E99" s="103">
        <f t="shared" si="5"/>
        <v>3.5999999999999997E-2</v>
      </c>
      <c r="F99" s="103" t="s">
        <v>536</v>
      </c>
      <c r="G99" s="106">
        <f t="shared" si="14"/>
        <v>4</v>
      </c>
      <c r="H99" s="88">
        <v>2</v>
      </c>
      <c r="I99" s="103">
        <f t="shared" si="7"/>
        <v>0.28799999999999998</v>
      </c>
      <c r="J99" s="107"/>
      <c r="K99" s="108" t="s">
        <v>548</v>
      </c>
      <c r="L99" s="109"/>
    </row>
    <row r="100" spans="1:12" ht="14" x14ac:dyDescent="0.15">
      <c r="A100" s="95">
        <f t="shared" si="16"/>
        <v>72</v>
      </c>
      <c r="B100" s="97">
        <v>10</v>
      </c>
      <c r="C100" s="86" t="str">
        <f>VLOOKUP(B:B,'Sub Op Table'!A:C,2,0)</f>
        <v>PLACE WITH ADJUSTMENTS</v>
      </c>
      <c r="D100" s="87">
        <f>VLOOKUP(B100,'Sub Op Table'!A:C,3,0)</f>
        <v>1.44</v>
      </c>
      <c r="E100" s="103">
        <f t="shared" si="5"/>
        <v>2.4E-2</v>
      </c>
      <c r="F100" s="103" t="s">
        <v>536</v>
      </c>
      <c r="G100" s="106">
        <f t="shared" si="14"/>
        <v>4</v>
      </c>
      <c r="H100" s="88">
        <v>2</v>
      </c>
      <c r="I100" s="103">
        <f t="shared" si="7"/>
        <v>0.192</v>
      </c>
      <c r="J100" s="107"/>
      <c r="K100" s="108" t="s">
        <v>560</v>
      </c>
      <c r="L100" s="109"/>
    </row>
    <row r="101" spans="1:12" ht="14" x14ac:dyDescent="0.15">
      <c r="A101" s="95">
        <f t="shared" si="16"/>
        <v>73</v>
      </c>
      <c r="B101" s="97">
        <v>512</v>
      </c>
      <c r="C101" s="86" t="str">
        <f>VLOOKUP(B:B,'Sub Op Table'!A:C,2,0)</f>
        <v>READ COMPARE 4 ITEMS</v>
      </c>
      <c r="D101" s="87">
        <f>VLOOKUP(B101,'Sub Op Table'!A:C,3,0)</f>
        <v>2.1599999999999997</v>
      </c>
      <c r="E101" s="103">
        <f t="shared" si="5"/>
        <v>3.5999999999999997E-2</v>
      </c>
      <c r="F101" s="103" t="s">
        <v>536</v>
      </c>
      <c r="G101" s="106">
        <f t="shared" si="14"/>
        <v>4</v>
      </c>
      <c r="H101" s="88">
        <v>1</v>
      </c>
      <c r="I101" s="103">
        <f t="shared" si="7"/>
        <v>0.14399999999999999</v>
      </c>
      <c r="J101" s="107"/>
      <c r="K101" s="108" t="s">
        <v>373</v>
      </c>
      <c r="L101" s="109"/>
    </row>
    <row r="102" spans="1:12" ht="14" x14ac:dyDescent="0.15">
      <c r="A102" s="95">
        <f t="shared" si="16"/>
        <v>74</v>
      </c>
      <c r="B102" s="97">
        <v>1</v>
      </c>
      <c r="C102" s="86" t="str">
        <f>VLOOKUP(B:B,'Sub Op Table'!A:C,2,0)</f>
        <v>OBTAIN</v>
      </c>
      <c r="D102" s="87">
        <f>VLOOKUP(B102,'Sub Op Table'!A:C,3,0)</f>
        <v>0.72</v>
      </c>
      <c r="E102" s="103">
        <f t="shared" si="5"/>
        <v>1.2E-2</v>
      </c>
      <c r="F102" s="103" t="s">
        <v>536</v>
      </c>
      <c r="G102" s="106">
        <f t="shared" si="14"/>
        <v>4</v>
      </c>
      <c r="H102" s="88">
        <v>1</v>
      </c>
      <c r="I102" s="103">
        <f t="shared" si="7"/>
        <v>4.8000000000000001E-2</v>
      </c>
      <c r="J102" s="107"/>
      <c r="K102" s="108" t="s">
        <v>561</v>
      </c>
      <c r="L102" s="109"/>
    </row>
    <row r="103" spans="1:12" ht="14" x14ac:dyDescent="0.15">
      <c r="A103" s="95">
        <f t="shared" si="16"/>
        <v>75</v>
      </c>
      <c r="B103" s="97">
        <v>7</v>
      </c>
      <c r="C103" s="86" t="str">
        <f>VLOOKUP(B:B,'Sub Op Table'!A:C,2,0)</f>
        <v>PLACE</v>
      </c>
      <c r="D103" s="87">
        <f>VLOOKUP(B103,'Sub Op Table'!A:C,3,0)</f>
        <v>0.72</v>
      </c>
      <c r="E103" s="103">
        <f t="shared" si="5"/>
        <v>1.2E-2</v>
      </c>
      <c r="F103" s="103" t="s">
        <v>536</v>
      </c>
      <c r="G103" s="106">
        <f t="shared" si="14"/>
        <v>4</v>
      </c>
      <c r="H103" s="88">
        <v>1</v>
      </c>
      <c r="I103" s="103">
        <f t="shared" si="7"/>
        <v>4.8000000000000001E-2</v>
      </c>
      <c r="J103" s="107"/>
      <c r="K103" s="108" t="s">
        <v>562</v>
      </c>
      <c r="L103" s="109"/>
    </row>
    <row r="104" spans="1:12" ht="14" x14ac:dyDescent="0.15">
      <c r="A104" s="95">
        <f t="shared" si="16"/>
        <v>76</v>
      </c>
      <c r="B104" s="97">
        <v>120</v>
      </c>
      <c r="C104" s="86" t="str">
        <f>VLOOKUP(B:B,'Sub Op Table'!A:C,2,0)</f>
        <v xml:space="preserve">SCAN BARCODE </v>
      </c>
      <c r="D104" s="87">
        <f>VLOOKUP(B104,'Sub Op Table'!A:C,3,0)</f>
        <v>1.7999999999999998</v>
      </c>
      <c r="E104" s="103">
        <f t="shared" si="5"/>
        <v>2.9999999999999995E-2</v>
      </c>
      <c r="F104" s="103" t="s">
        <v>536</v>
      </c>
      <c r="G104" s="106">
        <f t="shared" si="14"/>
        <v>4</v>
      </c>
      <c r="H104" s="88">
        <v>1</v>
      </c>
      <c r="I104" s="103">
        <f t="shared" si="7"/>
        <v>0.11999999999999998</v>
      </c>
      <c r="J104" s="107"/>
      <c r="K104" s="108" t="s">
        <v>563</v>
      </c>
      <c r="L104" s="109"/>
    </row>
    <row r="105" spans="1:12" ht="14" x14ac:dyDescent="0.15">
      <c r="A105" s="95">
        <f t="shared" si="16"/>
        <v>77</v>
      </c>
      <c r="B105" s="97">
        <v>7</v>
      </c>
      <c r="C105" s="86" t="str">
        <f>VLOOKUP(B:B,'Sub Op Table'!A:C,2,0)</f>
        <v>PLACE</v>
      </c>
      <c r="D105" s="87">
        <f>VLOOKUP(B105,'Sub Op Table'!A:C,3,0)</f>
        <v>0.72</v>
      </c>
      <c r="E105" s="103">
        <f t="shared" si="5"/>
        <v>1.2E-2</v>
      </c>
      <c r="F105" s="103" t="s">
        <v>536</v>
      </c>
      <c r="G105" s="106">
        <f t="shared" si="14"/>
        <v>4</v>
      </c>
      <c r="H105" s="88">
        <v>1</v>
      </c>
      <c r="I105" s="103">
        <f t="shared" si="7"/>
        <v>4.8000000000000001E-2</v>
      </c>
      <c r="J105" s="107"/>
      <c r="K105" s="108" t="s">
        <v>564</v>
      </c>
      <c r="L105" s="109"/>
    </row>
    <row r="106" spans="1:12" ht="14" x14ac:dyDescent="0.15">
      <c r="A106" s="95">
        <f t="shared" si="16"/>
        <v>78</v>
      </c>
      <c r="B106" s="97">
        <v>120</v>
      </c>
      <c r="C106" s="86" t="str">
        <f>VLOOKUP(B:B,'Sub Op Table'!A:C,2,0)</f>
        <v xml:space="preserve">SCAN BARCODE </v>
      </c>
      <c r="D106" s="87">
        <f>VLOOKUP(B106,'Sub Op Table'!A:C,3,0)</f>
        <v>1.7999999999999998</v>
      </c>
      <c r="E106" s="103">
        <f t="shared" si="5"/>
        <v>2.9999999999999995E-2</v>
      </c>
      <c r="F106" s="103" t="s">
        <v>536</v>
      </c>
      <c r="G106" s="106">
        <f t="shared" si="14"/>
        <v>4</v>
      </c>
      <c r="H106" s="88">
        <v>1</v>
      </c>
      <c r="I106" s="103">
        <f t="shared" si="7"/>
        <v>0.11999999999999998</v>
      </c>
      <c r="J106" s="107"/>
      <c r="K106" s="108" t="s">
        <v>565</v>
      </c>
      <c r="L106" s="109"/>
    </row>
    <row r="107" spans="1:12" ht="14" x14ac:dyDescent="0.15">
      <c r="A107" s="95">
        <f t="shared" si="16"/>
        <v>79</v>
      </c>
      <c r="B107" s="97">
        <v>1</v>
      </c>
      <c r="C107" s="86" t="str">
        <f>VLOOKUP(B:B,'Sub Op Table'!A:C,2,0)</f>
        <v>OBTAIN</v>
      </c>
      <c r="D107" s="87">
        <f>VLOOKUP(B107,'Sub Op Table'!A:C,3,0)</f>
        <v>0.72</v>
      </c>
      <c r="E107" s="103">
        <f t="shared" si="5"/>
        <v>1.2E-2</v>
      </c>
      <c r="F107" s="103" t="s">
        <v>696</v>
      </c>
      <c r="G107" s="106">
        <f t="shared" si="14"/>
        <v>19.933333333333334</v>
      </c>
      <c r="H107" s="88">
        <v>1</v>
      </c>
      <c r="I107" s="103">
        <f t="shared" si="7"/>
        <v>0.2392</v>
      </c>
      <c r="J107" s="107"/>
      <c r="K107" s="108" t="s">
        <v>360</v>
      </c>
      <c r="L107" s="109"/>
    </row>
    <row r="108" spans="1:12" ht="14" x14ac:dyDescent="0.15">
      <c r="A108" s="95">
        <f t="shared" si="16"/>
        <v>80</v>
      </c>
      <c r="B108" s="97">
        <v>7</v>
      </c>
      <c r="C108" s="86" t="str">
        <f>VLOOKUP(B:B,'Sub Op Table'!A:C,2,0)</f>
        <v>PLACE</v>
      </c>
      <c r="D108" s="87">
        <f>VLOOKUP(B108,'Sub Op Table'!A:C,3,0)</f>
        <v>0.72</v>
      </c>
      <c r="E108" s="103">
        <f t="shared" si="5"/>
        <v>1.2E-2</v>
      </c>
      <c r="F108" s="103" t="s">
        <v>696</v>
      </c>
      <c r="G108" s="106">
        <f t="shared" si="14"/>
        <v>19.933333333333334</v>
      </c>
      <c r="H108" s="88">
        <v>1</v>
      </c>
      <c r="I108" s="103">
        <f t="shared" si="7"/>
        <v>0.2392</v>
      </c>
      <c r="J108" s="107"/>
      <c r="K108" s="108" t="s">
        <v>566</v>
      </c>
      <c r="L108" s="109"/>
    </row>
    <row r="109" spans="1:12" ht="14" x14ac:dyDescent="0.15">
      <c r="A109" s="95">
        <f t="shared" si="16"/>
        <v>81</v>
      </c>
      <c r="B109" s="97">
        <v>4</v>
      </c>
      <c r="C109" s="86" t="str">
        <f>VLOOKUP(B:B,'Sub Op Table'!A:C,2,0)</f>
        <v>OBTAIN HEAVY OBJECT</v>
      </c>
      <c r="D109" s="87">
        <f>VLOOKUP(B109,'Sub Op Table'!A:C,3,0)</f>
        <v>1.44</v>
      </c>
      <c r="E109" s="103">
        <f t="shared" si="5"/>
        <v>2.4E-2</v>
      </c>
      <c r="F109" s="103" t="s">
        <v>536</v>
      </c>
      <c r="G109" s="106">
        <f t="shared" si="14"/>
        <v>4</v>
      </c>
      <c r="H109" s="88">
        <v>1</v>
      </c>
      <c r="I109" s="103">
        <f t="shared" si="7"/>
        <v>9.6000000000000002E-2</v>
      </c>
      <c r="J109" s="107"/>
      <c r="K109" s="108" t="s">
        <v>567</v>
      </c>
      <c r="L109" s="109"/>
    </row>
    <row r="110" spans="1:12" ht="14" x14ac:dyDescent="0.15">
      <c r="A110" s="95">
        <f t="shared" si="16"/>
        <v>82</v>
      </c>
      <c r="B110" s="97">
        <v>10</v>
      </c>
      <c r="C110" s="86" t="str">
        <f>VLOOKUP(B:B,'Sub Op Table'!A:C,2,0)</f>
        <v>PLACE WITH ADJUSTMENTS</v>
      </c>
      <c r="D110" s="87">
        <f>VLOOKUP(B110,'Sub Op Table'!A:C,3,0)</f>
        <v>1.44</v>
      </c>
      <c r="E110" s="103">
        <f t="shared" si="5"/>
        <v>2.4E-2</v>
      </c>
      <c r="F110" s="103" t="s">
        <v>536</v>
      </c>
      <c r="G110" s="106">
        <f t="shared" si="14"/>
        <v>4</v>
      </c>
      <c r="H110" s="88">
        <v>1</v>
      </c>
      <c r="I110" s="103">
        <f t="shared" si="7"/>
        <v>9.6000000000000002E-2</v>
      </c>
      <c r="J110" s="107"/>
      <c r="K110" s="108" t="s">
        <v>568</v>
      </c>
      <c r="L110" s="109"/>
    </row>
    <row r="111" spans="1:12" ht="14" x14ac:dyDescent="0.15">
      <c r="A111" s="95">
        <f t="shared" si="16"/>
        <v>83</v>
      </c>
      <c r="B111" s="97">
        <v>4</v>
      </c>
      <c r="C111" s="86" t="str">
        <f>VLOOKUP(B:B,'Sub Op Table'!A:C,2,0)</f>
        <v>OBTAIN HEAVY OBJECT</v>
      </c>
      <c r="D111" s="87">
        <f>VLOOKUP(B111,'Sub Op Table'!A:C,3,0)</f>
        <v>1.44</v>
      </c>
      <c r="E111" s="103">
        <f t="shared" si="5"/>
        <v>2.4E-2</v>
      </c>
      <c r="F111" s="103" t="s">
        <v>536</v>
      </c>
      <c r="G111" s="106">
        <f t="shared" si="14"/>
        <v>4</v>
      </c>
      <c r="H111" s="88">
        <v>1</v>
      </c>
      <c r="I111" s="103">
        <f t="shared" si="7"/>
        <v>9.6000000000000002E-2</v>
      </c>
      <c r="J111" s="107"/>
      <c r="K111" s="108" t="s">
        <v>554</v>
      </c>
      <c r="L111" s="109"/>
    </row>
    <row r="112" spans="1:12" ht="14" x14ac:dyDescent="0.15">
      <c r="A112" s="95">
        <f t="shared" si="16"/>
        <v>84</v>
      </c>
      <c r="B112" s="97">
        <v>10</v>
      </c>
      <c r="C112" s="86" t="str">
        <f>VLOOKUP(B:B,'Sub Op Table'!A:C,2,0)</f>
        <v>PLACE WITH ADJUSTMENTS</v>
      </c>
      <c r="D112" s="87">
        <f>VLOOKUP(B112,'Sub Op Table'!A:C,3,0)</f>
        <v>1.44</v>
      </c>
      <c r="E112" s="103">
        <f t="shared" ref="E112:E136" si="17">D112/60</f>
        <v>2.4E-2</v>
      </c>
      <c r="F112" s="103" t="s">
        <v>536</v>
      </c>
      <c r="G112" s="106">
        <f t="shared" si="14"/>
        <v>4</v>
      </c>
      <c r="H112" s="88">
        <v>1</v>
      </c>
      <c r="I112" s="103">
        <f t="shared" si="7"/>
        <v>9.6000000000000002E-2</v>
      </c>
      <c r="J112" s="107"/>
      <c r="K112" s="108" t="s">
        <v>569</v>
      </c>
      <c r="L112" s="109"/>
    </row>
    <row r="113" spans="1:12" ht="14" x14ac:dyDescent="0.15">
      <c r="A113" s="95">
        <f t="shared" si="16"/>
        <v>85</v>
      </c>
      <c r="B113" s="97">
        <v>245</v>
      </c>
      <c r="C113" s="86" t="str">
        <f>VLOOKUP(B:B,'Sub Op Table'!A:C,2,0)</f>
        <v>PROCESS TIME</v>
      </c>
      <c r="D113" s="118">
        <v>15</v>
      </c>
      <c r="E113" s="103">
        <f t="shared" si="17"/>
        <v>0.25</v>
      </c>
      <c r="F113" s="103" t="s">
        <v>484</v>
      </c>
      <c r="G113" s="106">
        <f t="shared" si="14"/>
        <v>0.16</v>
      </c>
      <c r="H113" s="88">
        <v>1</v>
      </c>
      <c r="I113" s="103">
        <f t="shared" ref="I113:I136" si="18">E113*G113*H113</f>
        <v>0.04</v>
      </c>
      <c r="J113" s="107"/>
      <c r="K113" s="108" t="s">
        <v>570</v>
      </c>
      <c r="L113" s="109"/>
    </row>
    <row r="114" spans="1:12" ht="14" x14ac:dyDescent="0.15">
      <c r="A114" s="95">
        <f t="shared" si="16"/>
        <v>86</v>
      </c>
      <c r="B114" s="97">
        <v>197</v>
      </c>
      <c r="C114" s="86" t="str">
        <f>VLOOKUP(B:B,'Sub Op Table'!A:C,2,0)</f>
        <v>PUSH BUTTON/PUSH PULL SWITCH / LEVER &lt;12"</v>
      </c>
      <c r="D114" s="87">
        <f>VLOOKUP(B114,'Sub Op Table'!A:C,3,0)</f>
        <v>1.0799999999999998</v>
      </c>
      <c r="E114" s="103">
        <f t="shared" si="17"/>
        <v>1.7999999999999999E-2</v>
      </c>
      <c r="F114" s="103" t="s">
        <v>536</v>
      </c>
      <c r="G114" s="106">
        <f t="shared" si="14"/>
        <v>4</v>
      </c>
      <c r="H114" s="88">
        <v>1</v>
      </c>
      <c r="I114" s="103">
        <f t="shared" si="18"/>
        <v>7.1999999999999995E-2</v>
      </c>
      <c r="J114" s="107"/>
      <c r="K114" s="108" t="s">
        <v>571</v>
      </c>
      <c r="L114" s="109"/>
    </row>
    <row r="115" spans="1:12" ht="14" x14ac:dyDescent="0.15">
      <c r="A115" s="95">
        <f t="shared" si="16"/>
        <v>87</v>
      </c>
      <c r="B115" s="97">
        <v>197</v>
      </c>
      <c r="C115" s="86" t="str">
        <f>VLOOKUP(B:B,'Sub Op Table'!A:C,2,0)</f>
        <v>PUSH BUTTON/PUSH PULL SWITCH / LEVER &lt;12"</v>
      </c>
      <c r="D115" s="87">
        <f>VLOOKUP(B115,'Sub Op Table'!A:C,3,0)</f>
        <v>1.0799999999999998</v>
      </c>
      <c r="E115" s="103">
        <f t="shared" si="17"/>
        <v>1.7999999999999999E-2</v>
      </c>
      <c r="F115" s="103" t="s">
        <v>536</v>
      </c>
      <c r="G115" s="106">
        <f t="shared" si="14"/>
        <v>4</v>
      </c>
      <c r="H115" s="88">
        <v>1</v>
      </c>
      <c r="I115" s="103">
        <f t="shared" si="18"/>
        <v>7.1999999999999995E-2</v>
      </c>
      <c r="J115" s="107"/>
      <c r="K115" s="108" t="s">
        <v>572</v>
      </c>
      <c r="L115" s="109"/>
    </row>
    <row r="116" spans="1:12" ht="14" x14ac:dyDescent="0.15">
      <c r="A116" s="95">
        <f t="shared" si="16"/>
        <v>88</v>
      </c>
      <c r="B116" s="97">
        <v>1</v>
      </c>
      <c r="C116" s="86" t="str">
        <f>VLOOKUP(B:B,'Sub Op Table'!A:C,2,0)</f>
        <v>OBTAIN</v>
      </c>
      <c r="D116" s="87">
        <f>VLOOKUP(B116,'Sub Op Table'!A:C,3,0)</f>
        <v>0.72</v>
      </c>
      <c r="E116" s="103">
        <f t="shared" si="17"/>
        <v>1.2E-2</v>
      </c>
      <c r="F116" s="103" t="s">
        <v>536</v>
      </c>
      <c r="G116" s="106">
        <f t="shared" si="14"/>
        <v>4</v>
      </c>
      <c r="H116" s="88">
        <v>1</v>
      </c>
      <c r="I116" s="103">
        <f t="shared" si="18"/>
        <v>4.8000000000000001E-2</v>
      </c>
      <c r="J116" s="107"/>
      <c r="K116" s="108" t="s">
        <v>573</v>
      </c>
      <c r="L116" s="109"/>
    </row>
    <row r="117" spans="1:12" ht="14" x14ac:dyDescent="0.15">
      <c r="A117" s="95">
        <f t="shared" si="16"/>
        <v>89</v>
      </c>
      <c r="B117" s="97">
        <v>1</v>
      </c>
      <c r="C117" s="86" t="str">
        <f>VLOOKUP(B:B,'Sub Op Table'!A:C,2,0)</f>
        <v>OBTAIN</v>
      </c>
      <c r="D117" s="87">
        <f>VLOOKUP(B117,'Sub Op Table'!A:C,3,0)</f>
        <v>0.72</v>
      </c>
      <c r="E117" s="103">
        <f t="shared" si="17"/>
        <v>1.2E-2</v>
      </c>
      <c r="F117" s="103" t="s">
        <v>536</v>
      </c>
      <c r="G117" s="106">
        <f t="shared" si="14"/>
        <v>4</v>
      </c>
      <c r="H117" s="88">
        <v>1</v>
      </c>
      <c r="I117" s="103">
        <f t="shared" si="18"/>
        <v>4.8000000000000001E-2</v>
      </c>
      <c r="J117" s="107"/>
      <c r="K117" s="108" t="s">
        <v>574</v>
      </c>
      <c r="L117" s="109"/>
    </row>
    <row r="118" spans="1:12" ht="14" x14ac:dyDescent="0.15">
      <c r="A118" s="95">
        <f t="shared" si="16"/>
        <v>90</v>
      </c>
      <c r="B118" s="97">
        <v>120</v>
      </c>
      <c r="C118" s="86" t="str">
        <f>VLOOKUP(B:B,'Sub Op Table'!A:C,2,0)</f>
        <v xml:space="preserve">SCAN BARCODE </v>
      </c>
      <c r="D118" s="87">
        <f>VLOOKUP(B118,'Sub Op Table'!A:C,3,0)</f>
        <v>1.7999999999999998</v>
      </c>
      <c r="E118" s="103">
        <f t="shared" si="17"/>
        <v>2.9999999999999995E-2</v>
      </c>
      <c r="F118" s="103" t="s">
        <v>536</v>
      </c>
      <c r="G118" s="106">
        <f t="shared" si="14"/>
        <v>4</v>
      </c>
      <c r="H118" s="88">
        <v>1</v>
      </c>
      <c r="I118" s="103">
        <f t="shared" si="18"/>
        <v>0.11999999999999998</v>
      </c>
      <c r="J118" s="107"/>
      <c r="K118" s="108" t="s">
        <v>575</v>
      </c>
      <c r="L118" s="109"/>
    </row>
    <row r="119" spans="1:12" ht="14" x14ac:dyDescent="0.15">
      <c r="A119" s="95">
        <f t="shared" si="16"/>
        <v>91</v>
      </c>
      <c r="B119" s="97">
        <v>197</v>
      </c>
      <c r="C119" s="86" t="str">
        <f>VLOOKUP(B:B,'Sub Op Table'!A:C,2,0)</f>
        <v>PUSH BUTTON/PUSH PULL SWITCH / LEVER &lt;12"</v>
      </c>
      <c r="D119" s="87">
        <f>VLOOKUP(B119,'Sub Op Table'!A:C,3,0)</f>
        <v>1.0799999999999998</v>
      </c>
      <c r="E119" s="103">
        <f t="shared" si="17"/>
        <v>1.7999999999999999E-2</v>
      </c>
      <c r="F119" s="103" t="s">
        <v>536</v>
      </c>
      <c r="G119" s="106">
        <f t="shared" si="14"/>
        <v>4</v>
      </c>
      <c r="H119" s="88">
        <v>1</v>
      </c>
      <c r="I119" s="103">
        <f t="shared" si="18"/>
        <v>7.1999999999999995E-2</v>
      </c>
      <c r="J119" s="107"/>
      <c r="K119" s="108" t="s">
        <v>576</v>
      </c>
      <c r="L119" s="109"/>
    </row>
    <row r="120" spans="1:12" ht="14" x14ac:dyDescent="0.15">
      <c r="A120" s="95">
        <f t="shared" si="16"/>
        <v>92</v>
      </c>
      <c r="B120" s="97">
        <v>197</v>
      </c>
      <c r="C120" s="86" t="str">
        <f>VLOOKUP(B:B,'Sub Op Table'!A:C,2,0)</f>
        <v>PUSH BUTTON/PUSH PULL SWITCH / LEVER &lt;12"</v>
      </c>
      <c r="D120" s="87">
        <f>VLOOKUP(B120,'Sub Op Table'!A:C,3,0)</f>
        <v>1.0799999999999998</v>
      </c>
      <c r="E120" s="103">
        <f t="shared" si="17"/>
        <v>1.7999999999999999E-2</v>
      </c>
      <c r="F120" s="103" t="s">
        <v>536</v>
      </c>
      <c r="G120" s="106">
        <f t="shared" si="14"/>
        <v>4</v>
      </c>
      <c r="H120" s="88">
        <v>1</v>
      </c>
      <c r="I120" s="103">
        <f t="shared" si="18"/>
        <v>7.1999999999999995E-2</v>
      </c>
      <c r="J120" s="107"/>
      <c r="K120" s="108" t="s">
        <v>577</v>
      </c>
      <c r="L120" s="109"/>
    </row>
    <row r="121" spans="1:12" ht="14" x14ac:dyDescent="0.15">
      <c r="A121" s="95">
        <f t="shared" si="16"/>
        <v>93</v>
      </c>
      <c r="B121" s="97">
        <v>245</v>
      </c>
      <c r="C121" s="86" t="str">
        <f>VLOOKUP(B:B,'Sub Op Table'!A:C,2,0)</f>
        <v>PROCESS TIME</v>
      </c>
      <c r="D121" s="118">
        <v>2</v>
      </c>
      <c r="E121" s="103">
        <f t="shared" si="17"/>
        <v>3.3333333333333333E-2</v>
      </c>
      <c r="F121" s="103" t="s">
        <v>536</v>
      </c>
      <c r="G121" s="106">
        <f t="shared" si="14"/>
        <v>4</v>
      </c>
      <c r="H121" s="88">
        <v>1</v>
      </c>
      <c r="I121" s="103">
        <f t="shared" si="18"/>
        <v>0.13333333333333333</v>
      </c>
      <c r="J121" s="107"/>
      <c r="K121" s="108" t="s">
        <v>578</v>
      </c>
      <c r="L121" s="109"/>
    </row>
    <row r="122" spans="1:12" ht="14" x14ac:dyDescent="0.15">
      <c r="A122" s="95">
        <f t="shared" si="16"/>
        <v>94</v>
      </c>
      <c r="B122" s="97">
        <v>245</v>
      </c>
      <c r="C122" s="86" t="str">
        <f>VLOOKUP(B:B,'Sub Op Table'!A:C,2,0)</f>
        <v>PROCESS TIME</v>
      </c>
      <c r="D122" s="118">
        <v>2</v>
      </c>
      <c r="E122" s="103">
        <f t="shared" si="17"/>
        <v>3.3333333333333333E-2</v>
      </c>
      <c r="F122" s="103" t="s">
        <v>536</v>
      </c>
      <c r="G122" s="106">
        <f t="shared" si="14"/>
        <v>4</v>
      </c>
      <c r="H122" s="88">
        <v>1</v>
      </c>
      <c r="I122" s="103">
        <f t="shared" si="18"/>
        <v>0.13333333333333333</v>
      </c>
      <c r="J122" s="107"/>
      <c r="K122" s="108" t="s">
        <v>579</v>
      </c>
      <c r="L122" s="109"/>
    </row>
    <row r="123" spans="1:12" ht="14" x14ac:dyDescent="0.15">
      <c r="A123" s="95">
        <f t="shared" si="16"/>
        <v>95</v>
      </c>
      <c r="B123" s="97">
        <v>1</v>
      </c>
      <c r="C123" s="86" t="str">
        <f>VLOOKUP(B:B,'Sub Op Table'!A:C,2,0)</f>
        <v>OBTAIN</v>
      </c>
      <c r="D123" s="87">
        <f>VLOOKUP(B123,'Sub Op Table'!A:C,3,0)</f>
        <v>0.72</v>
      </c>
      <c r="E123" s="103">
        <f t="shared" si="17"/>
        <v>1.2E-2</v>
      </c>
      <c r="F123" s="103" t="s">
        <v>536</v>
      </c>
      <c r="G123" s="106">
        <f t="shared" si="14"/>
        <v>4</v>
      </c>
      <c r="H123" s="88">
        <v>1</v>
      </c>
      <c r="I123" s="103">
        <f t="shared" si="18"/>
        <v>4.8000000000000001E-2</v>
      </c>
      <c r="J123" s="107"/>
      <c r="K123" s="108" t="s">
        <v>580</v>
      </c>
      <c r="L123" s="109"/>
    </row>
    <row r="124" spans="1:12" ht="14" x14ac:dyDescent="0.15">
      <c r="A124" s="95">
        <f t="shared" si="16"/>
        <v>96</v>
      </c>
      <c r="B124" s="97">
        <v>7</v>
      </c>
      <c r="C124" s="86" t="str">
        <f>VLOOKUP(B:B,'Sub Op Table'!A:C,2,0)</f>
        <v>PLACE</v>
      </c>
      <c r="D124" s="87">
        <f>VLOOKUP(B124,'Sub Op Table'!A:C,3,0)</f>
        <v>0.72</v>
      </c>
      <c r="E124" s="103">
        <f t="shared" si="17"/>
        <v>1.2E-2</v>
      </c>
      <c r="F124" s="103" t="s">
        <v>536</v>
      </c>
      <c r="G124" s="106">
        <f t="shared" si="14"/>
        <v>4</v>
      </c>
      <c r="H124" s="88">
        <v>1</v>
      </c>
      <c r="I124" s="103">
        <f t="shared" si="18"/>
        <v>4.8000000000000001E-2</v>
      </c>
      <c r="J124" s="107"/>
      <c r="K124" s="108" t="s">
        <v>581</v>
      </c>
      <c r="L124" s="109"/>
    </row>
    <row r="125" spans="1:12" ht="14" x14ac:dyDescent="0.15">
      <c r="A125" s="95">
        <f t="shared" si="16"/>
        <v>97</v>
      </c>
      <c r="B125" s="97">
        <v>1</v>
      </c>
      <c r="C125" s="86" t="str">
        <f>VLOOKUP(B:B,'Sub Op Table'!A:C,2,0)</f>
        <v>OBTAIN</v>
      </c>
      <c r="D125" s="87">
        <f>VLOOKUP(B125,'Sub Op Table'!A:C,3,0)</f>
        <v>0.72</v>
      </c>
      <c r="E125" s="103">
        <f t="shared" si="17"/>
        <v>1.2E-2</v>
      </c>
      <c r="F125" s="103" t="s">
        <v>536</v>
      </c>
      <c r="G125" s="106">
        <f t="shared" si="14"/>
        <v>4</v>
      </c>
      <c r="H125" s="88">
        <v>1</v>
      </c>
      <c r="I125" s="103">
        <f t="shared" si="18"/>
        <v>4.8000000000000001E-2</v>
      </c>
      <c r="J125" s="107"/>
      <c r="K125" s="108" t="s">
        <v>582</v>
      </c>
      <c r="L125" s="109"/>
    </row>
    <row r="126" spans="1:12" ht="14" x14ac:dyDescent="0.15">
      <c r="A126" s="95">
        <f t="shared" si="16"/>
        <v>98</v>
      </c>
      <c r="B126" s="97">
        <v>105</v>
      </c>
      <c r="C126" s="86" t="str">
        <f>VLOOKUP(B:B,'Sub Op Table'!A:C,2,0)</f>
        <v>LABEL - APPLY TO CARTON</v>
      </c>
      <c r="D126" s="87">
        <f>VLOOKUP(B126,'Sub Op Table'!A:C,3,0)</f>
        <v>4.3199999999999994</v>
      </c>
      <c r="E126" s="103">
        <f t="shared" si="17"/>
        <v>7.1999999999999995E-2</v>
      </c>
      <c r="F126" s="103" t="s">
        <v>536</v>
      </c>
      <c r="G126" s="106">
        <f t="shared" si="14"/>
        <v>4</v>
      </c>
      <c r="H126" s="88">
        <v>1</v>
      </c>
      <c r="I126" s="103">
        <f t="shared" si="18"/>
        <v>0.28799999999999998</v>
      </c>
      <c r="J126" s="107"/>
      <c r="K126" s="108" t="s">
        <v>583</v>
      </c>
      <c r="L126" s="109"/>
    </row>
    <row r="127" spans="1:12" ht="14" x14ac:dyDescent="0.15">
      <c r="A127" s="95">
        <f t="shared" si="16"/>
        <v>99</v>
      </c>
      <c r="B127" s="97">
        <v>23</v>
      </c>
      <c r="C127" s="86" t="str">
        <f>VLOOKUP(B:B,'Sub Op Table'!A:C,2,0)</f>
        <v>WALK 3-4 STEPS (6-10 FT, 1.8-3.0 M)</v>
      </c>
      <c r="D127" s="87">
        <f>VLOOKUP(B127,'Sub Op Table'!A:C,3,0)</f>
        <v>2.1599999999999997</v>
      </c>
      <c r="E127" s="103">
        <f t="shared" si="17"/>
        <v>3.5999999999999997E-2</v>
      </c>
      <c r="F127" s="103" t="s">
        <v>536</v>
      </c>
      <c r="G127" s="106">
        <f t="shared" si="14"/>
        <v>4</v>
      </c>
      <c r="H127" s="88">
        <v>1</v>
      </c>
      <c r="I127" s="103">
        <f t="shared" si="18"/>
        <v>0.14399999999999999</v>
      </c>
      <c r="J127" s="107"/>
      <c r="K127" s="108" t="s">
        <v>556</v>
      </c>
      <c r="L127" s="109"/>
    </row>
    <row r="128" spans="1:12" ht="14" x14ac:dyDescent="0.15">
      <c r="A128" s="95">
        <f t="shared" si="16"/>
        <v>100</v>
      </c>
      <c r="B128" s="97">
        <v>197</v>
      </c>
      <c r="C128" s="86" t="str">
        <f>VLOOKUP(B:B,'Sub Op Table'!A:C,2,0)</f>
        <v>PUSH BUTTON/PUSH PULL SWITCH / LEVER &lt;12"</v>
      </c>
      <c r="D128" s="87">
        <f>VLOOKUP(B128,'Sub Op Table'!A:C,3,0)</f>
        <v>1.0799999999999998</v>
      </c>
      <c r="E128" s="103">
        <f t="shared" si="17"/>
        <v>1.7999999999999999E-2</v>
      </c>
      <c r="F128" s="103" t="s">
        <v>536</v>
      </c>
      <c r="G128" s="106">
        <f t="shared" si="14"/>
        <v>4</v>
      </c>
      <c r="H128" s="88">
        <v>1</v>
      </c>
      <c r="I128" s="103">
        <f t="shared" si="18"/>
        <v>7.1999999999999995E-2</v>
      </c>
      <c r="J128" s="107"/>
      <c r="K128" s="108" t="s">
        <v>557</v>
      </c>
      <c r="L128" s="109"/>
    </row>
    <row r="129" spans="1:12" ht="14" x14ac:dyDescent="0.15">
      <c r="A129" s="95">
        <f t="shared" si="16"/>
        <v>101</v>
      </c>
      <c r="B129" s="97">
        <v>1</v>
      </c>
      <c r="C129" s="86" t="str">
        <f>VLOOKUP(B:B,'Sub Op Table'!A:C,2,0)</f>
        <v>OBTAIN</v>
      </c>
      <c r="D129" s="87">
        <f>VLOOKUP(B129,'Sub Op Table'!A:C,3,0)</f>
        <v>0.72</v>
      </c>
      <c r="E129" s="103">
        <f t="shared" si="17"/>
        <v>1.2E-2</v>
      </c>
      <c r="F129" s="103" t="s">
        <v>536</v>
      </c>
      <c r="G129" s="106">
        <f t="shared" si="14"/>
        <v>4</v>
      </c>
      <c r="H129" s="88">
        <v>1</v>
      </c>
      <c r="I129" s="103">
        <f t="shared" si="18"/>
        <v>4.8000000000000001E-2</v>
      </c>
      <c r="J129" s="107"/>
      <c r="K129" s="108" t="s">
        <v>558</v>
      </c>
      <c r="L129" s="109"/>
    </row>
    <row r="130" spans="1:12" ht="14" x14ac:dyDescent="0.15">
      <c r="A130" s="95">
        <f t="shared" si="16"/>
        <v>102</v>
      </c>
      <c r="B130" s="97">
        <v>23</v>
      </c>
      <c r="C130" s="86" t="str">
        <f>VLOOKUP(B:B,'Sub Op Table'!A:C,2,0)</f>
        <v>WALK 3-4 STEPS (6-10 FT, 1.8-3.0 M)</v>
      </c>
      <c r="D130" s="87">
        <f>VLOOKUP(B130,'Sub Op Table'!A:C,3,0)</f>
        <v>2.1599999999999997</v>
      </c>
      <c r="E130" s="103">
        <f t="shared" si="17"/>
        <v>3.5999999999999997E-2</v>
      </c>
      <c r="F130" s="103" t="s">
        <v>536</v>
      </c>
      <c r="G130" s="106">
        <f t="shared" si="14"/>
        <v>4</v>
      </c>
      <c r="H130" s="88">
        <v>1</v>
      </c>
      <c r="I130" s="103">
        <f t="shared" si="18"/>
        <v>0.14399999999999999</v>
      </c>
      <c r="J130" s="107"/>
      <c r="K130" s="108" t="s">
        <v>553</v>
      </c>
      <c r="L130" s="109"/>
    </row>
    <row r="131" spans="1:12" ht="14" x14ac:dyDescent="0.15">
      <c r="A131" s="95">
        <f t="shared" si="16"/>
        <v>103</v>
      </c>
      <c r="B131" s="97">
        <v>10</v>
      </c>
      <c r="C131" s="86" t="str">
        <f>VLOOKUP(B:B,'Sub Op Table'!A:C,2,0)</f>
        <v>PLACE WITH ADJUSTMENTS</v>
      </c>
      <c r="D131" s="87">
        <f>VLOOKUP(B131,'Sub Op Table'!A:C,3,0)</f>
        <v>1.44</v>
      </c>
      <c r="E131" s="103">
        <f t="shared" si="17"/>
        <v>2.4E-2</v>
      </c>
      <c r="F131" s="103" t="s">
        <v>536</v>
      </c>
      <c r="G131" s="106">
        <f t="shared" si="14"/>
        <v>4</v>
      </c>
      <c r="H131" s="88">
        <v>1</v>
      </c>
      <c r="I131" s="103">
        <f t="shared" si="18"/>
        <v>9.6000000000000002E-2</v>
      </c>
      <c r="J131" s="107"/>
      <c r="K131" s="108" t="s">
        <v>559</v>
      </c>
      <c r="L131" s="109"/>
    </row>
    <row r="132" spans="1:12" ht="14" x14ac:dyDescent="0.15">
      <c r="A132" s="95">
        <f t="shared" si="16"/>
        <v>104</v>
      </c>
      <c r="B132" s="97">
        <v>4</v>
      </c>
      <c r="C132" s="86" t="str">
        <f>VLOOKUP(B:B,'Sub Op Table'!A:C,2,0)</f>
        <v>OBTAIN HEAVY OBJECT</v>
      </c>
      <c r="D132" s="87">
        <f>VLOOKUP(B132,'Sub Op Table'!A:C,3,0)</f>
        <v>1.44</v>
      </c>
      <c r="E132" s="103">
        <f t="shared" si="17"/>
        <v>2.4E-2</v>
      </c>
      <c r="F132" s="103" t="s">
        <v>536</v>
      </c>
      <c r="G132" s="106">
        <f t="shared" si="14"/>
        <v>4</v>
      </c>
      <c r="H132" s="88">
        <v>1</v>
      </c>
      <c r="I132" s="103">
        <f t="shared" si="18"/>
        <v>9.6000000000000002E-2</v>
      </c>
      <c r="J132" s="107"/>
      <c r="K132" s="108" t="s">
        <v>554</v>
      </c>
      <c r="L132" s="109"/>
    </row>
    <row r="133" spans="1:12" ht="14" x14ac:dyDescent="0.15">
      <c r="A133" s="95">
        <f t="shared" si="16"/>
        <v>105</v>
      </c>
      <c r="B133" s="97">
        <v>23</v>
      </c>
      <c r="C133" s="86" t="str">
        <f>VLOOKUP(B:B,'Sub Op Table'!A:C,2,0)</f>
        <v>WALK 3-4 STEPS (6-10 FT, 1.8-3.0 M)</v>
      </c>
      <c r="D133" s="87">
        <f>VLOOKUP(B133,'Sub Op Table'!A:C,3,0)</f>
        <v>2.1599999999999997</v>
      </c>
      <c r="E133" s="103">
        <f t="shared" si="17"/>
        <v>3.5999999999999997E-2</v>
      </c>
      <c r="F133" s="103" t="s">
        <v>536</v>
      </c>
      <c r="G133" s="106">
        <f t="shared" si="14"/>
        <v>4</v>
      </c>
      <c r="H133" s="88">
        <v>1</v>
      </c>
      <c r="I133" s="103">
        <f t="shared" si="18"/>
        <v>0.14399999999999999</v>
      </c>
      <c r="J133" s="107"/>
      <c r="K133" s="108" t="s">
        <v>584</v>
      </c>
      <c r="L133" s="109"/>
    </row>
    <row r="134" spans="1:12" ht="14" x14ac:dyDescent="0.15">
      <c r="A134" s="95">
        <f t="shared" si="16"/>
        <v>106</v>
      </c>
      <c r="B134" s="97">
        <v>10</v>
      </c>
      <c r="C134" s="86" t="str">
        <f>VLOOKUP(B:B,'Sub Op Table'!A:C,2,0)</f>
        <v>PLACE WITH ADJUSTMENTS</v>
      </c>
      <c r="D134" s="87">
        <f>VLOOKUP(B134,'Sub Op Table'!A:C,3,0)</f>
        <v>1.44</v>
      </c>
      <c r="E134" s="103">
        <f t="shared" si="17"/>
        <v>2.4E-2</v>
      </c>
      <c r="F134" s="103" t="s">
        <v>536</v>
      </c>
      <c r="G134" s="106">
        <f t="shared" si="14"/>
        <v>4</v>
      </c>
      <c r="H134" s="88">
        <v>1</v>
      </c>
      <c r="I134" s="103">
        <f t="shared" si="18"/>
        <v>9.6000000000000002E-2</v>
      </c>
      <c r="J134" s="107"/>
      <c r="K134" s="108" t="s">
        <v>585</v>
      </c>
      <c r="L134" s="109"/>
    </row>
    <row r="135" spans="1:12" ht="14" x14ac:dyDescent="0.15">
      <c r="A135" s="95">
        <f t="shared" si="16"/>
        <v>107</v>
      </c>
      <c r="B135" s="97">
        <v>13</v>
      </c>
      <c r="C135" s="86" t="str">
        <f>VLOOKUP(B:B,'Sub Op Table'!A:C,2,0)</f>
        <v>POSITION WITH CARE</v>
      </c>
      <c r="D135" s="87">
        <f>VLOOKUP(B135,'Sub Op Table'!A:C,3,0)</f>
        <v>2.52</v>
      </c>
      <c r="E135" s="103">
        <f t="shared" si="17"/>
        <v>4.2000000000000003E-2</v>
      </c>
      <c r="F135" s="103" t="s">
        <v>536</v>
      </c>
      <c r="G135" s="106">
        <f t="shared" si="14"/>
        <v>4</v>
      </c>
      <c r="H135" s="88">
        <v>1</v>
      </c>
      <c r="I135" s="103">
        <f t="shared" si="18"/>
        <v>0.16800000000000001</v>
      </c>
      <c r="J135" s="107"/>
      <c r="K135" s="108" t="s">
        <v>586</v>
      </c>
      <c r="L135" s="109"/>
    </row>
    <row r="136" spans="1:12" ht="14" x14ac:dyDescent="0.15">
      <c r="A136" s="95">
        <f t="shared" si="16"/>
        <v>108</v>
      </c>
      <c r="B136" s="97">
        <v>23</v>
      </c>
      <c r="C136" s="86" t="str">
        <f>VLOOKUP(B:B,'Sub Op Table'!A:C,2,0)</f>
        <v>WALK 3-4 STEPS (6-10 FT, 1.8-3.0 M)</v>
      </c>
      <c r="D136" s="87">
        <f>VLOOKUP(B136,'Sub Op Table'!A:C,3,0)</f>
        <v>2.1599999999999997</v>
      </c>
      <c r="E136" s="103">
        <f t="shared" si="17"/>
        <v>3.5999999999999997E-2</v>
      </c>
      <c r="F136" s="103" t="s">
        <v>536</v>
      </c>
      <c r="G136" s="106">
        <f t="shared" si="14"/>
        <v>4</v>
      </c>
      <c r="H136" s="88">
        <v>1</v>
      </c>
      <c r="I136" s="103">
        <f t="shared" si="18"/>
        <v>0.14399999999999999</v>
      </c>
      <c r="J136" s="107"/>
      <c r="K136" s="108" t="s">
        <v>587</v>
      </c>
      <c r="L136" s="109"/>
    </row>
    <row r="137" spans="1:12" x14ac:dyDescent="0.15">
      <c r="B137" s="87" t="s">
        <v>6</v>
      </c>
      <c r="C137" s="89" t="s">
        <v>588</v>
      </c>
      <c r="E137" s="103"/>
      <c r="F137" s="103"/>
      <c r="G137" s="103"/>
      <c r="I137" s="103"/>
      <c r="J137" s="104"/>
      <c r="K137" s="105"/>
      <c r="L137" s="109"/>
    </row>
    <row r="138" spans="1:12" ht="14" x14ac:dyDescent="0.15">
      <c r="A138" s="95">
        <v>109</v>
      </c>
      <c r="B138" s="97">
        <v>25</v>
      </c>
      <c r="C138" s="86" t="str">
        <f>VLOOKUP(B:B,'Sub Op Table'!A:C,2,0)</f>
        <v>WALK 8-10 STEPS (19-25 FT, 8.4-11.4 M)</v>
      </c>
      <c r="D138" s="87">
        <f>VLOOKUP(B138,'Sub Op Table'!A:C,3,0)</f>
        <v>5.76</v>
      </c>
      <c r="E138" s="103">
        <f t="shared" ref="E138:E143" si="19">D138/60</f>
        <v>9.6000000000000002E-2</v>
      </c>
      <c r="F138" s="103" t="s">
        <v>484</v>
      </c>
      <c r="G138" s="106">
        <f t="shared" ref="G138:G143" si="20">VLOOKUP(F138,$C$14:$D$26,2,FALSE)</f>
        <v>0.16</v>
      </c>
      <c r="H138" s="88">
        <v>1</v>
      </c>
      <c r="I138" s="103">
        <f>E138*G138*H138</f>
        <v>1.536E-2</v>
      </c>
      <c r="J138" s="107"/>
      <c r="K138" s="108" t="s">
        <v>589</v>
      </c>
      <c r="L138" s="109"/>
    </row>
    <row r="139" spans="1:12" ht="14" x14ac:dyDescent="0.15">
      <c r="A139" s="95">
        <f>A138+1</f>
        <v>110</v>
      </c>
      <c r="B139" s="97">
        <v>23</v>
      </c>
      <c r="C139" s="86" t="str">
        <f>VLOOKUP(B:B,'Sub Op Table'!A:C,2,0)</f>
        <v>WALK 3-4 STEPS (6-10 FT, 1.8-3.0 M)</v>
      </c>
      <c r="D139" s="87">
        <f>VLOOKUP(B139,'Sub Op Table'!A:C,3,0)</f>
        <v>2.1599999999999997</v>
      </c>
      <c r="E139" s="103">
        <f t="shared" si="19"/>
        <v>3.5999999999999997E-2</v>
      </c>
      <c r="F139" s="103" t="s">
        <v>536</v>
      </c>
      <c r="G139" s="106">
        <f t="shared" si="20"/>
        <v>4</v>
      </c>
      <c r="H139" s="88">
        <v>1</v>
      </c>
      <c r="I139" s="103">
        <f t="shared" ref="I139:I143" si="21">E139*G139*H139</f>
        <v>0.14399999999999999</v>
      </c>
      <c r="J139" s="107"/>
      <c r="K139" s="108" t="s">
        <v>590</v>
      </c>
      <c r="L139" s="109"/>
    </row>
    <row r="140" spans="1:12" ht="14" x14ac:dyDescent="0.15">
      <c r="A140" s="95">
        <f t="shared" ref="A140:A143" si="22">A139+1</f>
        <v>111</v>
      </c>
      <c r="B140" s="97">
        <v>4</v>
      </c>
      <c r="C140" s="86" t="str">
        <f>VLOOKUP(B:B,'Sub Op Table'!A:C,2,0)</f>
        <v>OBTAIN HEAVY OBJECT</v>
      </c>
      <c r="D140" s="87">
        <f>VLOOKUP(B140,'Sub Op Table'!A:C,3,0)</f>
        <v>1.44</v>
      </c>
      <c r="E140" s="103">
        <f t="shared" si="19"/>
        <v>2.4E-2</v>
      </c>
      <c r="F140" s="103" t="s">
        <v>536</v>
      </c>
      <c r="G140" s="106">
        <f t="shared" si="20"/>
        <v>4</v>
      </c>
      <c r="H140" s="88">
        <v>1</v>
      </c>
      <c r="I140" s="103">
        <f t="shared" si="21"/>
        <v>9.6000000000000002E-2</v>
      </c>
      <c r="J140" s="107"/>
      <c r="K140" s="108" t="s">
        <v>591</v>
      </c>
      <c r="L140" s="109"/>
    </row>
    <row r="141" spans="1:12" ht="14" x14ac:dyDescent="0.15">
      <c r="A141" s="95">
        <f t="shared" si="22"/>
        <v>112</v>
      </c>
      <c r="B141" s="97">
        <v>25</v>
      </c>
      <c r="C141" s="86" t="str">
        <f>VLOOKUP(B:B,'Sub Op Table'!A:C,2,0)</f>
        <v>WALK 8-10 STEPS (19-25 FT, 8.4-11.4 M)</v>
      </c>
      <c r="D141" s="87">
        <f>VLOOKUP(B141,'Sub Op Table'!A:C,3,0)</f>
        <v>5.76</v>
      </c>
      <c r="E141" s="103">
        <f t="shared" si="19"/>
        <v>9.6000000000000002E-2</v>
      </c>
      <c r="F141" s="103" t="s">
        <v>536</v>
      </c>
      <c r="G141" s="106">
        <f t="shared" si="20"/>
        <v>4</v>
      </c>
      <c r="H141" s="88">
        <v>1</v>
      </c>
      <c r="I141" s="103">
        <f t="shared" si="21"/>
        <v>0.38400000000000001</v>
      </c>
      <c r="J141" s="107"/>
      <c r="K141" s="108" t="s">
        <v>592</v>
      </c>
      <c r="L141" s="109"/>
    </row>
    <row r="142" spans="1:12" ht="14" x14ac:dyDescent="0.15">
      <c r="A142" s="95">
        <f t="shared" si="22"/>
        <v>113</v>
      </c>
      <c r="B142" s="97">
        <v>14</v>
      </c>
      <c r="C142" s="86" t="str">
        <f>VLOOKUP(B:B,'Sub Op Table'!A:C,2,0)</f>
        <v>POSITION WITH CARE AND 50% BEND</v>
      </c>
      <c r="D142" s="87">
        <f>VLOOKUP(B142,'Sub Op Table'!A:C,3,0)</f>
        <v>3.5999999999999996</v>
      </c>
      <c r="E142" s="103">
        <f t="shared" si="19"/>
        <v>5.9999999999999991E-2</v>
      </c>
      <c r="F142" s="103" t="s">
        <v>536</v>
      </c>
      <c r="G142" s="106">
        <f t="shared" si="20"/>
        <v>4</v>
      </c>
      <c r="H142" s="88">
        <v>1</v>
      </c>
      <c r="I142" s="103">
        <f t="shared" si="21"/>
        <v>0.23999999999999996</v>
      </c>
      <c r="J142" s="107"/>
      <c r="K142" s="108" t="s">
        <v>593</v>
      </c>
      <c r="L142" s="109"/>
    </row>
    <row r="143" spans="1:12" ht="14" x14ac:dyDescent="0.15">
      <c r="A143" s="95">
        <f t="shared" si="22"/>
        <v>114</v>
      </c>
      <c r="B143" s="97">
        <v>25</v>
      </c>
      <c r="C143" s="86" t="str">
        <f>VLOOKUP(B:B,'Sub Op Table'!A:C,2,0)</f>
        <v>WALK 8-10 STEPS (19-25 FT, 8.4-11.4 M)</v>
      </c>
      <c r="D143" s="87">
        <f>VLOOKUP(B143,'Sub Op Table'!A:C,3,0)</f>
        <v>5.76</v>
      </c>
      <c r="E143" s="103">
        <f t="shared" si="19"/>
        <v>9.6000000000000002E-2</v>
      </c>
      <c r="F143" s="103" t="s">
        <v>536</v>
      </c>
      <c r="G143" s="106">
        <f t="shared" si="20"/>
        <v>4</v>
      </c>
      <c r="H143" s="88">
        <v>1</v>
      </c>
      <c r="I143" s="103">
        <f t="shared" si="21"/>
        <v>0.38400000000000001</v>
      </c>
      <c r="J143" s="107"/>
      <c r="K143" s="108" t="s">
        <v>594</v>
      </c>
      <c r="L143" s="109"/>
    </row>
    <row r="144" spans="1:12" x14ac:dyDescent="0.15">
      <c r="B144" s="87" t="s">
        <v>6</v>
      </c>
      <c r="C144" s="89" t="s">
        <v>595</v>
      </c>
      <c r="E144" s="103"/>
      <c r="F144" s="103"/>
      <c r="G144" s="103"/>
      <c r="I144" s="103"/>
      <c r="J144" s="104"/>
      <c r="K144" s="105"/>
      <c r="L144" s="109"/>
    </row>
    <row r="145" spans="1:29" ht="14" x14ac:dyDescent="0.15">
      <c r="A145" s="95">
        <v>115</v>
      </c>
      <c r="B145" s="97">
        <v>245</v>
      </c>
      <c r="C145" s="86" t="str">
        <f>VLOOKUP(B:B,'Sub Op Table'!A:C,2,0)</f>
        <v>PROCESS TIME</v>
      </c>
      <c r="D145" s="118">
        <v>120</v>
      </c>
      <c r="E145" s="103">
        <f t="shared" ref="E145" si="23">D145/60</f>
        <v>2</v>
      </c>
      <c r="F145" s="103" t="s">
        <v>484</v>
      </c>
      <c r="G145" s="106">
        <f>VLOOKUP(F145,$C$14:$D$26,2,FALSE)</f>
        <v>0.16</v>
      </c>
      <c r="H145" s="88">
        <v>1</v>
      </c>
      <c r="I145" s="103">
        <f>E145*G145*H145</f>
        <v>0.32</v>
      </c>
      <c r="J145" s="107"/>
      <c r="K145" s="108" t="s">
        <v>596</v>
      </c>
      <c r="L145" s="109"/>
    </row>
    <row r="146" spans="1:29" x14ac:dyDescent="0.15">
      <c r="L146" s="109"/>
    </row>
    <row r="147" spans="1:29" x14ac:dyDescent="0.15">
      <c r="L147" s="109"/>
    </row>
    <row r="148" spans="1:29" x14ac:dyDescent="0.15">
      <c r="I148" s="110">
        <f>SUM(I31:I145)</f>
        <v>21.116513333333309</v>
      </c>
      <c r="J148" s="111" t="s">
        <v>7</v>
      </c>
    </row>
    <row r="149" spans="1:29" x14ac:dyDescent="0.15">
      <c r="I149" s="110">
        <f>I150-I148</f>
        <v>3.0627926945522681</v>
      </c>
      <c r="J149" s="111" t="s">
        <v>207</v>
      </c>
    </row>
    <row r="150" spans="1:29" x14ac:dyDescent="0.15">
      <c r="I150" s="113">
        <f>I148/(1-D10)</f>
        <v>24.179306027885577</v>
      </c>
      <c r="J150" s="125" t="str">
        <f>"Min per "&amp; D11</f>
        <v xml:space="preserve">Min per </v>
      </c>
    </row>
    <row r="151" spans="1:29" x14ac:dyDescent="0.15">
      <c r="I151" s="126">
        <f>1/I150</f>
        <v>4.1357679945268788E-2</v>
      </c>
      <c r="J151" s="127" t="str">
        <f>D11&amp; " / Min"</f>
        <v xml:space="preserve"> / Min</v>
      </c>
    </row>
    <row r="152" spans="1:29" s="89" customFormat="1" x14ac:dyDescent="0.15">
      <c r="A152" s="86"/>
      <c r="B152" s="87"/>
      <c r="C152" s="86"/>
      <c r="D152" s="87"/>
      <c r="E152" s="87"/>
      <c r="F152" s="87"/>
      <c r="G152" s="88"/>
      <c r="H152" s="88"/>
      <c r="I152" s="113">
        <f>I151*60</f>
        <v>2.4814607967161271</v>
      </c>
      <c r="J152" s="128" t="str">
        <f>D11&amp; " / Hr"</f>
        <v xml:space="preserve"> / Hr</v>
      </c>
      <c r="L152" s="86"/>
      <c r="M152" s="86"/>
      <c r="N152" s="86"/>
      <c r="O152" s="86"/>
      <c r="P152" s="86"/>
      <c r="Q152" s="86"/>
      <c r="R152" s="86"/>
      <c r="S152" s="86"/>
      <c r="T152" s="86"/>
      <c r="U152" s="86"/>
      <c r="V152" s="86"/>
      <c r="W152" s="86"/>
      <c r="X152" s="86"/>
      <c r="Y152" s="86"/>
      <c r="Z152" s="86"/>
      <c r="AA152" s="86"/>
      <c r="AB152" s="86"/>
      <c r="AC152" s="86"/>
    </row>
    <row r="154" spans="1:29" s="89" customFormat="1" x14ac:dyDescent="0.15">
      <c r="A154" s="86"/>
      <c r="B154" s="97"/>
      <c r="C154" s="86" t="s">
        <v>467</v>
      </c>
      <c r="D154" s="87"/>
      <c r="E154" s="87"/>
      <c r="F154" s="87"/>
      <c r="G154" s="88"/>
      <c r="H154" s="88"/>
      <c r="I154" s="88"/>
      <c r="J154" s="87"/>
      <c r="L154" s="86"/>
      <c r="M154" s="86"/>
      <c r="N154" s="86"/>
      <c r="O154" s="86"/>
      <c r="P154" s="86"/>
      <c r="Q154" s="86"/>
      <c r="R154" s="86"/>
      <c r="S154" s="86"/>
      <c r="T154" s="86"/>
      <c r="U154" s="86"/>
      <c r="V154" s="86"/>
      <c r="W154" s="86"/>
      <c r="X154" s="86"/>
      <c r="Y154" s="86"/>
      <c r="Z154" s="86"/>
      <c r="AA154" s="86"/>
      <c r="AB154" s="86"/>
      <c r="AC154" s="86"/>
    </row>
    <row r="155" spans="1:29" s="89" customFormat="1" x14ac:dyDescent="0.15">
      <c r="A155" s="86"/>
      <c r="B155" s="115"/>
      <c r="C155" s="86" t="s">
        <v>468</v>
      </c>
      <c r="D155" s="87"/>
      <c r="E155" s="87"/>
      <c r="F155" s="87"/>
      <c r="G155" s="88"/>
      <c r="H155" s="88"/>
      <c r="I155" s="88"/>
      <c r="J155" s="87"/>
      <c r="L155" s="86"/>
      <c r="M155" s="86"/>
      <c r="N155" s="86"/>
      <c r="O155" s="86"/>
      <c r="P155" s="86"/>
      <c r="Q155" s="86"/>
      <c r="R155" s="86"/>
      <c r="S155" s="86"/>
      <c r="T155" s="86"/>
      <c r="U155" s="86"/>
      <c r="V155" s="86"/>
      <c r="W155" s="86"/>
      <c r="X155" s="86"/>
      <c r="Y155" s="86"/>
      <c r="Z155" s="86"/>
      <c r="AA155" s="86"/>
      <c r="AB155" s="86"/>
      <c r="AC155" s="86"/>
    </row>
    <row r="156" spans="1:29" s="89" customFormat="1" x14ac:dyDescent="0.15">
      <c r="A156" s="86"/>
      <c r="B156" s="116"/>
      <c r="C156" s="86" t="s">
        <v>469</v>
      </c>
      <c r="D156" s="87"/>
      <c r="E156" s="87"/>
      <c r="F156" s="87"/>
      <c r="G156" s="88"/>
      <c r="H156" s="88"/>
      <c r="I156" s="88"/>
      <c r="J156" s="87"/>
      <c r="L156" s="86"/>
      <c r="M156" s="86"/>
      <c r="N156" s="86"/>
      <c r="O156" s="86"/>
      <c r="P156" s="86"/>
      <c r="Q156" s="86"/>
      <c r="R156" s="86"/>
      <c r="S156" s="86"/>
      <c r="T156" s="86"/>
      <c r="U156" s="86"/>
      <c r="V156" s="86"/>
      <c r="W156" s="86"/>
      <c r="X156" s="86"/>
      <c r="Y156" s="86"/>
      <c r="Z156" s="86"/>
      <c r="AA156" s="86"/>
      <c r="AB156" s="86"/>
      <c r="AC156" s="86"/>
    </row>
  </sheetData>
  <mergeCells count="2">
    <mergeCell ref="A1:K1"/>
    <mergeCell ref="A29:K29"/>
  </mergeCells>
  <dataValidations count="5">
    <dataValidation type="list" allowBlank="1" showInputMessage="1" showErrorMessage="1" sqref="F40:F64 F71" xr:uid="{73D3E9E4-84E0-429D-ACD1-9911A38D77C3}">
      <formula1>$C$14:$C$21</formula1>
    </dataValidation>
    <dataValidation type="list" allowBlank="1" showInputMessage="1" showErrorMessage="1" sqref="F69:F70 F72:F79" xr:uid="{D9E17218-510D-44AF-A2ED-F8F5124E0747}">
      <formula1>$C$14:$C$23</formula1>
    </dataValidation>
    <dataValidation type="list" allowBlank="1" showInputMessage="1" showErrorMessage="1" sqref="E15:E22 E24:F26 F14:F22" xr:uid="{CB77C788-E6DC-48D8-BCA1-0B707B880CA2}">
      <formula1>"UMT Study, Client Data, Video Data, Assumption, Expert Knowledge"</formula1>
    </dataValidation>
    <dataValidation type="list" allowBlank="1" showInputMessage="1" showErrorMessage="1" sqref="F31 F33 F145 F138:F143 F35:F37 F65:F68 F39 F81:F136" xr:uid="{E85B6CA3-3A8E-4D71-AF4D-5F18C6FF349F}">
      <formula1>$C$14:$C$26</formula1>
    </dataValidation>
    <dataValidation type="list" showInputMessage="1" showErrorMessage="1" sqref="E14" xr:uid="{5B4CD34A-9C07-4C58-B091-F880C9B1CD5C}">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0D7B-F526-4830-BE9B-50FDFBC00217}">
  <sheetPr codeName="Sheet28"/>
  <dimension ref="A1:AD195"/>
  <sheetViews>
    <sheetView showGridLines="0" topLeftCell="A60" zoomScale="80" zoomScaleNormal="80" workbookViewId="0">
      <selection activeCell="I84" sqref="I84"/>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43.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822</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21" t="s">
        <v>335</v>
      </c>
      <c r="D17" s="27">
        <v>1</v>
      </c>
      <c r="E17" s="17" t="s">
        <v>330</v>
      </c>
      <c r="F17" s="17"/>
      <c r="G17" s="12"/>
      <c r="H17" s="12"/>
      <c r="I17" s="164"/>
      <c r="J17" s="133"/>
    </row>
    <row r="18" spans="1:27" customFormat="1" x14ac:dyDescent="0.15">
      <c r="B18" s="6"/>
      <c r="C18" s="21" t="s">
        <v>334</v>
      </c>
      <c r="D18" s="27">
        <f>1/'Secondary Assumptions'!C17</f>
        <v>0.16666666666666666</v>
      </c>
      <c r="E18" s="17" t="s">
        <v>330</v>
      </c>
      <c r="F18" s="17"/>
      <c r="G18" s="12"/>
      <c r="H18" s="12"/>
      <c r="I18" s="164"/>
      <c r="J18" s="133"/>
    </row>
    <row r="19" spans="1:27" customFormat="1" x14ac:dyDescent="0.15">
      <c r="B19" s="6"/>
      <c r="C19" s="80" t="s">
        <v>536</v>
      </c>
      <c r="D19" s="27">
        <f>'Main Page'!C9/'Secondary Assumptions'!C11</f>
        <v>4</v>
      </c>
      <c r="E19" s="17" t="s">
        <v>330</v>
      </c>
      <c r="F19" s="17"/>
      <c r="G19" s="12"/>
      <c r="H19" s="12"/>
      <c r="I19" s="164"/>
      <c r="J19" s="133"/>
    </row>
    <row r="20" spans="1:27" customFormat="1" x14ac:dyDescent="0.15">
      <c r="B20" s="6"/>
      <c r="C20" s="95" t="s">
        <v>696</v>
      </c>
      <c r="D20" s="96">
        <f>(('Main Page'!C10-'Main Page'!C22)*'Main Page'!C9/'Main Page'!C10)+('Secondary Assumptions'!C16*'Main Page'!C22*'Main Page'!C9/'Main Page'!C10)</f>
        <v>19.933333333333334</v>
      </c>
      <c r="E20" s="97" t="s">
        <v>330</v>
      </c>
      <c r="F20" s="97"/>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829</v>
      </c>
      <c r="B28" s="246"/>
      <c r="C28" s="246"/>
      <c r="D28" s="246"/>
      <c r="E28" s="246"/>
      <c r="F28" s="246"/>
      <c r="G28" s="246"/>
      <c r="H28" s="246"/>
      <c r="I28" s="246"/>
      <c r="J28" s="246"/>
      <c r="K28" s="246"/>
      <c r="R28" s="73"/>
    </row>
    <row r="29" spans="1:27" ht="15" x14ac:dyDescent="0.2">
      <c r="C29" s="89" t="s">
        <v>494</v>
      </c>
      <c r="E29" s="103"/>
      <c r="F29" s="103"/>
      <c r="G29" s="103"/>
      <c r="I29" s="103"/>
      <c r="J29" s="104"/>
      <c r="K29" s="105"/>
      <c r="R29" s="73"/>
      <c r="S29" s="88"/>
      <c r="T29" s="103"/>
      <c r="X29" s="88"/>
      <c r="Y29" s="103"/>
      <c r="AA29" s="109"/>
    </row>
    <row r="30" spans="1:27" ht="15" x14ac:dyDescent="0.2">
      <c r="A30" s="95">
        <v>1</v>
      </c>
      <c r="B30" s="97">
        <v>245</v>
      </c>
      <c r="C30" t="str">
        <f>VLOOKUP(B:B,'Sub Op Table'!A:C,2,0)</f>
        <v>PROCESS TIME</v>
      </c>
      <c r="D30" s="6">
        <f>VLOOKUP(B30,'Sub Op Table'!A:C,3,0)</f>
        <v>5.0039999999999996</v>
      </c>
      <c r="E30" s="103">
        <f t="shared" ref="E30:E37" si="0">D30/60</f>
        <v>8.3399999999999988E-2</v>
      </c>
      <c r="F30" s="103" t="s">
        <v>333</v>
      </c>
      <c r="G30" s="106">
        <f t="shared" ref="G30:G48" si="1">VLOOKUP(F30,$C$14:$D$20,2,FALSE)</f>
        <v>6.6666666666666666E-2</v>
      </c>
      <c r="H30" s="88">
        <v>1</v>
      </c>
      <c r="I30" s="103">
        <f>E30*G30*H30</f>
        <v>5.559999999999999E-3</v>
      </c>
      <c r="J30" s="107"/>
      <c r="K30" s="108" t="s">
        <v>513</v>
      </c>
      <c r="R30" s="73"/>
      <c r="S30" s="88"/>
      <c r="T30" s="103"/>
      <c r="X30" s="88"/>
      <c r="Y30" s="103"/>
      <c r="AA30" s="109"/>
    </row>
    <row r="31" spans="1:27" ht="15" x14ac:dyDescent="0.2">
      <c r="A31" s="95">
        <v>2</v>
      </c>
      <c r="B31" s="97">
        <v>246</v>
      </c>
      <c r="C31" t="str">
        <f>VLOOKUP(B:B,'Sub Op Table'!A:C,2,0)</f>
        <v>PUSH BUTTON/ PUSH PULL SWITCH/ LEVER &lt;12"</v>
      </c>
      <c r="D31" s="6">
        <f>VLOOKUP(B31,'Sub Op Table'!A:C,3,0)</f>
        <v>1.0799999999999998</v>
      </c>
      <c r="E31" s="103">
        <f t="shared" si="0"/>
        <v>1.7999999999999999E-2</v>
      </c>
      <c r="F31" s="103" t="s">
        <v>333</v>
      </c>
      <c r="G31" s="106">
        <f t="shared" si="1"/>
        <v>6.6666666666666666E-2</v>
      </c>
      <c r="H31" s="88">
        <v>1</v>
      </c>
      <c r="I31" s="103">
        <f t="shared" ref="I31" si="2">E31*G31*H31</f>
        <v>1.1999999999999999E-3</v>
      </c>
      <c r="J31" s="107"/>
      <c r="K31" s="108" t="s">
        <v>514</v>
      </c>
      <c r="R31" s="73"/>
      <c r="S31" s="88"/>
      <c r="T31" s="103"/>
      <c r="X31" s="88"/>
      <c r="Y31" s="103"/>
      <c r="AA31" s="109"/>
    </row>
    <row r="32" spans="1:27" ht="15" x14ac:dyDescent="0.2">
      <c r="A32" s="95">
        <f t="shared" ref="A32:A37" si="3">A31+1</f>
        <v>3</v>
      </c>
      <c r="B32" s="97">
        <v>245</v>
      </c>
      <c r="C32" t="str">
        <f>VLOOKUP(B:B,'Sub Op Table'!A:C,2,0)</f>
        <v>PROCESS TIME</v>
      </c>
      <c r="D32" s="118">
        <v>15</v>
      </c>
      <c r="E32" s="103">
        <f t="shared" si="0"/>
        <v>0.25</v>
      </c>
      <c r="F32" s="103" t="s">
        <v>333</v>
      </c>
      <c r="G32" s="106">
        <f t="shared" si="1"/>
        <v>6.6666666666666666E-2</v>
      </c>
      <c r="H32" s="88">
        <v>1</v>
      </c>
      <c r="I32" s="103">
        <f>E32*G32*H32</f>
        <v>1.6666666666666666E-2</v>
      </c>
      <c r="J32" s="107"/>
      <c r="K32" s="19" t="s">
        <v>341</v>
      </c>
      <c r="R32" s="73"/>
      <c r="S32" s="88"/>
      <c r="T32" s="103"/>
      <c r="X32" s="88"/>
      <c r="Y32" s="103"/>
      <c r="AA32" s="109"/>
    </row>
    <row r="33" spans="1:27" ht="15" x14ac:dyDescent="0.2">
      <c r="A33" s="95">
        <f t="shared" si="3"/>
        <v>4</v>
      </c>
      <c r="B33" s="97">
        <v>28</v>
      </c>
      <c r="C33" t="str">
        <f>VLOOKUP(B:B,'Sub Op Table'!A:C,2,0)</f>
        <v>WALK 21-26 STEPS (51-65 FT, 15.5-19.8 M)</v>
      </c>
      <c r="D33" s="6">
        <f>VLOOKUP(B33,'Sub Op Table'!A:C,3,0)</f>
        <v>15.12</v>
      </c>
      <c r="E33" s="103">
        <f t="shared" si="0"/>
        <v>0.252</v>
      </c>
      <c r="F33" s="103" t="s">
        <v>333</v>
      </c>
      <c r="G33" s="106">
        <f t="shared" si="1"/>
        <v>6.6666666666666666E-2</v>
      </c>
      <c r="H33" s="88">
        <v>1</v>
      </c>
      <c r="I33" s="103">
        <f>E33*G33*H33</f>
        <v>1.6799999999999999E-2</v>
      </c>
      <c r="J33" s="107"/>
      <c r="K33" s="108" t="s">
        <v>515</v>
      </c>
      <c r="R33" s="73"/>
      <c r="S33" s="88"/>
      <c r="T33" s="103"/>
      <c r="X33" s="88"/>
      <c r="Y33" s="103"/>
      <c r="AA33" s="109"/>
    </row>
    <row r="34" spans="1:27" ht="15" x14ac:dyDescent="0.2">
      <c r="A34" s="95">
        <f t="shared" si="3"/>
        <v>5</v>
      </c>
      <c r="B34" s="97">
        <v>434</v>
      </c>
      <c r="C34" t="str">
        <f>VLOOKUP(B:B,'Sub Op Table'!A:C,2,0)</f>
        <v>OBTAIN RADIO FROM BELT AND RETURN</v>
      </c>
      <c r="D34" s="6">
        <f>VLOOKUP(B34,'Sub Op Table'!A:C,3,0)</f>
        <v>2.88</v>
      </c>
      <c r="E34" s="103">
        <f t="shared" si="0"/>
        <v>4.8000000000000001E-2</v>
      </c>
      <c r="F34" s="103" t="s">
        <v>333</v>
      </c>
      <c r="G34" s="106">
        <f t="shared" si="1"/>
        <v>6.6666666666666666E-2</v>
      </c>
      <c r="H34" s="88">
        <v>1</v>
      </c>
      <c r="I34" s="103">
        <f t="shared" ref="I34:I35" si="4">E34*G34*H34</f>
        <v>3.2000000000000002E-3</v>
      </c>
      <c r="J34" s="107"/>
      <c r="K34" s="108" t="s">
        <v>516</v>
      </c>
      <c r="R34" s="73"/>
      <c r="S34" s="88"/>
      <c r="T34" s="103"/>
      <c r="X34" s="88"/>
      <c r="Y34" s="103"/>
      <c r="AA34" s="109"/>
    </row>
    <row r="35" spans="1:27" ht="15" x14ac:dyDescent="0.2">
      <c r="A35" s="95">
        <f t="shared" si="3"/>
        <v>6</v>
      </c>
      <c r="B35" s="97">
        <v>412</v>
      </c>
      <c r="C35" t="str">
        <f>VLOOKUP(B:B,'Sub Op Table'!A:C,2,0)</f>
        <v>ALIGN TO 2 POINTS</v>
      </c>
      <c r="D35" s="6">
        <f>VLOOKUP(B35,'Sub Op Table'!A:C,3,0)</f>
        <v>2.52</v>
      </c>
      <c r="E35" s="103">
        <f t="shared" si="0"/>
        <v>4.2000000000000003E-2</v>
      </c>
      <c r="F35" s="103" t="s">
        <v>333</v>
      </c>
      <c r="G35" s="106">
        <f t="shared" si="1"/>
        <v>6.6666666666666666E-2</v>
      </c>
      <c r="H35" s="88">
        <v>1</v>
      </c>
      <c r="I35" s="103">
        <f t="shared" si="4"/>
        <v>2.8E-3</v>
      </c>
      <c r="J35" s="107"/>
      <c r="K35" s="108" t="s">
        <v>517</v>
      </c>
      <c r="R35" s="73"/>
      <c r="S35" s="88"/>
      <c r="T35" s="103"/>
      <c r="X35" s="88"/>
      <c r="Y35" s="103"/>
      <c r="AA35" s="109"/>
    </row>
    <row r="36" spans="1:27" ht="15" x14ac:dyDescent="0.2">
      <c r="A36" s="95">
        <f t="shared" si="3"/>
        <v>7</v>
      </c>
      <c r="B36" s="97">
        <v>197</v>
      </c>
      <c r="C36" t="str">
        <f>VLOOKUP(B:B,'Sub Op Table'!A:C,2,0)</f>
        <v>PUSH BUTTON/PUSH PULL SWITCH / LEVER &lt;12"</v>
      </c>
      <c r="D36" s="6">
        <f>VLOOKUP(B36,'Sub Op Table'!A:C,3,0)</f>
        <v>1.0799999999999998</v>
      </c>
      <c r="E36" s="103">
        <f t="shared" si="0"/>
        <v>1.7999999999999999E-2</v>
      </c>
      <c r="F36" s="103" t="s">
        <v>333</v>
      </c>
      <c r="G36" s="106">
        <f t="shared" si="1"/>
        <v>6.6666666666666666E-2</v>
      </c>
      <c r="H36" s="88">
        <v>1</v>
      </c>
      <c r="I36" s="103">
        <f>E36*G36*H36</f>
        <v>1.1999999999999999E-3</v>
      </c>
      <c r="J36" s="107"/>
      <c r="K36" s="108" t="s">
        <v>518</v>
      </c>
      <c r="R36" s="73"/>
      <c r="S36" s="88"/>
      <c r="T36" s="103"/>
      <c r="X36" s="88"/>
      <c r="Y36" s="103"/>
      <c r="AA36" s="109"/>
    </row>
    <row r="37" spans="1:27" ht="15" x14ac:dyDescent="0.2">
      <c r="A37" s="95">
        <f t="shared" si="3"/>
        <v>8</v>
      </c>
      <c r="B37" s="97">
        <v>136</v>
      </c>
      <c r="C37" t="str">
        <f>VLOOKUP(B:B,'Sub Op Table'!A:C,2,0)</f>
        <v>INSPECT 5 POINTS</v>
      </c>
      <c r="D37" s="6">
        <f>VLOOKUP(B37,'Sub Op Table'!A:C,3,0)</f>
        <v>2.1599999999999997</v>
      </c>
      <c r="E37" s="103">
        <f t="shared" si="0"/>
        <v>3.5999999999999997E-2</v>
      </c>
      <c r="F37" s="103" t="s">
        <v>333</v>
      </c>
      <c r="G37" s="106">
        <f t="shared" si="1"/>
        <v>6.6666666666666666E-2</v>
      </c>
      <c r="H37" s="88">
        <v>1</v>
      </c>
      <c r="I37" s="103">
        <f>E37*G37*H37</f>
        <v>2.3999999999999998E-3</v>
      </c>
      <c r="J37" s="107"/>
      <c r="K37" s="108" t="s">
        <v>519</v>
      </c>
      <c r="R37" s="73"/>
      <c r="S37" s="88"/>
      <c r="T37" s="103"/>
      <c r="X37" s="88"/>
      <c r="Y37" s="103"/>
      <c r="AA37" s="109"/>
    </row>
    <row r="38" spans="1:27" ht="15" x14ac:dyDescent="0.2">
      <c r="C38" s="89" t="s">
        <v>495</v>
      </c>
      <c r="E38" s="103"/>
      <c r="F38" s="103"/>
      <c r="G38" s="103"/>
      <c r="I38" s="103"/>
      <c r="J38" s="104"/>
      <c r="K38" s="105"/>
      <c r="R38" s="73"/>
      <c r="S38" s="88"/>
      <c r="T38" s="103"/>
      <c r="X38" s="88"/>
      <c r="Y38" s="103"/>
      <c r="AA38" s="109"/>
    </row>
    <row r="39" spans="1:27" ht="15" x14ac:dyDescent="0.2">
      <c r="A39" s="95">
        <v>9</v>
      </c>
      <c r="B39" s="97">
        <v>24</v>
      </c>
      <c r="C39" t="str">
        <f>VLOOKUP(B:B,'Sub Op Table'!A:C,2,0)</f>
        <v>WALK 5-7 STEPS (11-18 FT, 3.4-5.3 M)</v>
      </c>
      <c r="D39" s="6">
        <f>VLOOKUP(B39,'Sub Op Table'!A:C,3,0)</f>
        <v>3.5999999999999996</v>
      </c>
      <c r="E39" s="103">
        <f>D39/60</f>
        <v>5.9999999999999991E-2</v>
      </c>
      <c r="F39" s="103" t="s">
        <v>333</v>
      </c>
      <c r="G39" s="106">
        <f t="shared" si="1"/>
        <v>6.6666666666666666E-2</v>
      </c>
      <c r="H39" s="88">
        <v>1</v>
      </c>
      <c r="I39" s="103">
        <f>E39*G39*H39</f>
        <v>3.9999999999999992E-3</v>
      </c>
      <c r="J39" s="107"/>
      <c r="K39" s="108" t="s">
        <v>509</v>
      </c>
      <c r="R39" s="73"/>
      <c r="S39" s="88"/>
      <c r="T39" s="103"/>
      <c r="X39" s="88"/>
      <c r="Y39" s="103"/>
      <c r="AA39" s="109"/>
    </row>
    <row r="40" spans="1:27" ht="15" x14ac:dyDescent="0.2">
      <c r="A40" s="95">
        <f>A39+1</f>
        <v>10</v>
      </c>
      <c r="B40" s="97">
        <v>119</v>
      </c>
      <c r="C40" t="str">
        <f>VLOOKUP(B:B,'Sub Op Table'!A:C,2,0)</f>
        <v>CLIMB ON/OFF EQUIPMENT</v>
      </c>
      <c r="D40" s="6">
        <f>VLOOKUP(B40,'Sub Op Table'!A:C,3,0)</f>
        <v>5.76</v>
      </c>
      <c r="E40" s="103">
        <f t="shared" ref="E40:E48" si="5">D40/60</f>
        <v>9.6000000000000002E-2</v>
      </c>
      <c r="F40" s="103" t="s">
        <v>333</v>
      </c>
      <c r="G40" s="106">
        <f t="shared" si="1"/>
        <v>6.6666666666666666E-2</v>
      </c>
      <c r="H40" s="88">
        <v>1</v>
      </c>
      <c r="I40" s="103">
        <f t="shared" ref="I40:I41" si="6">E40*G40*H40</f>
        <v>6.4000000000000003E-3</v>
      </c>
      <c r="J40" s="107"/>
      <c r="K40" s="108" t="s">
        <v>510</v>
      </c>
      <c r="R40" s="73"/>
      <c r="S40" s="88"/>
      <c r="T40" s="103"/>
      <c r="X40" s="88"/>
      <c r="Y40" s="103"/>
      <c r="AA40" s="109"/>
    </row>
    <row r="41" spans="1:27" ht="15" x14ac:dyDescent="0.2">
      <c r="A41" s="95">
        <f t="shared" ref="A41:A48" si="7">A40+1</f>
        <v>11</v>
      </c>
      <c r="B41" s="97">
        <v>245</v>
      </c>
      <c r="C41" t="str">
        <f>VLOOKUP(B:B,'Sub Op Table'!A:C,2,0)</f>
        <v>PROCESS TIME</v>
      </c>
      <c r="D41" s="118">
        <v>45</v>
      </c>
      <c r="E41" s="103">
        <f>D41/60</f>
        <v>0.75</v>
      </c>
      <c r="F41" s="103" t="s">
        <v>484</v>
      </c>
      <c r="G41" s="106">
        <f t="shared" si="1"/>
        <v>0.33333333333333331</v>
      </c>
      <c r="H41" s="88">
        <v>1</v>
      </c>
      <c r="I41" s="103">
        <f t="shared" si="6"/>
        <v>0.25</v>
      </c>
      <c r="J41" s="107"/>
      <c r="K41" s="108" t="s">
        <v>520</v>
      </c>
      <c r="R41" s="73"/>
      <c r="S41" s="88"/>
      <c r="T41" s="103"/>
      <c r="X41" s="88"/>
      <c r="Y41" s="103"/>
      <c r="AA41" s="109"/>
    </row>
    <row r="42" spans="1:27" ht="15" x14ac:dyDescent="0.2">
      <c r="A42" s="95">
        <f t="shared" si="7"/>
        <v>12</v>
      </c>
      <c r="B42" s="97">
        <v>245</v>
      </c>
      <c r="C42" t="str">
        <f>VLOOKUP(B:B,'Sub Op Table'!A:C,2,0)</f>
        <v>PROCESS TIME</v>
      </c>
      <c r="D42" s="118">
        <v>10</v>
      </c>
      <c r="E42" s="103">
        <f t="shared" si="5"/>
        <v>0.16666666666666666</v>
      </c>
      <c r="F42" s="103" t="s">
        <v>484</v>
      </c>
      <c r="G42" s="106">
        <f t="shared" si="1"/>
        <v>0.33333333333333331</v>
      </c>
      <c r="H42" s="88">
        <v>1</v>
      </c>
      <c r="I42" s="103">
        <f>E42*G42*H42</f>
        <v>5.5555555555555552E-2</v>
      </c>
      <c r="J42" s="107"/>
      <c r="K42" s="108" t="s">
        <v>521</v>
      </c>
      <c r="R42" s="73"/>
      <c r="S42" s="88"/>
      <c r="T42" s="103"/>
      <c r="X42" s="88"/>
      <c r="Y42" s="103"/>
      <c r="AA42" s="109"/>
    </row>
    <row r="43" spans="1:27" ht="15" x14ac:dyDescent="0.2">
      <c r="A43" s="95">
        <f t="shared" si="7"/>
        <v>13</v>
      </c>
      <c r="B43" s="97">
        <v>245</v>
      </c>
      <c r="C43" t="str">
        <f>VLOOKUP(B:B,'Sub Op Table'!A:C,2,0)</f>
        <v>PROCESS TIME</v>
      </c>
      <c r="D43" s="118">
        <v>5</v>
      </c>
      <c r="E43" s="103">
        <f t="shared" si="5"/>
        <v>8.3333333333333329E-2</v>
      </c>
      <c r="F43" s="103" t="s">
        <v>484</v>
      </c>
      <c r="G43" s="106">
        <f t="shared" si="1"/>
        <v>0.33333333333333331</v>
      </c>
      <c r="H43" s="88">
        <v>1</v>
      </c>
      <c r="I43" s="103">
        <f>E43*G43*H43</f>
        <v>2.7777777777777776E-2</v>
      </c>
      <c r="J43" s="107"/>
      <c r="K43" s="108" t="s">
        <v>522</v>
      </c>
      <c r="R43" s="73"/>
      <c r="S43" s="88"/>
      <c r="T43" s="103"/>
      <c r="X43" s="88"/>
      <c r="Y43" s="103"/>
      <c r="AA43" s="109"/>
    </row>
    <row r="44" spans="1:27" ht="15" x14ac:dyDescent="0.2">
      <c r="A44" s="95">
        <f t="shared" si="7"/>
        <v>14</v>
      </c>
      <c r="B44" s="97">
        <v>119</v>
      </c>
      <c r="C44" t="str">
        <f>VLOOKUP(B:B,'Sub Op Table'!A:C,2,0)</f>
        <v>CLIMB ON/OFF EQUIPMENT</v>
      </c>
      <c r="D44" s="6">
        <f>VLOOKUP(B44,'Sub Op Table'!A:C,3,0)</f>
        <v>5.76</v>
      </c>
      <c r="E44" s="103">
        <f t="shared" si="5"/>
        <v>9.6000000000000002E-2</v>
      </c>
      <c r="F44" s="103" t="s">
        <v>333</v>
      </c>
      <c r="G44" s="106">
        <f t="shared" si="1"/>
        <v>6.6666666666666666E-2</v>
      </c>
      <c r="H44" s="88">
        <v>1</v>
      </c>
      <c r="I44" s="103">
        <f>E44*G44*H44</f>
        <v>6.4000000000000003E-3</v>
      </c>
      <c r="J44" s="107"/>
      <c r="K44" s="108" t="s">
        <v>524</v>
      </c>
      <c r="R44" s="73"/>
      <c r="S44" s="88"/>
      <c r="T44" s="103"/>
      <c r="X44" s="88"/>
      <c r="Y44" s="103"/>
      <c r="AA44" s="109"/>
    </row>
    <row r="45" spans="1:27" ht="15" x14ac:dyDescent="0.2">
      <c r="A45" s="95">
        <f t="shared" si="7"/>
        <v>15</v>
      </c>
      <c r="B45" s="97">
        <v>24</v>
      </c>
      <c r="C45" t="str">
        <f>VLOOKUP(B:B,'Sub Op Table'!A:C,2,0)</f>
        <v>WALK 5-7 STEPS (11-18 FT, 3.4-5.3 M)</v>
      </c>
      <c r="D45" s="6">
        <f>VLOOKUP(B45,'Sub Op Table'!A:C,3,0)</f>
        <v>3.5999999999999996</v>
      </c>
      <c r="E45" s="103">
        <f t="shared" si="5"/>
        <v>5.9999999999999991E-2</v>
      </c>
      <c r="F45" s="103" t="s">
        <v>333</v>
      </c>
      <c r="G45" s="106">
        <f t="shared" si="1"/>
        <v>6.6666666666666666E-2</v>
      </c>
      <c r="H45" s="88">
        <v>1</v>
      </c>
      <c r="I45" s="103">
        <f t="shared" ref="I45:I46" si="8">E45*G45*H45</f>
        <v>3.9999999999999992E-3</v>
      </c>
      <c r="J45" s="107"/>
      <c r="K45" s="108" t="s">
        <v>525</v>
      </c>
      <c r="R45" s="73"/>
      <c r="S45" s="88"/>
      <c r="T45" s="103"/>
      <c r="X45" s="88"/>
      <c r="Y45" s="103"/>
      <c r="AA45" s="109"/>
    </row>
    <row r="46" spans="1:27" ht="15" x14ac:dyDescent="0.2">
      <c r="A46" s="95">
        <f t="shared" si="7"/>
        <v>16</v>
      </c>
      <c r="B46" s="97">
        <v>434</v>
      </c>
      <c r="C46" t="str">
        <f>VLOOKUP(B:B,'Sub Op Table'!A:C,2,0)</f>
        <v>OBTAIN RADIO FROM BELT AND RETURN</v>
      </c>
      <c r="D46" s="6">
        <f>VLOOKUP(B46,'Sub Op Table'!A:C,3,0)</f>
        <v>2.88</v>
      </c>
      <c r="E46" s="103">
        <f t="shared" si="5"/>
        <v>4.8000000000000001E-2</v>
      </c>
      <c r="F46" s="103" t="s">
        <v>333</v>
      </c>
      <c r="G46" s="106">
        <f t="shared" si="1"/>
        <v>6.6666666666666666E-2</v>
      </c>
      <c r="H46" s="88">
        <v>1</v>
      </c>
      <c r="I46" s="103">
        <f t="shared" si="8"/>
        <v>3.2000000000000002E-3</v>
      </c>
      <c r="J46" s="107"/>
      <c r="K46" s="108" t="s">
        <v>526</v>
      </c>
      <c r="R46" s="73"/>
      <c r="S46" s="88"/>
      <c r="T46" s="103"/>
      <c r="X46" s="88"/>
      <c r="Y46" s="103"/>
      <c r="AA46" s="109"/>
    </row>
    <row r="47" spans="1:27" ht="15" x14ac:dyDescent="0.2">
      <c r="A47" s="95">
        <f t="shared" si="7"/>
        <v>17</v>
      </c>
      <c r="B47" s="97">
        <v>412</v>
      </c>
      <c r="C47" t="str">
        <f>VLOOKUP(B:B,'Sub Op Table'!A:C,2,0)</f>
        <v>ALIGN TO 2 POINTS</v>
      </c>
      <c r="D47" s="6">
        <f>VLOOKUP(B47,'Sub Op Table'!A:C,3,0)</f>
        <v>2.52</v>
      </c>
      <c r="E47" s="103">
        <f t="shared" si="5"/>
        <v>4.2000000000000003E-2</v>
      </c>
      <c r="F47" s="103" t="s">
        <v>484</v>
      </c>
      <c r="G47" s="106">
        <f t="shared" si="1"/>
        <v>0.33333333333333331</v>
      </c>
      <c r="H47" s="88">
        <v>1</v>
      </c>
      <c r="I47" s="103">
        <f>E47*G47*H47</f>
        <v>1.4E-2</v>
      </c>
      <c r="J47" s="107"/>
      <c r="K47" s="108" t="s">
        <v>527</v>
      </c>
      <c r="R47" s="73"/>
      <c r="S47" s="88"/>
      <c r="T47" s="103"/>
      <c r="X47" s="88"/>
      <c r="Y47" s="103"/>
      <c r="AA47" s="109"/>
    </row>
    <row r="48" spans="1:27" ht="15" x14ac:dyDescent="0.2">
      <c r="A48" s="95">
        <f t="shared" si="7"/>
        <v>18</v>
      </c>
      <c r="B48" s="97">
        <v>197</v>
      </c>
      <c r="C48" t="str">
        <f>VLOOKUP(B:B,'Sub Op Table'!A:C,2,0)</f>
        <v>PUSH BUTTON/PUSH PULL SWITCH / LEVER &lt;12"</v>
      </c>
      <c r="D48" s="6">
        <f>VLOOKUP(B48,'Sub Op Table'!A:C,3,0)</f>
        <v>1.0799999999999998</v>
      </c>
      <c r="E48" s="103">
        <f t="shared" si="5"/>
        <v>1.7999999999999999E-2</v>
      </c>
      <c r="F48" s="103" t="s">
        <v>484</v>
      </c>
      <c r="G48" s="106">
        <f t="shared" si="1"/>
        <v>0.33333333333333331</v>
      </c>
      <c r="H48" s="88">
        <v>1</v>
      </c>
      <c r="I48" s="103">
        <f>E48*G48*H48</f>
        <v>5.9999999999999993E-3</v>
      </c>
      <c r="J48" s="107"/>
      <c r="K48" s="108" t="s">
        <v>528</v>
      </c>
      <c r="R48" s="73"/>
      <c r="S48" s="88"/>
      <c r="T48" s="103"/>
      <c r="X48" s="88"/>
      <c r="Y48" s="103"/>
      <c r="AA48" s="109"/>
    </row>
    <row r="49" spans="1:29" ht="15" x14ac:dyDescent="0.2">
      <c r="C49" s="89" t="s">
        <v>825</v>
      </c>
      <c r="E49" s="103"/>
      <c r="F49" s="103"/>
      <c r="G49" s="103"/>
      <c r="I49" s="103"/>
      <c r="J49" s="104"/>
      <c r="K49" s="105"/>
      <c r="T49" s="73"/>
      <c r="U49" s="88"/>
      <c r="V49" s="103"/>
      <c r="Z49" s="88"/>
      <c r="AA49" s="103"/>
      <c r="AC49" s="109"/>
    </row>
    <row r="50" spans="1:29" ht="15" x14ac:dyDescent="0.2">
      <c r="A50" s="95">
        <v>19</v>
      </c>
      <c r="B50" s="97">
        <v>434</v>
      </c>
      <c r="C50" t="str">
        <f>VLOOKUP(B:B,'Sub Op Table'!A:C,2,0)</f>
        <v>OBTAIN RADIO FROM BELT AND RETURN</v>
      </c>
      <c r="D50" s="87">
        <f>VLOOKUP(B50,'Sub Op Table'!A:C,3,0)</f>
        <v>2.88</v>
      </c>
      <c r="E50" s="103">
        <f t="shared" ref="E50:E54" si="9">D50/60</f>
        <v>4.8000000000000001E-2</v>
      </c>
      <c r="F50" s="103" t="s">
        <v>536</v>
      </c>
      <c r="G50" s="106">
        <f>VLOOKUP(F50,$C$14:$D$20,2,FALSE)</f>
        <v>4</v>
      </c>
      <c r="H50" s="88">
        <v>1</v>
      </c>
      <c r="I50" s="103">
        <f>E50*G50*H50</f>
        <v>0.192</v>
      </c>
      <c r="J50" s="107"/>
      <c r="K50" s="108" t="s">
        <v>455</v>
      </c>
      <c r="T50" s="73"/>
      <c r="U50" s="88"/>
      <c r="V50" s="103"/>
      <c r="Z50" s="88"/>
      <c r="AA50" s="103"/>
      <c r="AC50" s="109"/>
    </row>
    <row r="51" spans="1:29" ht="15" x14ac:dyDescent="0.2">
      <c r="A51" s="95">
        <f>A50+1</f>
        <v>20</v>
      </c>
      <c r="B51" s="97">
        <v>197</v>
      </c>
      <c r="C51" t="str">
        <f>VLOOKUP(B:B,'Sub Op Table'!A:C,2,0)</f>
        <v>PUSH BUTTON/PUSH PULL SWITCH / LEVER &lt;12"</v>
      </c>
      <c r="D51" s="87">
        <f>VLOOKUP(B51,'Sub Op Table'!A:C,3,0)</f>
        <v>1.0799999999999998</v>
      </c>
      <c r="E51" s="103">
        <f t="shared" si="9"/>
        <v>1.7999999999999999E-2</v>
      </c>
      <c r="F51" s="103" t="s">
        <v>536</v>
      </c>
      <c r="G51" s="106">
        <f>VLOOKUP(F51,$C$14:$D$20,2,FALSE)</f>
        <v>4</v>
      </c>
      <c r="H51" s="88">
        <v>1</v>
      </c>
      <c r="I51" s="103">
        <f t="shared" ref="I51:I53" si="10">E51*G51*H51</f>
        <v>7.1999999999999995E-2</v>
      </c>
      <c r="J51" s="107"/>
      <c r="K51" s="108" t="s">
        <v>456</v>
      </c>
      <c r="T51" s="73"/>
      <c r="U51" s="88"/>
      <c r="V51" s="103"/>
      <c r="Z51" s="88"/>
      <c r="AA51" s="103"/>
      <c r="AC51" s="109"/>
    </row>
    <row r="52" spans="1:29" ht="15" x14ac:dyDescent="0.2">
      <c r="A52" s="95">
        <f t="shared" ref="A52:A54" si="11">A51+1</f>
        <v>21</v>
      </c>
      <c r="B52" s="97">
        <v>236</v>
      </c>
      <c r="C52" t="str">
        <f>VLOOKUP(B:B,'Sub Op Table'!A:C,2,0)</f>
        <v>OPEN CARTON WITH KNIFE AND DISCARD TOP</v>
      </c>
      <c r="D52" s="87">
        <f>VLOOKUP(B52,'Sub Op Table'!A:C,3,0)</f>
        <v>9.36</v>
      </c>
      <c r="E52" s="103">
        <f t="shared" si="9"/>
        <v>0.156</v>
      </c>
      <c r="F52" s="103" t="s">
        <v>536</v>
      </c>
      <c r="G52" s="106">
        <f>VLOOKUP(F52,$C$14:$D$20,2,FALSE)</f>
        <v>4</v>
      </c>
      <c r="H52" s="88">
        <v>1</v>
      </c>
      <c r="I52" s="103">
        <f t="shared" si="10"/>
        <v>0.624</v>
      </c>
      <c r="J52" s="107"/>
      <c r="K52" s="108" t="s">
        <v>826</v>
      </c>
      <c r="T52" s="73"/>
      <c r="U52" s="88"/>
      <c r="V52" s="103"/>
      <c r="Z52" s="88"/>
      <c r="AA52" s="103"/>
      <c r="AC52" s="109"/>
    </row>
    <row r="53" spans="1:29" ht="15" x14ac:dyDescent="0.2">
      <c r="A53" s="95">
        <f t="shared" si="11"/>
        <v>22</v>
      </c>
      <c r="B53" s="97">
        <v>522</v>
      </c>
      <c r="C53" t="str">
        <f>VLOOKUP(B:B,'Sub Op Table'!A:C,2,0)</f>
        <v>ASSEMBLE BOX (FOLD)</v>
      </c>
      <c r="D53" s="87">
        <f>VLOOKUP(B53,'Sub Op Table'!A:C,3,0)</f>
        <v>3.5999999999999996</v>
      </c>
      <c r="E53" s="103">
        <f t="shared" si="9"/>
        <v>5.9999999999999991E-2</v>
      </c>
      <c r="F53" s="103" t="s">
        <v>536</v>
      </c>
      <c r="G53" s="106">
        <f>VLOOKUP(F53,$C$14:$D$20,2,FALSE)</f>
        <v>4</v>
      </c>
      <c r="H53" s="88">
        <v>1</v>
      </c>
      <c r="I53" s="103">
        <f t="shared" si="10"/>
        <v>0.23999999999999996</v>
      </c>
      <c r="J53" s="107"/>
      <c r="K53" s="108" t="s">
        <v>827</v>
      </c>
      <c r="T53" s="73"/>
      <c r="U53" s="88"/>
      <c r="V53" s="103"/>
      <c r="Z53" s="88"/>
      <c r="AA53" s="103"/>
      <c r="AC53" s="109"/>
    </row>
    <row r="54" spans="1:29" ht="15" x14ac:dyDescent="0.2">
      <c r="A54" s="95">
        <f t="shared" si="11"/>
        <v>23</v>
      </c>
      <c r="B54" s="97">
        <v>7</v>
      </c>
      <c r="C54" t="str">
        <f>VLOOKUP(B:B,'Sub Op Table'!A:C,2,0)</f>
        <v>PLACE</v>
      </c>
      <c r="D54" s="87">
        <f>VLOOKUP(B54,'Sub Op Table'!A:C,3,0)</f>
        <v>0.72</v>
      </c>
      <c r="E54" s="103">
        <f t="shared" si="9"/>
        <v>1.2E-2</v>
      </c>
      <c r="F54" s="103" t="s">
        <v>536</v>
      </c>
      <c r="G54" s="106">
        <f>VLOOKUP(F54,$C$14:$D$20,2,FALSE)</f>
        <v>4</v>
      </c>
      <c r="H54" s="88">
        <v>1</v>
      </c>
      <c r="I54" s="103">
        <f>E54*G54*H54</f>
        <v>4.8000000000000001E-2</v>
      </c>
      <c r="J54" s="107"/>
      <c r="K54" s="108" t="s">
        <v>828</v>
      </c>
      <c r="T54" s="73"/>
      <c r="U54" s="88"/>
      <c r="V54" s="103"/>
      <c r="Z54" s="88"/>
      <c r="AA54" s="103"/>
      <c r="AC54" s="109"/>
    </row>
    <row r="55" spans="1:29" customFormat="1" x14ac:dyDescent="0.15">
      <c r="B55" s="4" t="s">
        <v>6</v>
      </c>
      <c r="C55" s="5" t="s">
        <v>830</v>
      </c>
      <c r="D55" s="6"/>
      <c r="E55" s="7"/>
      <c r="F55" s="7"/>
      <c r="G55" s="7"/>
      <c r="H55" s="12"/>
      <c r="I55" s="7"/>
      <c r="J55" s="8"/>
      <c r="K55" s="9"/>
      <c r="T55" s="12"/>
      <c r="U55" s="7"/>
      <c r="Y55" s="12"/>
      <c r="Z55" s="7"/>
      <c r="AB55" s="69"/>
    </row>
    <row r="56" spans="1:29" customFormat="1" ht="14" x14ac:dyDescent="0.15">
      <c r="A56" s="21">
        <v>24</v>
      </c>
      <c r="B56" s="17">
        <v>25</v>
      </c>
      <c r="C56" t="str">
        <f>VLOOKUP(B:B,'Sub Op Table'!A:C,2,0)</f>
        <v>WALK 8-10 STEPS (19-25 FT, 8.4-11.4 M)</v>
      </c>
      <c r="D56" s="6">
        <f>VLOOKUP(B56,'Sub Op Table'!A:C,3,0)</f>
        <v>5.76</v>
      </c>
      <c r="E56" s="7">
        <f>D56/60</f>
        <v>9.6000000000000002E-2</v>
      </c>
      <c r="F56" s="7" t="s">
        <v>334</v>
      </c>
      <c r="G56" s="20">
        <f>VLOOKUP(F56,$C$14:$D$21,2,FALSE)</f>
        <v>0.16666666666666666</v>
      </c>
      <c r="H56" s="12">
        <v>1</v>
      </c>
      <c r="I56" s="7">
        <f>E56*G56*H56</f>
        <v>1.6E-2</v>
      </c>
      <c r="J56" s="18"/>
      <c r="K56" s="19" t="s">
        <v>400</v>
      </c>
      <c r="T56" s="12"/>
      <c r="U56" s="7"/>
      <c r="Y56" s="12"/>
      <c r="Z56" s="7"/>
      <c r="AB56" s="69"/>
    </row>
    <row r="57" spans="1:29" customFormat="1" ht="14" x14ac:dyDescent="0.15">
      <c r="A57" s="21">
        <f>A56+1</f>
        <v>25</v>
      </c>
      <c r="B57" s="17">
        <v>1</v>
      </c>
      <c r="C57" t="str">
        <f>VLOOKUP(B:B,'Sub Op Table'!A:C,2,0)</f>
        <v>OBTAIN</v>
      </c>
      <c r="D57" s="6">
        <f>VLOOKUP(B57,'Sub Op Table'!A:C,3,0)</f>
        <v>0.72</v>
      </c>
      <c r="E57" s="7">
        <f>D57/60</f>
        <v>1.2E-2</v>
      </c>
      <c r="F57" s="7" t="s">
        <v>334</v>
      </c>
      <c r="G57" s="20">
        <f>VLOOKUP(F57,$C$14:$D$21,2,FALSE)</f>
        <v>0.16666666666666666</v>
      </c>
      <c r="H57" s="12">
        <v>1</v>
      </c>
      <c r="I57" s="7">
        <f>E57*G57*H57</f>
        <v>2E-3</v>
      </c>
      <c r="J57" s="18"/>
      <c r="K57" s="19" t="s">
        <v>369</v>
      </c>
      <c r="T57" s="12"/>
      <c r="U57" s="7"/>
      <c r="Y57" s="12"/>
      <c r="Z57" s="7"/>
      <c r="AB57" s="69"/>
    </row>
    <row r="58" spans="1:29" customFormat="1" ht="14" x14ac:dyDescent="0.15">
      <c r="A58" s="21">
        <f t="shared" ref="A58:A79" si="12">A57+1</f>
        <v>26</v>
      </c>
      <c r="B58" s="17">
        <v>25</v>
      </c>
      <c r="C58" t="str">
        <f>VLOOKUP(B:B,'Sub Op Table'!A:C,2,0)</f>
        <v>WALK 8-10 STEPS (19-25 FT, 8.4-11.4 M)</v>
      </c>
      <c r="D58" s="6">
        <f>VLOOKUP(B58,'Sub Op Table'!A:C,3,0)</f>
        <v>5.76</v>
      </c>
      <c r="E58" s="7">
        <f t="shared" ref="E58:E60" si="13">D58/60</f>
        <v>9.6000000000000002E-2</v>
      </c>
      <c r="F58" s="75" t="s">
        <v>536</v>
      </c>
      <c r="G58" s="20">
        <f t="shared" ref="G58:G60" si="14">VLOOKUP(F58,$C$14:$D$21,2,FALSE)</f>
        <v>4</v>
      </c>
      <c r="H58" s="12">
        <v>1</v>
      </c>
      <c r="I58" s="7">
        <f t="shared" ref="I58:I60" si="15">E58*G58*H58</f>
        <v>0.38400000000000001</v>
      </c>
      <c r="J58" s="18"/>
      <c r="K58" s="19" t="s">
        <v>831</v>
      </c>
      <c r="T58" s="12"/>
      <c r="U58" s="7"/>
      <c r="Y58" s="12"/>
      <c r="Z58" s="7"/>
      <c r="AB58" s="69"/>
    </row>
    <row r="59" spans="1:29" customFormat="1" ht="14" x14ac:dyDescent="0.15">
      <c r="A59" s="21">
        <f t="shared" si="12"/>
        <v>27</v>
      </c>
      <c r="B59" s="17">
        <v>3</v>
      </c>
      <c r="C59" t="str">
        <f>VLOOKUP(B:B,'Sub Op Table'!A:C,2,0)</f>
        <v>OBTAIN WITH 100% BEND</v>
      </c>
      <c r="D59" s="6">
        <f>VLOOKUP(B59,'Sub Op Table'!A:C,3,0)</f>
        <v>2.88</v>
      </c>
      <c r="E59" s="7">
        <f t="shared" si="13"/>
        <v>4.8000000000000001E-2</v>
      </c>
      <c r="F59" s="75" t="s">
        <v>536</v>
      </c>
      <c r="G59" s="20">
        <f t="shared" si="14"/>
        <v>4</v>
      </c>
      <c r="H59" s="12">
        <v>1</v>
      </c>
      <c r="I59" s="7">
        <f t="shared" si="15"/>
        <v>0.192</v>
      </c>
      <c r="J59" s="18"/>
      <c r="K59" s="19" t="s">
        <v>479</v>
      </c>
      <c r="T59" s="12"/>
      <c r="U59" s="7"/>
      <c r="Y59" s="12"/>
      <c r="Z59" s="7"/>
      <c r="AB59" s="69"/>
    </row>
    <row r="60" spans="1:29" customFormat="1" ht="14" x14ac:dyDescent="0.15">
      <c r="A60" s="21">
        <f t="shared" si="12"/>
        <v>28</v>
      </c>
      <c r="B60" s="17">
        <v>8</v>
      </c>
      <c r="C60" t="str">
        <f>VLOOKUP(B:B,'Sub Op Table'!A:C,2,0)</f>
        <v>PLACE WITH 50% BEND</v>
      </c>
      <c r="D60" s="6">
        <f>VLOOKUP(B60,'Sub Op Table'!A:C,3,0)</f>
        <v>1.7999999999999998</v>
      </c>
      <c r="E60" s="7">
        <f t="shared" si="13"/>
        <v>2.9999999999999995E-2</v>
      </c>
      <c r="F60" s="75" t="s">
        <v>536</v>
      </c>
      <c r="G60" s="20">
        <f t="shared" si="14"/>
        <v>4</v>
      </c>
      <c r="H60" s="12">
        <v>1</v>
      </c>
      <c r="I60" s="7">
        <f t="shared" si="15"/>
        <v>0.11999999999999998</v>
      </c>
      <c r="J60" s="18"/>
      <c r="K60" s="19" t="s">
        <v>462</v>
      </c>
      <c r="T60" s="12"/>
      <c r="U60" s="7"/>
      <c r="Y60" s="12"/>
      <c r="Z60" s="7"/>
      <c r="AB60" s="69"/>
    </row>
    <row r="61" spans="1:29" customFormat="1" ht="14" x14ac:dyDescent="0.15">
      <c r="A61" s="21">
        <f t="shared" si="12"/>
        <v>29</v>
      </c>
      <c r="B61" s="17">
        <v>77</v>
      </c>
      <c r="C61" t="str">
        <f>VLOOKUP(B:B,'Sub Op Table'!A:C,2,0)</f>
        <v>CART PUSH/PULL 150-163 STEPS</v>
      </c>
      <c r="D61" s="6">
        <f>VLOOKUP(B61,'Sub Op Table'!A:C,3,0)</f>
        <v>120.24</v>
      </c>
      <c r="E61" s="7">
        <f>D61/60</f>
        <v>2.004</v>
      </c>
      <c r="F61" s="7" t="s">
        <v>334</v>
      </c>
      <c r="G61" s="20">
        <f t="shared" ref="G61:G79" si="16">VLOOKUP(F61,$C$14:$D$21,2,FALSE)</f>
        <v>0.16666666666666666</v>
      </c>
      <c r="H61" s="12">
        <v>1</v>
      </c>
      <c r="I61" s="7">
        <f>E61*G61*H61</f>
        <v>0.33399999999999996</v>
      </c>
      <c r="J61" s="18"/>
      <c r="K61" s="19" t="s">
        <v>836</v>
      </c>
      <c r="T61" s="12"/>
      <c r="U61" s="7"/>
      <c r="Y61" s="12"/>
      <c r="Z61" s="7"/>
      <c r="AB61" s="69"/>
    </row>
    <row r="62" spans="1:29" customFormat="1" ht="14" x14ac:dyDescent="0.15">
      <c r="A62" s="21">
        <f t="shared" si="12"/>
        <v>30</v>
      </c>
      <c r="B62" s="17">
        <v>10</v>
      </c>
      <c r="C62" t="str">
        <f>VLOOKUP(B:B,'Sub Op Table'!A:C,2,0)</f>
        <v>PLACE WITH ADJUSTMENTS</v>
      </c>
      <c r="D62" s="6">
        <f>VLOOKUP(B62,'Sub Op Table'!A:C,3,0)</f>
        <v>1.44</v>
      </c>
      <c r="E62" s="7">
        <f>D62/60</f>
        <v>2.4E-2</v>
      </c>
      <c r="F62" s="7" t="s">
        <v>696</v>
      </c>
      <c r="G62" s="20">
        <f t="shared" si="16"/>
        <v>19.933333333333334</v>
      </c>
      <c r="H62" s="12">
        <v>1</v>
      </c>
      <c r="I62" s="7">
        <f>E62*G62*H62</f>
        <v>0.47839999999999999</v>
      </c>
      <c r="J62" s="18"/>
      <c r="K62" s="19" t="s">
        <v>402</v>
      </c>
      <c r="T62" s="12"/>
      <c r="U62" s="7"/>
      <c r="Y62" s="12"/>
      <c r="Z62" s="7"/>
      <c r="AB62" s="69"/>
    </row>
    <row r="63" spans="1:29" customFormat="1" ht="14" x14ac:dyDescent="0.15">
      <c r="A63" s="21">
        <f t="shared" si="12"/>
        <v>31</v>
      </c>
      <c r="B63" s="17">
        <v>2</v>
      </c>
      <c r="C63" t="str">
        <f>VLOOKUP(B:B,'Sub Op Table'!A:C,2,0)</f>
        <v>OBTAIN WITH 50% BEND</v>
      </c>
      <c r="D63" s="6">
        <f>VLOOKUP(B63,'Sub Op Table'!A:C,3,0)</f>
        <v>1.7999999999999998</v>
      </c>
      <c r="E63" s="7">
        <f t="shared" ref="E63:E65" si="17">D63/60</f>
        <v>2.9999999999999995E-2</v>
      </c>
      <c r="F63" s="7" t="s">
        <v>696</v>
      </c>
      <c r="G63" s="20">
        <f t="shared" ref="G63:G65" si="18">VLOOKUP(F63,$C$14:$D$21,2,FALSE)</f>
        <v>19.933333333333334</v>
      </c>
      <c r="H63" s="12">
        <v>1</v>
      </c>
      <c r="I63" s="7">
        <f t="shared" ref="I63:I65" si="19">E63*G63*H63</f>
        <v>0.59799999999999986</v>
      </c>
      <c r="J63" s="18"/>
      <c r="K63" s="19" t="s">
        <v>842</v>
      </c>
      <c r="T63" s="12"/>
      <c r="U63" s="7"/>
      <c r="Y63" s="12"/>
      <c r="Z63" s="7"/>
      <c r="AB63" s="69"/>
    </row>
    <row r="64" spans="1:29" customFormat="1" ht="14" x14ac:dyDescent="0.15">
      <c r="A64" s="21">
        <f t="shared" si="12"/>
        <v>32</v>
      </c>
      <c r="B64" s="17">
        <v>454</v>
      </c>
      <c r="C64" t="str">
        <f>VLOOKUP(B:B,'Sub Op Table'!A:C,2,0)</f>
        <v>SEPARATE BAG</v>
      </c>
      <c r="D64" s="6">
        <f>VLOOKUP(B64,'Sub Op Table'!A:C,3,0)</f>
        <v>1.7999999999999998</v>
      </c>
      <c r="E64" s="7">
        <f t="shared" si="17"/>
        <v>2.9999999999999995E-2</v>
      </c>
      <c r="F64" s="7" t="s">
        <v>696</v>
      </c>
      <c r="G64" s="20">
        <f t="shared" si="18"/>
        <v>19.933333333333334</v>
      </c>
      <c r="H64" s="12">
        <v>1</v>
      </c>
      <c r="I64" s="7">
        <f t="shared" si="19"/>
        <v>0.59799999999999986</v>
      </c>
      <c r="J64" s="18"/>
      <c r="K64" s="19" t="s">
        <v>747</v>
      </c>
      <c r="T64" s="12"/>
      <c r="U64" s="7"/>
      <c r="Y64" s="12"/>
      <c r="Z64" s="7"/>
      <c r="AB64" s="69"/>
    </row>
    <row r="65" spans="1:30" customFormat="1" ht="14" x14ac:dyDescent="0.15">
      <c r="A65" s="21">
        <f t="shared" si="12"/>
        <v>33</v>
      </c>
      <c r="B65" s="17">
        <v>10</v>
      </c>
      <c r="C65" t="str">
        <f>VLOOKUP(B:B,'Sub Op Table'!A:C,2,0)</f>
        <v>PLACE WITH ADJUSTMENTS</v>
      </c>
      <c r="D65" s="6">
        <f>VLOOKUP(B65,'Sub Op Table'!A:C,3,0)</f>
        <v>1.44</v>
      </c>
      <c r="E65" s="7">
        <f t="shared" si="17"/>
        <v>2.4E-2</v>
      </c>
      <c r="F65" s="7" t="s">
        <v>696</v>
      </c>
      <c r="G65" s="20">
        <f t="shared" si="18"/>
        <v>19.933333333333334</v>
      </c>
      <c r="H65" s="12">
        <v>1</v>
      </c>
      <c r="I65" s="7">
        <f t="shared" si="19"/>
        <v>0.47839999999999999</v>
      </c>
      <c r="J65" s="18"/>
      <c r="K65" s="19" t="s">
        <v>841</v>
      </c>
      <c r="T65" s="12"/>
      <c r="U65" s="7"/>
      <c r="Y65" s="12"/>
      <c r="Z65" s="7"/>
      <c r="AB65" s="69"/>
    </row>
    <row r="66" spans="1:30" customFormat="1" ht="15" x14ac:dyDescent="0.2">
      <c r="A66" s="21">
        <f t="shared" si="12"/>
        <v>34</v>
      </c>
      <c r="B66" s="17">
        <v>434</v>
      </c>
      <c r="C66" t="str">
        <f>VLOOKUP(B:B,'Sub Op Table'!A:C,2,0)</f>
        <v>OBTAIN RADIO FROM BELT AND RETURN</v>
      </c>
      <c r="D66" s="6">
        <f>VLOOKUP(B66,'Sub Op Table'!A:C,3,0)</f>
        <v>2.88</v>
      </c>
      <c r="E66" s="7">
        <f t="shared" ref="E66:E79" si="20">D66/60</f>
        <v>4.8000000000000001E-2</v>
      </c>
      <c r="F66" s="7" t="s">
        <v>335</v>
      </c>
      <c r="G66" s="20">
        <f t="shared" si="16"/>
        <v>1</v>
      </c>
      <c r="H66" s="12">
        <v>1</v>
      </c>
      <c r="I66" s="7">
        <f t="shared" ref="I66:I79" si="21">E66*G66*H66</f>
        <v>4.8000000000000001E-2</v>
      </c>
      <c r="J66" s="18"/>
      <c r="K66" s="19" t="s">
        <v>382</v>
      </c>
      <c r="U66" s="73"/>
      <c r="V66" s="12">
        <v>1</v>
      </c>
      <c r="W66" s="7">
        <f t="shared" ref="W66:W68" si="22">E66*G66*V66</f>
        <v>4.8000000000000001E-2</v>
      </c>
      <c r="AA66" s="12">
        <v>1</v>
      </c>
      <c r="AB66" s="7">
        <f t="shared" ref="AB66:AB68" si="23">E66*G66*AA66</f>
        <v>4.8000000000000001E-2</v>
      </c>
      <c r="AD66" s="69">
        <f t="shared" ref="AD66:AD69" si="24">V66-AA66</f>
        <v>0</v>
      </c>
    </row>
    <row r="67" spans="1:30" customFormat="1" ht="15" x14ac:dyDescent="0.2">
      <c r="A67" s="21">
        <f t="shared" si="12"/>
        <v>35</v>
      </c>
      <c r="B67" s="17">
        <v>7</v>
      </c>
      <c r="C67" t="str">
        <f>VLOOKUP(B:B,'Sub Op Table'!A:C,2,0)</f>
        <v>PLACE</v>
      </c>
      <c r="D67" s="6">
        <f>VLOOKUP(B67,'Sub Op Table'!A:C,3,0)</f>
        <v>0.72</v>
      </c>
      <c r="E67" s="7">
        <f t="shared" si="20"/>
        <v>1.2E-2</v>
      </c>
      <c r="F67" s="7" t="s">
        <v>335</v>
      </c>
      <c r="G67" s="20">
        <f t="shared" si="16"/>
        <v>1</v>
      </c>
      <c r="H67" s="12">
        <v>1</v>
      </c>
      <c r="I67" s="7">
        <f t="shared" si="21"/>
        <v>1.2E-2</v>
      </c>
      <c r="J67" s="18"/>
      <c r="K67" s="19" t="s">
        <v>832</v>
      </c>
      <c r="U67" s="73"/>
      <c r="V67" s="12">
        <v>1</v>
      </c>
      <c r="W67" s="7">
        <f t="shared" si="22"/>
        <v>1.2E-2</v>
      </c>
      <c r="AA67" s="12">
        <v>1</v>
      </c>
      <c r="AB67" s="7">
        <f t="shared" si="23"/>
        <v>1.2E-2</v>
      </c>
      <c r="AD67" s="69">
        <f t="shared" si="24"/>
        <v>0</v>
      </c>
    </row>
    <row r="68" spans="1:30" customFormat="1" ht="15" x14ac:dyDescent="0.2">
      <c r="A68" s="21">
        <f t="shared" si="12"/>
        <v>36</v>
      </c>
      <c r="B68" s="17">
        <v>120</v>
      </c>
      <c r="C68" t="str">
        <f>VLOOKUP(B:B,'Sub Op Table'!A:C,2,0)</f>
        <v xml:space="preserve">SCAN BARCODE </v>
      </c>
      <c r="D68" s="6">
        <f>VLOOKUP(B68,'Sub Op Table'!A:C,3,0)</f>
        <v>1.7999999999999998</v>
      </c>
      <c r="E68" s="7">
        <f t="shared" si="20"/>
        <v>2.9999999999999995E-2</v>
      </c>
      <c r="F68" s="7" t="s">
        <v>335</v>
      </c>
      <c r="G68" s="20">
        <f t="shared" si="16"/>
        <v>1</v>
      </c>
      <c r="H68" s="12">
        <v>1</v>
      </c>
      <c r="I68" s="7">
        <f t="shared" si="21"/>
        <v>2.9999999999999995E-2</v>
      </c>
      <c r="J68" s="18"/>
      <c r="K68" s="19" t="s">
        <v>518</v>
      </c>
      <c r="U68" s="73"/>
      <c r="V68" s="12">
        <v>1</v>
      </c>
      <c r="W68" s="7">
        <f t="shared" si="22"/>
        <v>2.9999999999999995E-2</v>
      </c>
      <c r="AA68" s="12">
        <v>1</v>
      </c>
      <c r="AB68" s="7">
        <f t="shared" si="23"/>
        <v>2.9999999999999995E-2</v>
      </c>
      <c r="AD68" s="69">
        <f t="shared" si="24"/>
        <v>0</v>
      </c>
    </row>
    <row r="69" spans="1:30" customFormat="1" ht="15" x14ac:dyDescent="0.2">
      <c r="A69" s="21">
        <f t="shared" si="12"/>
        <v>37</v>
      </c>
      <c r="B69" s="17">
        <v>245</v>
      </c>
      <c r="C69" t="str">
        <f>VLOOKUP(B:B,'Sub Op Table'!A:C,2,0)</f>
        <v>PROCESS TIME</v>
      </c>
      <c r="D69" s="14">
        <f>VLOOKUP(B69,'Sub Op Table'!A:C,3,0)</f>
        <v>5.0039999999999996</v>
      </c>
      <c r="E69" s="7">
        <f t="shared" si="20"/>
        <v>8.3399999999999988E-2</v>
      </c>
      <c r="F69" s="7" t="s">
        <v>335</v>
      </c>
      <c r="G69" s="20">
        <f t="shared" ref="G69:G71" si="25">VLOOKUP(F69,$C$14:$D$29,2,FALSE)</f>
        <v>1</v>
      </c>
      <c r="H69" s="12">
        <v>1</v>
      </c>
      <c r="I69" s="7">
        <f t="shared" si="21"/>
        <v>8.3399999999999988E-2</v>
      </c>
      <c r="J69" s="18"/>
      <c r="K69" s="19" t="s">
        <v>764</v>
      </c>
      <c r="U69" s="73"/>
      <c r="V69" s="12">
        <v>1</v>
      </c>
      <c r="W69" s="7">
        <f>E69*G69*V69</f>
        <v>8.3399999999999988E-2</v>
      </c>
      <c r="AA69" s="12">
        <v>1</v>
      </c>
      <c r="AB69" s="7">
        <f>E69*G69*AA69</f>
        <v>8.3399999999999988E-2</v>
      </c>
      <c r="AD69" s="69">
        <f t="shared" si="24"/>
        <v>0</v>
      </c>
    </row>
    <row r="70" spans="1:30" customFormat="1" ht="15" x14ac:dyDescent="0.2">
      <c r="A70" s="21">
        <f t="shared" si="12"/>
        <v>38</v>
      </c>
      <c r="B70" s="17">
        <v>53</v>
      </c>
      <c r="C70" t="str">
        <f>VLOOKUP(B:B,'Sub Op Table'!A:C,2,0)</f>
        <v>TEAR RECEIPT</v>
      </c>
      <c r="D70" s="6">
        <f>VLOOKUP(B70,'Sub Op Table'!A:C,3,0)</f>
        <v>1.44</v>
      </c>
      <c r="E70" s="7">
        <f t="shared" si="20"/>
        <v>2.4E-2</v>
      </c>
      <c r="F70" s="7" t="s">
        <v>335</v>
      </c>
      <c r="G70" s="20">
        <f t="shared" si="25"/>
        <v>1</v>
      </c>
      <c r="H70" s="12">
        <f>'Secondary Assumptions'!C31</f>
        <v>6.666666666666667</v>
      </c>
      <c r="I70" s="7">
        <f t="shared" si="21"/>
        <v>0.16</v>
      </c>
      <c r="J70" s="18"/>
      <c r="K70" s="19" t="s">
        <v>765</v>
      </c>
      <c r="U70" s="73"/>
      <c r="V70" s="12"/>
      <c r="W70" s="7"/>
      <c r="AA70" s="12"/>
      <c r="AB70" s="7"/>
      <c r="AD70" s="69"/>
    </row>
    <row r="71" spans="1:30" customFormat="1" ht="15" x14ac:dyDescent="0.2">
      <c r="A71" s="21">
        <f t="shared" si="12"/>
        <v>39</v>
      </c>
      <c r="B71" s="17">
        <v>10</v>
      </c>
      <c r="C71" t="str">
        <f>VLOOKUP(B:B,'Sub Op Table'!A:C,2,0)</f>
        <v>PLACE WITH ADJUSTMENTS</v>
      </c>
      <c r="D71" s="6">
        <f>VLOOKUP(B71,'Sub Op Table'!A:C,3,0)</f>
        <v>1.44</v>
      </c>
      <c r="E71" s="7">
        <f t="shared" si="20"/>
        <v>2.4E-2</v>
      </c>
      <c r="F71" s="7" t="s">
        <v>335</v>
      </c>
      <c r="G71" s="20">
        <f t="shared" si="25"/>
        <v>1</v>
      </c>
      <c r="H71" s="12">
        <f>'Secondary Assumptions'!C31</f>
        <v>6.666666666666667</v>
      </c>
      <c r="I71" s="7">
        <f t="shared" si="21"/>
        <v>0.16</v>
      </c>
      <c r="J71" s="18"/>
      <c r="K71" s="19" t="s">
        <v>766</v>
      </c>
      <c r="U71" s="73"/>
      <c r="V71" s="12"/>
      <c r="W71" s="7"/>
      <c r="AA71" s="12"/>
      <c r="AB71" s="7"/>
      <c r="AD71" s="69"/>
    </row>
    <row r="72" spans="1:30" customFormat="1" ht="15" x14ac:dyDescent="0.2">
      <c r="A72" s="21">
        <f t="shared" si="12"/>
        <v>40</v>
      </c>
      <c r="B72" s="17">
        <v>334</v>
      </c>
      <c r="C72" t="str">
        <f>VLOOKUP(B:B,'Sub Op Table'!A:C,2,0)</f>
        <v>OBTAIN AND PUSH/PULL OPEN DOOR</v>
      </c>
      <c r="D72" s="6">
        <f>VLOOKUP(B72,'Sub Op Table'!A:C,3,0)</f>
        <v>1.7999999999999998</v>
      </c>
      <c r="E72" s="7">
        <f t="shared" si="20"/>
        <v>2.9999999999999995E-2</v>
      </c>
      <c r="F72" s="7" t="s">
        <v>335</v>
      </c>
      <c r="G72" s="20">
        <f t="shared" si="16"/>
        <v>1</v>
      </c>
      <c r="H72" s="12">
        <f>'Secondary Assumptions'!C22*'Secondary Assumptions'!C31</f>
        <v>3.3333333333333335</v>
      </c>
      <c r="I72" s="7">
        <f t="shared" si="21"/>
        <v>9.9999999999999992E-2</v>
      </c>
      <c r="J72" s="18"/>
      <c r="K72" s="19" t="s">
        <v>405</v>
      </c>
      <c r="U72" s="73"/>
      <c r="V72" s="12"/>
      <c r="W72" s="7"/>
      <c r="AA72" s="12"/>
      <c r="AB72" s="7"/>
      <c r="AD72" s="69"/>
    </row>
    <row r="73" spans="1:30" customFormat="1" ht="15" x14ac:dyDescent="0.2">
      <c r="A73" s="21">
        <f t="shared" si="12"/>
        <v>41</v>
      </c>
      <c r="B73" s="17">
        <v>5</v>
      </c>
      <c r="C73" t="str">
        <f>VLOOKUP(B:B,'Sub Op Table'!A:C,2,0)</f>
        <v>OBTAIN HEAVY OBJECT WITH 50% BEND</v>
      </c>
      <c r="D73" s="6">
        <f>VLOOKUP(B73,'Sub Op Table'!A:C,3,0)</f>
        <v>2.52</v>
      </c>
      <c r="E73" s="7">
        <f t="shared" si="20"/>
        <v>4.2000000000000003E-2</v>
      </c>
      <c r="F73" s="7" t="s">
        <v>335</v>
      </c>
      <c r="G73" s="20">
        <f t="shared" si="16"/>
        <v>1</v>
      </c>
      <c r="H73" s="12">
        <f>'Secondary Assumptions'!C22*'Secondary Assumptions'!C31</f>
        <v>3.3333333333333335</v>
      </c>
      <c r="I73" s="7">
        <f t="shared" si="21"/>
        <v>0.14000000000000001</v>
      </c>
      <c r="J73" s="18"/>
      <c r="K73" s="19" t="s">
        <v>441</v>
      </c>
      <c r="U73" s="73"/>
      <c r="V73" s="12"/>
      <c r="W73" s="7"/>
      <c r="AA73" s="12"/>
      <c r="AB73" s="7"/>
      <c r="AD73" s="69"/>
    </row>
    <row r="74" spans="1:30" customFormat="1" ht="15" x14ac:dyDescent="0.2">
      <c r="A74" s="21">
        <f t="shared" si="12"/>
        <v>42</v>
      </c>
      <c r="B74" s="17">
        <v>11</v>
      </c>
      <c r="C74" t="str">
        <f>VLOOKUP(B:B,'Sub Op Table'!A:C,2,0)</f>
        <v>PLACE WITH ADJUSTMENT AND 50% BEND</v>
      </c>
      <c r="D74" s="6">
        <f>VLOOKUP(B74,'Sub Op Table'!A:C,3,0)</f>
        <v>2.52</v>
      </c>
      <c r="E74" s="7">
        <f t="shared" si="20"/>
        <v>4.2000000000000003E-2</v>
      </c>
      <c r="F74" s="7" t="s">
        <v>335</v>
      </c>
      <c r="G74" s="20">
        <f t="shared" si="16"/>
        <v>1</v>
      </c>
      <c r="H74" s="12">
        <f>'Secondary Assumptions'!C22*'Secondary Assumptions'!C31</f>
        <v>3.3333333333333335</v>
      </c>
      <c r="I74" s="7">
        <f t="shared" si="21"/>
        <v>0.14000000000000001</v>
      </c>
      <c r="J74" s="18"/>
      <c r="K74" s="19" t="s">
        <v>442</v>
      </c>
      <c r="U74" s="73"/>
      <c r="V74" s="12"/>
      <c r="W74" s="7"/>
      <c r="AA74" s="12"/>
      <c r="AB74" s="7"/>
      <c r="AD74" s="69"/>
    </row>
    <row r="75" spans="1:30" customFormat="1" ht="14" x14ac:dyDescent="0.15">
      <c r="A75" s="21">
        <f t="shared" si="12"/>
        <v>43</v>
      </c>
      <c r="B75" s="17">
        <v>334</v>
      </c>
      <c r="C75" t="str">
        <f>VLOOKUP(B:B,'Sub Op Table'!A:C,2,0)</f>
        <v>OBTAIN AND PUSH/PULL OPEN DOOR</v>
      </c>
      <c r="D75" s="6">
        <f>VLOOKUP(B75,'Sub Op Table'!A:C,3,0)</f>
        <v>1.7999999999999998</v>
      </c>
      <c r="E75" s="7">
        <f t="shared" si="20"/>
        <v>2.9999999999999995E-2</v>
      </c>
      <c r="F75" s="7" t="s">
        <v>335</v>
      </c>
      <c r="G75" s="20">
        <f t="shared" si="16"/>
        <v>1</v>
      </c>
      <c r="H75" s="12">
        <f>'Secondary Assumptions'!C22*'Secondary Assumptions'!C31</f>
        <v>3.3333333333333335</v>
      </c>
      <c r="I75" s="7">
        <f t="shared" si="21"/>
        <v>9.9999999999999992E-2</v>
      </c>
      <c r="J75" s="18"/>
      <c r="K75" s="19" t="s">
        <v>406</v>
      </c>
      <c r="T75" s="12"/>
      <c r="U75" s="7"/>
      <c r="Y75" s="12"/>
      <c r="Z75" s="7"/>
      <c r="AB75" s="69"/>
    </row>
    <row r="76" spans="1:30" customFormat="1" ht="14" x14ac:dyDescent="0.15">
      <c r="A76" s="21">
        <f t="shared" si="12"/>
        <v>44</v>
      </c>
      <c r="B76" s="17">
        <v>23</v>
      </c>
      <c r="C76" t="str">
        <f>VLOOKUP(B:B,'Sub Op Table'!A:C,2,0)</f>
        <v>WALK 3-4 STEPS (6-10 FT, 1.8-3.0 M)</v>
      </c>
      <c r="D76" s="6">
        <f>VLOOKUP(B76,'Sub Op Table'!A:C,3,0)</f>
        <v>2.1599999999999997</v>
      </c>
      <c r="E76" s="7">
        <f t="shared" si="20"/>
        <v>3.5999999999999997E-2</v>
      </c>
      <c r="F76" s="7" t="s">
        <v>335</v>
      </c>
      <c r="G76" s="20">
        <f t="shared" si="16"/>
        <v>1</v>
      </c>
      <c r="H76" s="12">
        <v>1</v>
      </c>
      <c r="I76" s="7">
        <f t="shared" si="21"/>
        <v>3.5999999999999997E-2</v>
      </c>
      <c r="J76" s="18"/>
      <c r="K76" s="19" t="s">
        <v>407</v>
      </c>
      <c r="T76" s="12"/>
      <c r="U76" s="7"/>
      <c r="Y76" s="12"/>
      <c r="Z76" s="7"/>
      <c r="AB76" s="69"/>
    </row>
    <row r="77" spans="1:30" customFormat="1" ht="14" x14ac:dyDescent="0.15">
      <c r="A77" s="21">
        <f t="shared" si="12"/>
        <v>45</v>
      </c>
      <c r="B77" s="17">
        <v>5</v>
      </c>
      <c r="C77" t="str">
        <f>VLOOKUP(B:B,'Sub Op Table'!A:C,2,0)</f>
        <v>OBTAIN HEAVY OBJECT WITH 50% BEND</v>
      </c>
      <c r="D77" s="6">
        <f>VLOOKUP(B77,'Sub Op Table'!A:C,3,0)</f>
        <v>2.52</v>
      </c>
      <c r="E77" s="7">
        <f t="shared" si="20"/>
        <v>4.2000000000000003E-2</v>
      </c>
      <c r="F77" s="7" t="s">
        <v>335</v>
      </c>
      <c r="G77" s="20">
        <f t="shared" si="16"/>
        <v>1</v>
      </c>
      <c r="H77" s="12">
        <f>'Secondary Assumptions'!C22*'Secondary Assumptions'!C31</f>
        <v>3.3333333333333335</v>
      </c>
      <c r="I77" s="7">
        <f t="shared" si="21"/>
        <v>0.14000000000000001</v>
      </c>
      <c r="J77" s="18"/>
      <c r="K77" s="19" t="s">
        <v>408</v>
      </c>
      <c r="T77" s="12"/>
      <c r="U77" s="7"/>
      <c r="Y77" s="12"/>
      <c r="Z77" s="7"/>
      <c r="AB77" s="69"/>
    </row>
    <row r="78" spans="1:30" customFormat="1" ht="14" x14ac:dyDescent="0.15">
      <c r="A78" s="21">
        <f t="shared" si="12"/>
        <v>46</v>
      </c>
      <c r="B78" s="17">
        <v>11</v>
      </c>
      <c r="C78" t="str">
        <f>VLOOKUP(B:B,'Sub Op Table'!A:C,2,0)</f>
        <v>PLACE WITH ADJUSTMENT AND 50% BEND</v>
      </c>
      <c r="D78" s="6">
        <f>VLOOKUP(B78,'Sub Op Table'!A:C,3,0)</f>
        <v>2.52</v>
      </c>
      <c r="E78" s="7">
        <f t="shared" si="20"/>
        <v>4.2000000000000003E-2</v>
      </c>
      <c r="F78" s="7" t="s">
        <v>335</v>
      </c>
      <c r="G78" s="20">
        <f t="shared" si="16"/>
        <v>1</v>
      </c>
      <c r="H78" s="12">
        <f>'Secondary Assumptions'!C22*'Secondary Assumptions'!C31</f>
        <v>3.3333333333333335</v>
      </c>
      <c r="I78" s="7">
        <f t="shared" si="21"/>
        <v>0.14000000000000001</v>
      </c>
      <c r="J78" s="18"/>
      <c r="K78" s="19" t="s">
        <v>409</v>
      </c>
      <c r="T78" s="12"/>
      <c r="U78" s="7"/>
      <c r="Y78" s="12"/>
      <c r="Z78" s="7"/>
      <c r="AB78" s="69"/>
    </row>
    <row r="79" spans="1:30" customFormat="1" ht="14" x14ac:dyDescent="0.15">
      <c r="A79" s="21">
        <f t="shared" si="12"/>
        <v>47</v>
      </c>
      <c r="B79" s="17">
        <v>77</v>
      </c>
      <c r="C79" t="str">
        <f>VLOOKUP(B:B,'Sub Op Table'!A:C,2,0)</f>
        <v>CART PUSH/PULL 150-163 STEPS</v>
      </c>
      <c r="D79" s="6">
        <f>VLOOKUP(B79,'Sub Op Table'!A:C,3,0)</f>
        <v>120.24</v>
      </c>
      <c r="E79" s="7">
        <f t="shared" si="20"/>
        <v>2.004</v>
      </c>
      <c r="F79" s="7" t="s">
        <v>334</v>
      </c>
      <c r="G79" s="20">
        <f t="shared" si="16"/>
        <v>0.16666666666666666</v>
      </c>
      <c r="H79" s="12">
        <v>1</v>
      </c>
      <c r="I79" s="7">
        <f t="shared" si="21"/>
        <v>0.33399999999999996</v>
      </c>
      <c r="J79" s="18"/>
      <c r="K79" s="19" t="s">
        <v>833</v>
      </c>
      <c r="T79" s="12"/>
      <c r="U79" s="7"/>
      <c r="Y79" s="12"/>
      <c r="Z79" s="7"/>
      <c r="AB79" s="69"/>
    </row>
    <row r="80" spans="1:30" ht="15" x14ac:dyDescent="0.2">
      <c r="R80" s="73"/>
      <c r="T80" s="103"/>
      <c r="Y80" s="103"/>
      <c r="AA80" s="109"/>
    </row>
    <row r="81" spans="2:26" ht="15" x14ac:dyDescent="0.2">
      <c r="R81" s="73"/>
      <c r="T81" s="103"/>
      <c r="Y81" s="103"/>
    </row>
    <row r="82" spans="2:26" ht="15" x14ac:dyDescent="0.2">
      <c r="I82" s="110">
        <f>SUM(I29:I79)</f>
        <v>6.4273599999999975</v>
      </c>
      <c r="J82" s="111" t="s">
        <v>464</v>
      </c>
      <c r="R82" s="73"/>
      <c r="T82" s="112"/>
      <c r="U82" s="93"/>
      <c r="Y82" s="112"/>
      <c r="Z82" s="93"/>
    </row>
    <row r="83" spans="2:26" ht="15" x14ac:dyDescent="0.2">
      <c r="I83" s="110">
        <f>I84-I82</f>
        <v>0.93224060916263074</v>
      </c>
      <c r="J83" s="111" t="s">
        <v>465</v>
      </c>
      <c r="R83" s="73"/>
      <c r="T83" s="112"/>
      <c r="U83" s="93"/>
      <c r="Y83" s="112"/>
      <c r="Z83" s="93"/>
    </row>
    <row r="84" spans="2:26" ht="15" x14ac:dyDescent="0.2">
      <c r="I84" s="113">
        <f>I82/(1-D10)</f>
        <v>7.3596006091626283</v>
      </c>
      <c r="J84" s="113" t="s">
        <v>466</v>
      </c>
      <c r="R84" s="73"/>
      <c r="T84" s="112"/>
      <c r="U84" s="114"/>
      <c r="Y84" s="112"/>
      <c r="Z84" s="114"/>
    </row>
    <row r="85" spans="2:26" ht="15" x14ac:dyDescent="0.2">
      <c r="R85" s="73"/>
      <c r="T85" s="88"/>
      <c r="U85" s="87"/>
      <c r="Y85" s="88"/>
      <c r="Z85" s="87"/>
    </row>
    <row r="86" spans="2:26" ht="15" x14ac:dyDescent="0.2">
      <c r="I86" s="112"/>
      <c r="J86" s="93"/>
      <c r="R86" s="73"/>
      <c r="T86" s="112"/>
      <c r="U86" s="93"/>
      <c r="Y86" s="112"/>
      <c r="Z86" s="93"/>
    </row>
    <row r="87" spans="2:26" ht="15" x14ac:dyDescent="0.2">
      <c r="R87" s="73"/>
      <c r="T87" s="103"/>
      <c r="Y87" s="103"/>
    </row>
    <row r="88" spans="2:26" ht="15" x14ac:dyDescent="0.2">
      <c r="B88" s="97"/>
      <c r="C88" s="86" t="s">
        <v>467</v>
      </c>
      <c r="R88" s="73"/>
      <c r="T88" s="103"/>
      <c r="Y88" s="103"/>
    </row>
    <row r="89" spans="2:26" ht="15" x14ac:dyDescent="0.2">
      <c r="B89" s="115"/>
      <c r="C89" s="86" t="s">
        <v>468</v>
      </c>
      <c r="R89" s="73"/>
      <c r="T89" s="103"/>
      <c r="Y89" s="103"/>
    </row>
    <row r="90" spans="2:26" ht="15" x14ac:dyDescent="0.2">
      <c r="B90" s="116"/>
      <c r="C90" s="86" t="s">
        <v>469</v>
      </c>
      <c r="R90" s="73"/>
      <c r="T90" s="103"/>
      <c r="Y90" s="103"/>
    </row>
    <row r="91" spans="2:26" ht="15" x14ac:dyDescent="0.2">
      <c r="R91" s="73"/>
      <c r="T91" s="103"/>
      <c r="Y91" s="103"/>
    </row>
    <row r="92" spans="2:26" ht="15" x14ac:dyDescent="0.2">
      <c r="R92" s="73"/>
      <c r="T92" s="103"/>
      <c r="Y92" s="103"/>
    </row>
    <row r="93" spans="2:26" ht="15" x14ac:dyDescent="0.2">
      <c r="R93" s="73"/>
      <c r="T93" s="103"/>
      <c r="Y93" s="103"/>
    </row>
    <row r="94" spans="2:26" ht="15" x14ac:dyDescent="0.2">
      <c r="R94" s="73"/>
      <c r="T94" s="103"/>
      <c r="Y94" s="103"/>
    </row>
    <row r="95" spans="2:26" ht="15" x14ac:dyDescent="0.2">
      <c r="R95" s="73"/>
      <c r="T95" s="103"/>
      <c r="Y95" s="103"/>
    </row>
    <row r="96" spans="2:26" ht="15" x14ac:dyDescent="0.2">
      <c r="R96" s="73"/>
      <c r="T96" s="103"/>
      <c r="Y96" s="103"/>
    </row>
    <row r="97" spans="6:25" ht="15" x14ac:dyDescent="0.2">
      <c r="R97" s="73"/>
      <c r="T97" s="103"/>
      <c r="Y97" s="103"/>
    </row>
    <row r="98" spans="6:25" ht="15" x14ac:dyDescent="0.2">
      <c r="R98" s="73"/>
      <c r="T98" s="103"/>
      <c r="Y98" s="103"/>
    </row>
    <row r="99" spans="6:25" ht="15" x14ac:dyDescent="0.2">
      <c r="R99" s="73"/>
      <c r="T99" s="103"/>
      <c r="Y99" s="103"/>
    </row>
    <row r="100" spans="6:25" ht="15" x14ac:dyDescent="0.2">
      <c r="R100" s="73"/>
      <c r="T100" s="103"/>
      <c r="Y100" s="103"/>
    </row>
    <row r="101" spans="6:25" ht="15" x14ac:dyDescent="0.2">
      <c r="R101" s="73"/>
      <c r="T101" s="103"/>
      <c r="Y101" s="103"/>
    </row>
    <row r="102" spans="6:25" ht="15" x14ac:dyDescent="0.2">
      <c r="R102" s="73"/>
      <c r="T102" s="103"/>
      <c r="Y102" s="103"/>
    </row>
    <row r="103" spans="6:25" ht="15" x14ac:dyDescent="0.2">
      <c r="R103" s="73"/>
      <c r="T103" s="103"/>
      <c r="Y103" s="103"/>
    </row>
    <row r="104" spans="6:25" ht="15" x14ac:dyDescent="0.2">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row>
    <row r="169" spans="6:25" ht="15" x14ac:dyDescent="0.2">
      <c r="F169"/>
      <c r="R169" s="73"/>
    </row>
    <row r="170" spans="6:25" ht="15" x14ac:dyDescent="0.2">
      <c r="F170"/>
      <c r="R170" s="73"/>
    </row>
    <row r="171" spans="6:25" ht="15" x14ac:dyDescent="0.2">
      <c r="F171"/>
      <c r="R171" s="73"/>
    </row>
    <row r="172" spans="6:25" ht="15" x14ac:dyDescent="0.2">
      <c r="F172"/>
      <c r="R172" s="73"/>
    </row>
    <row r="173" spans="6:25" ht="15" x14ac:dyDescent="0.2">
      <c r="F173"/>
      <c r="R173" s="73"/>
    </row>
    <row r="174" spans="6:25" ht="15" x14ac:dyDescent="0.2">
      <c r="F174"/>
      <c r="R174" s="73"/>
    </row>
    <row r="175" spans="6:25" ht="15" x14ac:dyDescent="0.2">
      <c r="F175"/>
      <c r="R175" s="73"/>
    </row>
    <row r="176" spans="6:25" ht="15" x14ac:dyDescent="0.2">
      <c r="F176"/>
      <c r="R176" s="73"/>
    </row>
    <row r="177" spans="6:18" ht="15" x14ac:dyDescent="0.2">
      <c r="F177"/>
      <c r="R177" s="73"/>
    </row>
    <row r="178" spans="6:18" ht="15" x14ac:dyDescent="0.2">
      <c r="F178"/>
      <c r="R178" s="73"/>
    </row>
    <row r="179" spans="6:18" ht="15" x14ac:dyDescent="0.2">
      <c r="F179"/>
      <c r="R179" s="73"/>
    </row>
    <row r="180" spans="6:18" ht="15" x14ac:dyDescent="0.2">
      <c r="F180"/>
      <c r="R180" s="73"/>
    </row>
    <row r="181" spans="6:18" ht="15" x14ac:dyDescent="0.2">
      <c r="F181"/>
      <c r="R181" s="73"/>
    </row>
    <row r="182" spans="6:18" ht="15" x14ac:dyDescent="0.2">
      <c r="F182"/>
      <c r="R182" s="73"/>
    </row>
    <row r="183" spans="6:18" ht="15" x14ac:dyDescent="0.2">
      <c r="F183"/>
      <c r="R183" s="73"/>
    </row>
    <row r="184" spans="6:18" ht="15" x14ac:dyDescent="0.2">
      <c r="F184"/>
      <c r="R184" s="73"/>
    </row>
    <row r="185" spans="6:18" ht="15" x14ac:dyDescent="0.2">
      <c r="F185"/>
      <c r="R185" s="73"/>
    </row>
    <row r="186" spans="6:18" ht="15" x14ac:dyDescent="0.2">
      <c r="F186"/>
      <c r="R186" s="73"/>
    </row>
    <row r="187" spans="6:18" ht="15" x14ac:dyDescent="0.2">
      <c r="F187"/>
      <c r="R187" s="73"/>
    </row>
    <row r="188" spans="6:18" ht="15" x14ac:dyDescent="0.2">
      <c r="R188" s="73"/>
    </row>
    <row r="189" spans="6:18" ht="15" x14ac:dyDescent="0.2">
      <c r="R189" s="73"/>
    </row>
    <row r="190" spans="6:18" ht="15" x14ac:dyDescent="0.2">
      <c r="R190" s="73"/>
    </row>
    <row r="191" spans="6:18" ht="15" x14ac:dyDescent="0.2">
      <c r="R191" s="73"/>
    </row>
    <row r="192" spans="6:18" ht="15" x14ac:dyDescent="0.2">
      <c r="R192" s="73"/>
    </row>
    <row r="193" spans="18:18" ht="15" x14ac:dyDescent="0.2">
      <c r="R193" s="73"/>
    </row>
    <row r="194" spans="18:18" ht="15" x14ac:dyDescent="0.2">
      <c r="R194" s="73"/>
    </row>
    <row r="195" spans="18:18" ht="15" x14ac:dyDescent="0.2">
      <c r="R195" s="73"/>
    </row>
  </sheetData>
  <mergeCells count="2">
    <mergeCell ref="A1:K1"/>
    <mergeCell ref="A28:K28"/>
  </mergeCells>
  <dataValidations count="6">
    <dataValidation type="list" allowBlank="1" showInputMessage="1" showErrorMessage="1" sqref="E24:F25 E21 E17:E19 F14:F21" xr:uid="{38C11F5D-8E42-4F97-A5E2-4DC30A283F4B}">
      <formula1>"UMT Study, Client Data, Video Data, Assumption, Expert Knowledge"</formula1>
    </dataValidation>
    <dataValidation type="list" allowBlank="1" showInputMessage="1" showErrorMessage="1" sqref="F29:F48" xr:uid="{66CF95FF-7298-4F11-AB16-22445CD76C10}">
      <formula1>$C$14:$C$16</formula1>
    </dataValidation>
    <dataValidation type="list" allowBlank="1" showInputMessage="1" showErrorMessage="1" sqref="F49:F54" xr:uid="{C1758780-EB53-48D8-B5FC-CFD9CE781CE5}">
      <formula1>$C$14:$C$20</formula1>
    </dataValidation>
    <dataValidation type="list" allowBlank="1" showInputMessage="1" showErrorMessage="1" sqref="F72:F79 F55:F68" xr:uid="{9628A46D-B894-45D2-9A8E-AFF0D2529B3E}">
      <formula1>$C$14:$C$21</formula1>
    </dataValidation>
    <dataValidation type="list" allowBlank="1" showInputMessage="1" showErrorMessage="1" sqref="F69:F71" xr:uid="{F013CD77-617B-45E7-A91C-D2383BBC31B0}">
      <formula1>$C$14:$C$27</formula1>
    </dataValidation>
    <dataValidation type="list" showInputMessage="1" showErrorMessage="1" sqref="E20" xr:uid="{6CD0E996-2C41-4533-B6E7-FB6BF3C981FF}">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75FA2-0974-4915-9F22-1A60095F8404}">
  <sheetPr codeName="Sheet27"/>
  <dimension ref="A1:AD192"/>
  <sheetViews>
    <sheetView showGridLines="0" topLeftCell="A49" zoomScale="55" zoomScaleNormal="55" workbookViewId="0">
      <selection activeCell="I109" sqref="I109"/>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839</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28"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E44"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si="5"/>
        <v>4.8000000000000001E-2</v>
      </c>
      <c r="F38" s="7" t="s">
        <v>333</v>
      </c>
      <c r="G38" s="20">
        <f t="shared" si="1"/>
        <v>3.3333333333333335E-3</v>
      </c>
      <c r="H38" s="12">
        <v>1</v>
      </c>
      <c r="I38" s="7">
        <f t="shared" ref="I38:I44" si="6">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5"/>
        <v>1.7999999999999999E-2</v>
      </c>
      <c r="F39" s="7" t="s">
        <v>333</v>
      </c>
      <c r="G39" s="20">
        <f t="shared" si="1"/>
        <v>3.3333333333333335E-3</v>
      </c>
      <c r="H39" s="12">
        <v>1</v>
      </c>
      <c r="I39" s="7">
        <f t="shared" si="6"/>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5"/>
        <v>1.2E-2</v>
      </c>
      <c r="F40" s="7" t="s">
        <v>335</v>
      </c>
      <c r="G40" s="20">
        <f t="shared" si="1"/>
        <v>1</v>
      </c>
      <c r="H40" s="12">
        <v>1</v>
      </c>
      <c r="I40" s="7">
        <f t="shared" si="6"/>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5"/>
        <v>1.7999999999999999E-2</v>
      </c>
      <c r="F41" s="7" t="s">
        <v>335</v>
      </c>
      <c r="G41" s="20">
        <f t="shared" si="1"/>
        <v>1</v>
      </c>
      <c r="H41" s="12">
        <v>1</v>
      </c>
      <c r="I41" s="7">
        <f t="shared" si="6"/>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5"/>
        <v>1.2E-2</v>
      </c>
      <c r="F42" s="7" t="s">
        <v>335</v>
      </c>
      <c r="G42" s="20">
        <f t="shared" si="1"/>
        <v>1</v>
      </c>
      <c r="H42" s="12">
        <v>0.5</v>
      </c>
      <c r="I42" s="7">
        <f t="shared" si="6"/>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5"/>
        <v>1.7999999999999999E-2</v>
      </c>
      <c r="F43" s="7" t="s">
        <v>335</v>
      </c>
      <c r="G43" s="20">
        <f t="shared" si="1"/>
        <v>1</v>
      </c>
      <c r="H43" s="12">
        <v>1</v>
      </c>
      <c r="I43" s="7">
        <f t="shared" si="6"/>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5"/>
        <v>0.5</v>
      </c>
      <c r="F44" s="7" t="s">
        <v>334</v>
      </c>
      <c r="G44" s="20">
        <f t="shared" si="1"/>
        <v>0.16666666666666666</v>
      </c>
      <c r="H44" s="12">
        <v>1</v>
      </c>
      <c r="I44" s="7">
        <f t="shared" si="6"/>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70" si="7">D46/60</f>
        <v>4.8000000000000001E-2</v>
      </c>
      <c r="F46" s="7" t="s">
        <v>334</v>
      </c>
      <c r="G46" s="20">
        <f t="shared" ref="G46:G70" si="8">VLOOKUP(F46,$C$14:$D$24,2,FALSE)</f>
        <v>0.16666666666666666</v>
      </c>
      <c r="H46" s="12">
        <v>1</v>
      </c>
      <c r="I46" s="7">
        <f t="shared" ref="I46:I70" si="9">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7"/>
        <v>1.2E-2</v>
      </c>
      <c r="F47" s="7" t="s">
        <v>334</v>
      </c>
      <c r="G47" s="20">
        <f t="shared" si="8"/>
        <v>0.16666666666666666</v>
      </c>
      <c r="H47" s="12">
        <v>1</v>
      </c>
      <c r="I47" s="7">
        <f t="shared" si="9"/>
        <v>2E-3</v>
      </c>
      <c r="J47" s="18"/>
      <c r="K47" s="19" t="s">
        <v>353</v>
      </c>
      <c r="L47" s="21"/>
      <c r="T47" s="12"/>
      <c r="U47" s="7"/>
      <c r="Y47" s="12"/>
      <c r="Z47" s="7"/>
      <c r="AB47" s="69"/>
    </row>
    <row r="48" spans="1:28" ht="28" x14ac:dyDescent="0.15">
      <c r="A48" s="21">
        <f t="shared" ref="A48:A70" si="10">A47+1</f>
        <v>16</v>
      </c>
      <c r="B48" s="17">
        <v>245</v>
      </c>
      <c r="C48" t="str">
        <f>VLOOKUP(B:B,'Sub Op Table'!A:C,2,0)</f>
        <v>PROCESS TIME</v>
      </c>
      <c r="D48" s="14">
        <v>15</v>
      </c>
      <c r="E48" s="7">
        <f t="shared" si="7"/>
        <v>0.25</v>
      </c>
      <c r="F48" s="7" t="s">
        <v>335</v>
      </c>
      <c r="G48" s="20">
        <f t="shared" si="8"/>
        <v>1</v>
      </c>
      <c r="H48" s="12">
        <v>1</v>
      </c>
      <c r="I48" s="7">
        <f t="shared" si="9"/>
        <v>0.25</v>
      </c>
      <c r="J48" s="18"/>
      <c r="K48" s="19" t="s">
        <v>439</v>
      </c>
      <c r="L48" s="21"/>
      <c r="T48" s="12"/>
      <c r="U48" s="7"/>
      <c r="Y48" s="12"/>
      <c r="Z48" s="7"/>
      <c r="AB48" s="69"/>
    </row>
    <row r="49" spans="1:28" ht="14" x14ac:dyDescent="0.15">
      <c r="A49" s="21">
        <f t="shared" si="10"/>
        <v>17</v>
      </c>
      <c r="B49" s="17">
        <v>25</v>
      </c>
      <c r="C49" t="str">
        <f>VLOOKUP(B:B,'Sub Op Table'!A:C,2,0)</f>
        <v>WALK 8-10 STEPS (19-25 FT, 8.4-11.4 M)</v>
      </c>
      <c r="D49" s="6">
        <f>VLOOKUP(B49,'Sub Op Table'!A:C,3,0)</f>
        <v>5.76</v>
      </c>
      <c r="E49" s="7">
        <f t="shared" si="7"/>
        <v>9.6000000000000002E-2</v>
      </c>
      <c r="F49" s="7" t="s">
        <v>334</v>
      </c>
      <c r="G49" s="20">
        <f t="shared" si="8"/>
        <v>0.16666666666666666</v>
      </c>
      <c r="H49" s="12">
        <v>1</v>
      </c>
      <c r="I49" s="7">
        <f t="shared" si="9"/>
        <v>1.6E-2</v>
      </c>
      <c r="J49" s="18"/>
      <c r="K49" s="19" t="s">
        <v>354</v>
      </c>
      <c r="L49" s="21"/>
      <c r="T49" s="12"/>
      <c r="U49" s="7"/>
      <c r="Y49" s="12"/>
      <c r="Z49" s="7"/>
      <c r="AB49" s="69"/>
    </row>
    <row r="50" spans="1:28" ht="14" x14ac:dyDescent="0.15">
      <c r="A50" s="21">
        <f t="shared" si="10"/>
        <v>18</v>
      </c>
      <c r="B50" s="17">
        <v>7</v>
      </c>
      <c r="C50" t="str">
        <f>VLOOKUP(B:B,'Sub Op Table'!A:C,2,0)</f>
        <v>PLACE</v>
      </c>
      <c r="D50" s="6">
        <f>VLOOKUP(B50,'Sub Op Table'!A:C,3,0)</f>
        <v>0.72</v>
      </c>
      <c r="E50" s="7">
        <f t="shared" si="7"/>
        <v>1.2E-2</v>
      </c>
      <c r="F50" s="7" t="s">
        <v>334</v>
      </c>
      <c r="G50" s="20">
        <f t="shared" si="8"/>
        <v>0.16666666666666666</v>
      </c>
      <c r="H50" s="12">
        <v>1</v>
      </c>
      <c r="I50" s="7">
        <f t="shared" si="9"/>
        <v>2E-3</v>
      </c>
      <c r="J50" s="18"/>
      <c r="K50" s="19" t="s">
        <v>440</v>
      </c>
      <c r="L50" s="21"/>
      <c r="T50" s="12"/>
      <c r="U50" s="7"/>
      <c r="Y50" s="12"/>
      <c r="Z50" s="7"/>
      <c r="AB50" s="69"/>
    </row>
    <row r="51" spans="1:28" ht="14" x14ac:dyDescent="0.15">
      <c r="A51" s="21">
        <f t="shared" si="10"/>
        <v>19</v>
      </c>
      <c r="B51" s="17">
        <v>17</v>
      </c>
      <c r="C51" t="str">
        <f>VLOOKUP(B:B,'Sub Op Table'!A:C,2,0)</f>
        <v>READ 2-3 DIGITS/4-8 WORDS</v>
      </c>
      <c r="D51" s="6">
        <f>VLOOKUP(B51,'Sub Op Table'!A:C,3,0)</f>
        <v>1.0799999999999998</v>
      </c>
      <c r="E51" s="7">
        <f t="shared" si="7"/>
        <v>1.7999999999999999E-2</v>
      </c>
      <c r="F51" s="7" t="s">
        <v>334</v>
      </c>
      <c r="G51" s="20">
        <f t="shared" si="8"/>
        <v>0.16666666666666666</v>
      </c>
      <c r="H51" s="12">
        <v>1</v>
      </c>
      <c r="I51" s="7">
        <f t="shared" si="9"/>
        <v>2.9999999999999996E-3</v>
      </c>
      <c r="J51" s="18"/>
      <c r="K51" s="19" t="s">
        <v>356</v>
      </c>
      <c r="L51" s="21"/>
      <c r="T51" s="12"/>
      <c r="U51" s="7"/>
      <c r="Y51" s="12"/>
      <c r="Z51" s="7"/>
      <c r="AB51" s="69"/>
    </row>
    <row r="52" spans="1:28" ht="14" x14ac:dyDescent="0.15">
      <c r="A52" s="21">
        <f t="shared" si="10"/>
        <v>20</v>
      </c>
      <c r="B52" s="17">
        <v>7</v>
      </c>
      <c r="C52" t="str">
        <f>VLOOKUP(B:B,'Sub Op Table'!A:C,2,0)</f>
        <v>PLACE</v>
      </c>
      <c r="D52" s="6">
        <f>VLOOKUP(B52,'Sub Op Table'!A:C,3,0)</f>
        <v>0.72</v>
      </c>
      <c r="E52" s="7">
        <f t="shared" si="7"/>
        <v>1.2E-2</v>
      </c>
      <c r="F52" s="7" t="s">
        <v>334</v>
      </c>
      <c r="G52" s="20">
        <f t="shared" si="8"/>
        <v>0.16666666666666666</v>
      </c>
      <c r="H52" s="12">
        <v>1</v>
      </c>
      <c r="I52" s="7">
        <f t="shared" si="9"/>
        <v>2E-3</v>
      </c>
      <c r="J52" s="18"/>
      <c r="K52" s="19" t="s">
        <v>357</v>
      </c>
      <c r="L52" s="21"/>
      <c r="T52" s="12"/>
      <c r="U52" s="7"/>
      <c r="Y52" s="12"/>
      <c r="Z52" s="7"/>
      <c r="AB52" s="69"/>
    </row>
    <row r="53" spans="1:28" ht="14" x14ac:dyDescent="0.15">
      <c r="A53" s="21">
        <f t="shared" si="10"/>
        <v>21</v>
      </c>
      <c r="B53" s="17">
        <v>1</v>
      </c>
      <c r="C53" t="str">
        <f>VLOOKUP(B:B,'Sub Op Table'!A:C,2,0)</f>
        <v>OBTAIN</v>
      </c>
      <c r="D53" s="6">
        <f>VLOOKUP(B53,'Sub Op Table'!A:C,3,0)</f>
        <v>0.72</v>
      </c>
      <c r="E53" s="7">
        <f t="shared" si="7"/>
        <v>1.2E-2</v>
      </c>
      <c r="F53" s="7" t="s">
        <v>334</v>
      </c>
      <c r="G53" s="20">
        <f t="shared" si="8"/>
        <v>0.16666666666666666</v>
      </c>
      <c r="H53" s="12">
        <v>1</v>
      </c>
      <c r="I53" s="7">
        <f t="shared" si="9"/>
        <v>2E-3</v>
      </c>
      <c r="J53" s="18"/>
      <c r="K53" s="19" t="s">
        <v>369</v>
      </c>
      <c r="L53" s="21"/>
      <c r="T53" s="12"/>
      <c r="U53" s="7"/>
      <c r="Y53" s="12"/>
      <c r="Z53" s="7"/>
      <c r="AB53" s="69"/>
    </row>
    <row r="54" spans="1:28" ht="14" x14ac:dyDescent="0.15">
      <c r="A54" s="21">
        <f t="shared" si="10"/>
        <v>22</v>
      </c>
      <c r="B54" s="17">
        <v>25</v>
      </c>
      <c r="C54" t="str">
        <f>VLOOKUP(B:B,'Sub Op Table'!A:C,2,0)</f>
        <v>WALK 8-10 STEPS (19-25 FT, 8.4-11.4 M)</v>
      </c>
      <c r="D54" s="6">
        <f>VLOOKUP(B54,'Sub Op Table'!A:C,3,0)</f>
        <v>5.76</v>
      </c>
      <c r="E54" s="7">
        <f t="shared" si="7"/>
        <v>9.6000000000000002E-2</v>
      </c>
      <c r="F54" s="7" t="s">
        <v>334</v>
      </c>
      <c r="G54" s="20">
        <f t="shared" si="8"/>
        <v>0.16666666666666666</v>
      </c>
      <c r="H54" s="12">
        <v>1</v>
      </c>
      <c r="I54" s="7">
        <f t="shared" si="9"/>
        <v>1.6E-2</v>
      </c>
      <c r="J54" s="18"/>
      <c r="K54" s="19" t="s">
        <v>398</v>
      </c>
      <c r="L54" s="21"/>
      <c r="T54" s="12"/>
      <c r="U54" s="7"/>
      <c r="Y54" s="12"/>
      <c r="Z54" s="7"/>
      <c r="AB54" s="69"/>
    </row>
    <row r="55" spans="1:28" ht="14" x14ac:dyDescent="0.15">
      <c r="A55" s="21">
        <f t="shared" si="10"/>
        <v>23</v>
      </c>
      <c r="B55" s="17">
        <v>434</v>
      </c>
      <c r="C55" t="str">
        <f>VLOOKUP(B:B,'Sub Op Table'!A:C,2,0)</f>
        <v>OBTAIN RADIO FROM BELT AND RETURN</v>
      </c>
      <c r="D55" s="6">
        <f>VLOOKUP(B55,'Sub Op Table'!A:C,3,0)</f>
        <v>2.88</v>
      </c>
      <c r="E55" s="7">
        <f t="shared" si="7"/>
        <v>4.8000000000000001E-2</v>
      </c>
      <c r="F55" s="7" t="s">
        <v>370</v>
      </c>
      <c r="G55" s="20">
        <f t="shared" si="8"/>
        <v>1.6666666666666665</v>
      </c>
      <c r="H55" s="12">
        <v>1</v>
      </c>
      <c r="I55" s="7">
        <f t="shared" si="9"/>
        <v>7.9999999999999988E-2</v>
      </c>
      <c r="J55" s="18"/>
      <c r="K55" s="19" t="s">
        <v>352</v>
      </c>
      <c r="L55" s="21"/>
      <c r="T55" s="12"/>
      <c r="U55" s="7"/>
      <c r="Y55" s="12"/>
      <c r="Z55" s="7"/>
      <c r="AB55" s="69"/>
    </row>
    <row r="56" spans="1:28" ht="14" x14ac:dyDescent="0.15">
      <c r="A56" s="21">
        <f t="shared" si="10"/>
        <v>24</v>
      </c>
      <c r="B56" s="17">
        <v>1</v>
      </c>
      <c r="C56" t="str">
        <f>VLOOKUP(B:B,'Sub Op Table'!A:C,2,0)</f>
        <v>OBTAIN</v>
      </c>
      <c r="D56" s="6">
        <f>VLOOKUP(B56,'Sub Op Table'!A:C,3,0)</f>
        <v>0.72</v>
      </c>
      <c r="E56" s="7">
        <f t="shared" si="7"/>
        <v>1.2E-2</v>
      </c>
      <c r="F56" s="7" t="s">
        <v>370</v>
      </c>
      <c r="G56" s="20">
        <f t="shared" si="8"/>
        <v>1.6666666666666665</v>
      </c>
      <c r="H56" s="12">
        <v>1</v>
      </c>
      <c r="I56" s="7">
        <f t="shared" si="9"/>
        <v>1.9999999999999997E-2</v>
      </c>
      <c r="J56" s="18"/>
      <c r="K56" s="19" t="s">
        <v>359</v>
      </c>
      <c r="L56" s="21"/>
      <c r="T56" s="12"/>
      <c r="U56" s="7"/>
      <c r="Y56" s="12"/>
      <c r="Z56" s="7"/>
      <c r="AB56" s="69"/>
    </row>
    <row r="57" spans="1:28" ht="14" x14ac:dyDescent="0.15">
      <c r="A57" s="21">
        <f t="shared" si="10"/>
        <v>25</v>
      </c>
      <c r="B57" s="17">
        <v>25</v>
      </c>
      <c r="C57" t="str">
        <f>VLOOKUP(B:B,'Sub Op Table'!A:C,2,0)</f>
        <v>WALK 8-10 STEPS (19-25 FT, 8.4-11.4 M)</v>
      </c>
      <c r="D57" s="6">
        <f>VLOOKUP(B57,'Sub Op Table'!A:C,3,0)</f>
        <v>5.76</v>
      </c>
      <c r="E57" s="7">
        <f t="shared" si="7"/>
        <v>9.6000000000000002E-2</v>
      </c>
      <c r="F57" s="7" t="s">
        <v>336</v>
      </c>
      <c r="G57" s="20">
        <f t="shared" si="8"/>
        <v>15</v>
      </c>
      <c r="H57" s="12">
        <v>1</v>
      </c>
      <c r="I57" s="7">
        <f t="shared" si="9"/>
        <v>1.44</v>
      </c>
      <c r="J57" s="18"/>
      <c r="K57" s="19" t="s">
        <v>358</v>
      </c>
      <c r="L57" s="21"/>
      <c r="T57" s="12"/>
      <c r="U57" s="7"/>
      <c r="Y57" s="12"/>
      <c r="Z57" s="7"/>
      <c r="AB57" s="69"/>
    </row>
    <row r="58" spans="1:28" ht="42" x14ac:dyDescent="0.15">
      <c r="A58" s="21">
        <f t="shared" si="10"/>
        <v>26</v>
      </c>
      <c r="B58" s="17">
        <v>245</v>
      </c>
      <c r="C58" t="str">
        <f>VLOOKUP(B:B,'Sub Op Table'!A:C,2,0)</f>
        <v>PROCESS TIME</v>
      </c>
      <c r="D58" s="14">
        <v>5</v>
      </c>
      <c r="E58" s="7">
        <f t="shared" si="7"/>
        <v>8.3333333333333329E-2</v>
      </c>
      <c r="F58" s="7" t="s">
        <v>336</v>
      </c>
      <c r="G58" s="20">
        <f t="shared" si="8"/>
        <v>15</v>
      </c>
      <c r="H58" s="12">
        <v>1</v>
      </c>
      <c r="I58" s="7">
        <f t="shared" si="9"/>
        <v>1.25</v>
      </c>
      <c r="J58" s="18"/>
      <c r="K58" s="19" t="s">
        <v>375</v>
      </c>
      <c r="L58" s="21"/>
      <c r="T58" s="12"/>
      <c r="U58" s="7"/>
      <c r="Y58" s="12"/>
      <c r="Z58" s="7"/>
      <c r="AB58" s="69"/>
    </row>
    <row r="59" spans="1:28" ht="14" x14ac:dyDescent="0.15">
      <c r="A59" s="21">
        <f t="shared" si="10"/>
        <v>27</v>
      </c>
      <c r="B59" s="17">
        <v>1</v>
      </c>
      <c r="C59" t="str">
        <f>VLOOKUP(B:B,'Sub Op Table'!A:C,2,0)</f>
        <v>OBTAIN</v>
      </c>
      <c r="D59" s="6">
        <f>VLOOKUP(B59,'Sub Op Table'!A:C,3,0)</f>
        <v>0.72</v>
      </c>
      <c r="E59" s="7">
        <f t="shared" si="7"/>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0"/>
        <v>28</v>
      </c>
      <c r="B60" s="17">
        <v>120</v>
      </c>
      <c r="C60" t="str">
        <f>VLOOKUP(B:B,'Sub Op Table'!A:C,2,0)</f>
        <v xml:space="preserve">SCAN BARCODE </v>
      </c>
      <c r="D60" s="6">
        <f>VLOOKUP(B60,'Sub Op Table'!A:C,3,0)</f>
        <v>1.7999999999999998</v>
      </c>
      <c r="E60" s="7">
        <f t="shared" si="7"/>
        <v>2.9999999999999995E-2</v>
      </c>
      <c r="F60" s="7" t="s">
        <v>698</v>
      </c>
      <c r="G60" s="20">
        <f t="shared" si="8"/>
        <v>19.866666666666667</v>
      </c>
      <c r="H60" s="12">
        <v>1</v>
      </c>
      <c r="I60" s="7">
        <f t="shared" si="9"/>
        <v>0.59599999999999997</v>
      </c>
      <c r="J60" s="18"/>
      <c r="K60" s="19" t="s">
        <v>361</v>
      </c>
      <c r="L60" s="21"/>
      <c r="T60" s="12"/>
      <c r="U60" s="7"/>
      <c r="Y60" s="12"/>
      <c r="Z60" s="7"/>
      <c r="AB60" s="69"/>
    </row>
    <row r="61" spans="1:28" ht="14" x14ac:dyDescent="0.15">
      <c r="A61" s="21">
        <f t="shared" si="10"/>
        <v>29</v>
      </c>
      <c r="B61" s="17">
        <v>25</v>
      </c>
      <c r="C61" t="str">
        <f>VLOOKUP(B:B,'Sub Op Table'!A:C,2,0)</f>
        <v>WALK 8-10 STEPS (19-25 FT, 8.4-11.4 M)</v>
      </c>
      <c r="D61" s="6">
        <f>VLOOKUP(B61,'Sub Op Table'!A:C,3,0)</f>
        <v>5.76</v>
      </c>
      <c r="E61" s="7">
        <f t="shared" si="7"/>
        <v>9.6000000000000002E-2</v>
      </c>
      <c r="F61" s="7" t="s">
        <v>370</v>
      </c>
      <c r="G61" s="20">
        <f t="shared" si="8"/>
        <v>1.6666666666666665</v>
      </c>
      <c r="H61" s="12">
        <v>1</v>
      </c>
      <c r="I61" s="7">
        <f t="shared" si="9"/>
        <v>0.15999999999999998</v>
      </c>
      <c r="J61" s="18"/>
      <c r="K61" s="19" t="s">
        <v>363</v>
      </c>
      <c r="L61" s="21"/>
      <c r="T61" s="12"/>
      <c r="U61" s="7"/>
      <c r="Y61" s="12"/>
      <c r="Z61" s="7"/>
      <c r="AB61" s="69"/>
    </row>
    <row r="62" spans="1:28" ht="14" x14ac:dyDescent="0.15">
      <c r="A62" s="21">
        <f t="shared" si="10"/>
        <v>30</v>
      </c>
      <c r="B62" s="17">
        <v>14</v>
      </c>
      <c r="C62" t="str">
        <f>VLOOKUP(B:B,'Sub Op Table'!A:C,2,0)</f>
        <v>POSITION WITH CARE AND 50% BEND</v>
      </c>
      <c r="D62" s="6">
        <f>VLOOKUP(B62,'Sub Op Table'!A:C,3,0)</f>
        <v>3.5999999999999996</v>
      </c>
      <c r="E62" s="7">
        <f t="shared" si="7"/>
        <v>5.9999999999999991E-2</v>
      </c>
      <c r="F62" s="7" t="s">
        <v>370</v>
      </c>
      <c r="G62" s="20">
        <f t="shared" si="8"/>
        <v>1.6666666666666665</v>
      </c>
      <c r="H62" s="12">
        <v>1</v>
      </c>
      <c r="I62" s="7">
        <f t="shared" si="9"/>
        <v>9.9999999999999978E-2</v>
      </c>
      <c r="J62" s="18"/>
      <c r="K62" s="19" t="s">
        <v>394</v>
      </c>
      <c r="L62" s="21"/>
      <c r="T62" s="12"/>
      <c r="U62" s="7"/>
      <c r="Y62" s="12"/>
      <c r="Z62" s="7"/>
      <c r="AB62" s="69"/>
    </row>
    <row r="63" spans="1:28" ht="14" x14ac:dyDescent="0.15">
      <c r="A63" s="21">
        <f t="shared" si="10"/>
        <v>31</v>
      </c>
      <c r="B63" s="17">
        <v>7</v>
      </c>
      <c r="C63" t="str">
        <f>VLOOKUP(B:B,'Sub Op Table'!A:C,2,0)</f>
        <v>PLACE</v>
      </c>
      <c r="D63" s="6">
        <f>VLOOKUP(B63,'Sub Op Table'!A:C,3,0)</f>
        <v>0.72</v>
      </c>
      <c r="E63" s="7">
        <f t="shared" si="7"/>
        <v>1.2E-2</v>
      </c>
      <c r="F63" s="7" t="s">
        <v>336</v>
      </c>
      <c r="G63" s="20">
        <f t="shared" si="8"/>
        <v>15</v>
      </c>
      <c r="H63" s="12">
        <v>1</v>
      </c>
      <c r="I63" s="7">
        <f t="shared" si="9"/>
        <v>0.18</v>
      </c>
      <c r="J63" s="18"/>
      <c r="K63" s="19" t="s">
        <v>364</v>
      </c>
      <c r="L63" s="21"/>
      <c r="T63" s="12"/>
      <c r="U63" s="7"/>
      <c r="Y63" s="12"/>
      <c r="Z63" s="7"/>
      <c r="AB63" s="69"/>
    </row>
    <row r="64" spans="1:28" ht="14" x14ac:dyDescent="0.15">
      <c r="A64" s="21">
        <f t="shared" si="10"/>
        <v>32</v>
      </c>
      <c r="B64" s="17">
        <v>120</v>
      </c>
      <c r="C64" t="str">
        <f>VLOOKUP(B:B,'Sub Op Table'!A:C,2,0)</f>
        <v xml:space="preserve">SCAN BARCODE </v>
      </c>
      <c r="D64" s="6">
        <f>VLOOKUP(B64,'Sub Op Table'!A:C,3,0)</f>
        <v>1.7999999999999998</v>
      </c>
      <c r="E64" s="7">
        <f t="shared" si="7"/>
        <v>2.9999999999999995E-2</v>
      </c>
      <c r="F64" s="7" t="s">
        <v>336</v>
      </c>
      <c r="G64" s="20">
        <f t="shared" si="8"/>
        <v>15</v>
      </c>
      <c r="H64" s="12">
        <v>1</v>
      </c>
      <c r="I64" s="7">
        <f t="shared" si="9"/>
        <v>0.44999999999999996</v>
      </c>
      <c r="J64" s="18"/>
      <c r="K64" s="19" t="s">
        <v>365</v>
      </c>
      <c r="L64" s="21"/>
      <c r="T64" s="12"/>
      <c r="U64" s="7"/>
      <c r="Y64" s="12"/>
      <c r="Z64" s="7"/>
      <c r="AB64" s="69"/>
    </row>
    <row r="65" spans="1:29" ht="14" x14ac:dyDescent="0.15">
      <c r="A65" s="21">
        <f t="shared" si="10"/>
        <v>33</v>
      </c>
      <c r="B65" s="17">
        <v>1</v>
      </c>
      <c r="C65" t="str">
        <f>VLOOKUP(B:B,'Sub Op Table'!A:C,2,0)</f>
        <v>OBTAIN</v>
      </c>
      <c r="D65" s="6">
        <f>VLOOKUP(B65,'Sub Op Table'!A:C,3,0)</f>
        <v>0.72</v>
      </c>
      <c r="E65" s="7">
        <f t="shared" si="7"/>
        <v>1.2E-2</v>
      </c>
      <c r="F65" s="7" t="s">
        <v>335</v>
      </c>
      <c r="G65" s="20">
        <f t="shared" si="8"/>
        <v>1</v>
      </c>
      <c r="H65" s="12">
        <v>1</v>
      </c>
      <c r="I65" s="7">
        <f t="shared" si="9"/>
        <v>1.2E-2</v>
      </c>
      <c r="J65" s="18"/>
      <c r="K65" s="19" t="s">
        <v>371</v>
      </c>
      <c r="L65" s="21"/>
      <c r="T65" s="12"/>
      <c r="U65" s="7"/>
      <c r="Y65" s="12"/>
      <c r="Z65" s="7"/>
      <c r="AB65" s="69"/>
    </row>
    <row r="66" spans="1:29" ht="14" x14ac:dyDescent="0.15">
      <c r="A66" s="21">
        <f t="shared" si="10"/>
        <v>34</v>
      </c>
      <c r="B66" s="17">
        <v>521</v>
      </c>
      <c r="C66" t="str">
        <f>VLOOKUP(B:B,'Sub Op Table'!A:C,2,0)</f>
        <v>FOLD SHEET OF PAPER</v>
      </c>
      <c r="D66" s="6">
        <f>VLOOKUP(B66,'Sub Op Table'!A:C,3,0)</f>
        <v>5.76</v>
      </c>
      <c r="E66" s="7">
        <f t="shared" si="7"/>
        <v>9.6000000000000002E-2</v>
      </c>
      <c r="F66" s="7" t="s">
        <v>335</v>
      </c>
      <c r="G66" s="20">
        <f t="shared" si="8"/>
        <v>1</v>
      </c>
      <c r="H66" s="12">
        <v>1</v>
      </c>
      <c r="I66" s="7">
        <f t="shared" si="9"/>
        <v>9.6000000000000002E-2</v>
      </c>
      <c r="J66" s="18"/>
      <c r="K66" s="19" t="s">
        <v>367</v>
      </c>
      <c r="L66" s="21"/>
      <c r="T66" s="12"/>
      <c r="U66" s="7"/>
      <c r="Y66" s="12"/>
      <c r="Z66" s="7"/>
      <c r="AB66" s="69"/>
    </row>
    <row r="67" spans="1:29" ht="14" x14ac:dyDescent="0.15">
      <c r="A67" s="21">
        <f t="shared" si="10"/>
        <v>35</v>
      </c>
      <c r="B67" s="17">
        <v>10</v>
      </c>
      <c r="C67" t="str">
        <f>VLOOKUP(B:B,'Sub Op Table'!A:C,2,0)</f>
        <v>PLACE WITH ADJUSTMENTS</v>
      </c>
      <c r="D67" s="6">
        <f>VLOOKUP(B67,'Sub Op Table'!A:C,3,0)</f>
        <v>1.44</v>
      </c>
      <c r="E67" s="7">
        <f t="shared" si="7"/>
        <v>2.4E-2</v>
      </c>
      <c r="F67" s="7" t="s">
        <v>335</v>
      </c>
      <c r="G67" s="20">
        <f t="shared" si="8"/>
        <v>1</v>
      </c>
      <c r="H67" s="12">
        <v>1</v>
      </c>
      <c r="I67" s="7">
        <f t="shared" si="9"/>
        <v>2.4E-2</v>
      </c>
      <c r="J67" s="18"/>
      <c r="K67" s="19" t="s">
        <v>368</v>
      </c>
      <c r="L67" s="21"/>
      <c r="T67" s="12"/>
      <c r="U67" s="7"/>
      <c r="Y67" s="12"/>
      <c r="Z67" s="7"/>
      <c r="AB67" s="69"/>
    </row>
    <row r="68" spans="1:29" ht="14" x14ac:dyDescent="0.15">
      <c r="A68" s="21">
        <f t="shared" si="10"/>
        <v>36</v>
      </c>
      <c r="B68" s="17">
        <v>25</v>
      </c>
      <c r="C68" t="str">
        <f>VLOOKUP(B:B,'Sub Op Table'!A:C,2,0)</f>
        <v>WALK 8-10 STEPS (19-25 FT, 8.4-11.4 M)</v>
      </c>
      <c r="D68" s="6">
        <f>VLOOKUP(B68,'Sub Op Table'!A:C,3,0)</f>
        <v>5.76</v>
      </c>
      <c r="E68" s="7">
        <f t="shared" si="7"/>
        <v>9.6000000000000002E-2</v>
      </c>
      <c r="F68" s="7" t="s">
        <v>370</v>
      </c>
      <c r="G68" s="20">
        <f t="shared" si="8"/>
        <v>1.6666666666666665</v>
      </c>
      <c r="H68" s="12">
        <v>1</v>
      </c>
      <c r="I68" s="7">
        <f t="shared" si="9"/>
        <v>0.15999999999999998</v>
      </c>
      <c r="J68" s="18"/>
      <c r="K68" s="19" t="s">
        <v>363</v>
      </c>
      <c r="L68" s="21"/>
      <c r="T68" s="12"/>
      <c r="U68" s="7"/>
      <c r="Y68" s="12"/>
      <c r="Z68" s="7"/>
      <c r="AB68" s="69"/>
    </row>
    <row r="69" spans="1:29" ht="14" x14ac:dyDescent="0.15">
      <c r="A69" s="21">
        <f t="shared" si="10"/>
        <v>37</v>
      </c>
      <c r="B69" s="17">
        <v>1</v>
      </c>
      <c r="C69" t="str">
        <f>VLOOKUP(B:B,'Sub Op Table'!A:C,2,0)</f>
        <v>OBTAIN</v>
      </c>
      <c r="D69" s="6">
        <f>VLOOKUP(B69,'Sub Op Table'!A:C,3,0)</f>
        <v>0.72</v>
      </c>
      <c r="E69" s="7">
        <f t="shared" si="7"/>
        <v>1.2E-2</v>
      </c>
      <c r="F69" s="7" t="s">
        <v>370</v>
      </c>
      <c r="G69" s="20">
        <f t="shared" si="8"/>
        <v>1.6666666666666665</v>
      </c>
      <c r="H69" s="12">
        <v>1</v>
      </c>
      <c r="I69" s="7">
        <f t="shared" si="9"/>
        <v>1.9999999999999997E-2</v>
      </c>
      <c r="J69" s="18"/>
      <c r="K69" s="19" t="s">
        <v>369</v>
      </c>
      <c r="L69" s="21"/>
      <c r="T69" s="12"/>
      <c r="U69" s="7"/>
      <c r="Y69" s="12"/>
      <c r="Z69" s="7"/>
      <c r="AB69" s="69"/>
    </row>
    <row r="70" spans="1:29" ht="14" x14ac:dyDescent="0.15">
      <c r="A70" s="21">
        <f t="shared" si="10"/>
        <v>38</v>
      </c>
      <c r="B70" s="17">
        <v>25</v>
      </c>
      <c r="C70" t="str">
        <f>VLOOKUP(B:B,'Sub Op Table'!A:C,2,0)</f>
        <v>WALK 8-10 STEPS (19-25 FT, 8.4-11.4 M)</v>
      </c>
      <c r="D70" s="6">
        <f>VLOOKUP(B70,'Sub Op Table'!A:C,3,0)</f>
        <v>5.76</v>
      </c>
      <c r="E70" s="7">
        <f t="shared" si="7"/>
        <v>9.6000000000000002E-2</v>
      </c>
      <c r="F70" s="7" t="s">
        <v>370</v>
      </c>
      <c r="G70" s="20">
        <f t="shared" si="8"/>
        <v>1.6666666666666665</v>
      </c>
      <c r="H70" s="12">
        <v>1</v>
      </c>
      <c r="I70" s="7">
        <f t="shared" si="9"/>
        <v>0.15999999999999998</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699</v>
      </c>
      <c r="E72" s="7"/>
      <c r="F72" s="7"/>
      <c r="G72" s="7"/>
      <c r="I72" s="7"/>
      <c r="J72" s="18"/>
      <c r="K72" s="19"/>
      <c r="L72" s="21"/>
      <c r="T72" s="74"/>
      <c r="U72" s="12"/>
      <c r="V72" s="7"/>
      <c r="Z72" s="12"/>
      <c r="AA72" s="7"/>
      <c r="AC72" s="69"/>
    </row>
    <row r="73" spans="1:29" ht="15" x14ac:dyDescent="0.2">
      <c r="A73" s="17">
        <v>50</v>
      </c>
      <c r="B73" s="17">
        <v>245</v>
      </c>
      <c r="C73" t="str">
        <f>VLOOKUP(B:B,'Sub Op Table'!A:C,2,0)</f>
        <v>PROCESS TIME</v>
      </c>
      <c r="D73" s="14">
        <v>10</v>
      </c>
      <c r="E73" s="7">
        <f t="shared" ref="E73:E82" si="11">D73/60</f>
        <v>0.16666666666666666</v>
      </c>
      <c r="F73" s="75" t="s">
        <v>412</v>
      </c>
      <c r="G73" s="20">
        <f t="shared" ref="G73:G82" si="12">VLOOKUP(F73,$C$14:$D$21,2,FALSE)</f>
        <v>2</v>
      </c>
      <c r="H73" s="12">
        <f>'Secondary Assumptions'!C16</f>
        <v>0.95</v>
      </c>
      <c r="I73" s="7">
        <f>E73*G73*H73</f>
        <v>0.31666666666666665</v>
      </c>
      <c r="J73" s="18"/>
      <c r="K73" s="19" t="s">
        <v>657</v>
      </c>
      <c r="L73" s="21"/>
      <c r="T73" s="74"/>
      <c r="U73" s="12"/>
      <c r="V73" s="7"/>
      <c r="Z73" s="12"/>
      <c r="AA73" s="7"/>
      <c r="AC73" s="69"/>
    </row>
    <row r="74" spans="1:29" ht="15" x14ac:dyDescent="0.2">
      <c r="A74" s="17"/>
      <c r="B74" s="17"/>
      <c r="C74" s="76" t="s">
        <v>808</v>
      </c>
      <c r="E74" s="7"/>
      <c r="F74" s="75"/>
      <c r="G74" s="20"/>
      <c r="I74" s="7"/>
      <c r="J74" s="18"/>
      <c r="K74" s="19"/>
      <c r="L74" s="21"/>
      <c r="T74" s="74"/>
      <c r="U74" s="12"/>
      <c r="V74" s="7"/>
      <c r="Z74" s="12"/>
      <c r="AA74" s="7"/>
      <c r="AC74" s="69"/>
    </row>
    <row r="75" spans="1:29" ht="15" x14ac:dyDescent="0.2">
      <c r="A75" s="17">
        <v>51</v>
      </c>
      <c r="B75" s="17">
        <v>434</v>
      </c>
      <c r="C75" t="str">
        <f>VLOOKUP(B:B,'Sub Op Table'!A:C,2,0)</f>
        <v>OBTAIN RADIO FROM BELT AND RETURN</v>
      </c>
      <c r="D75" s="6">
        <f>VLOOKUP(B75,'Sub Op Table'!A:C,3,0)</f>
        <v>2.88</v>
      </c>
      <c r="E75" s="7">
        <f t="shared" si="11"/>
        <v>4.8000000000000001E-2</v>
      </c>
      <c r="F75" s="75" t="s">
        <v>412</v>
      </c>
      <c r="G75" s="20">
        <f t="shared" si="12"/>
        <v>2</v>
      </c>
      <c r="H75" s="12">
        <v>1</v>
      </c>
      <c r="I75" s="7">
        <f t="shared" ref="I75:I82" si="13">E75*G75*H75</f>
        <v>9.6000000000000002E-2</v>
      </c>
      <c r="J75" s="18"/>
      <c r="K75" s="19" t="s">
        <v>497</v>
      </c>
      <c r="L75" s="21"/>
      <c r="T75" s="74"/>
      <c r="U75" s="12"/>
      <c r="V75" s="7"/>
      <c r="Z75" s="12"/>
      <c r="AA75" s="7"/>
      <c r="AC75" s="69"/>
    </row>
    <row r="76" spans="1:29" ht="15" x14ac:dyDescent="0.2">
      <c r="A76" s="17">
        <v>52</v>
      </c>
      <c r="B76" s="17">
        <v>481</v>
      </c>
      <c r="C76" t="str">
        <f>VLOOKUP(B:B,'Sub Op Table'!A:C,2,0)</f>
        <v>TYPE 3-6 DIGITS-Keypad</v>
      </c>
      <c r="D76" s="6">
        <f>VLOOKUP(B76,'Sub Op Table'!A:C,3,0)</f>
        <v>2.1599999999999997</v>
      </c>
      <c r="E76" s="7">
        <f t="shared" si="11"/>
        <v>3.5999999999999997E-2</v>
      </c>
      <c r="F76" s="75" t="s">
        <v>412</v>
      </c>
      <c r="G76" s="20">
        <f t="shared" si="12"/>
        <v>2</v>
      </c>
      <c r="H76" s="12">
        <v>1</v>
      </c>
      <c r="I76" s="7">
        <f t="shared" si="13"/>
        <v>7.1999999999999995E-2</v>
      </c>
      <c r="J76" s="18"/>
      <c r="K76" s="19" t="s">
        <v>809</v>
      </c>
      <c r="L76" s="21"/>
      <c r="T76" s="74"/>
      <c r="U76" s="12"/>
      <c r="V76" s="7"/>
      <c r="Z76" s="12"/>
      <c r="AA76" s="7"/>
      <c r="AC76" s="69"/>
    </row>
    <row r="77" spans="1:29" ht="15" x14ac:dyDescent="0.2">
      <c r="A77" s="17">
        <v>53</v>
      </c>
      <c r="B77" s="17">
        <v>245</v>
      </c>
      <c r="C77" t="str">
        <f>VLOOKUP(B:B,'Sub Op Table'!A:C,2,0)</f>
        <v>PROCESS TIME</v>
      </c>
      <c r="D77" s="14">
        <v>60</v>
      </c>
      <c r="E77" s="7">
        <f t="shared" si="11"/>
        <v>1</v>
      </c>
      <c r="F77" s="75" t="s">
        <v>412</v>
      </c>
      <c r="G77" s="20">
        <f t="shared" si="12"/>
        <v>2</v>
      </c>
      <c r="H77" s="12">
        <v>1</v>
      </c>
      <c r="I77" s="7">
        <f t="shared" si="13"/>
        <v>2</v>
      </c>
      <c r="J77" s="18"/>
      <c r="K77" s="19" t="s">
        <v>810</v>
      </c>
      <c r="L77" s="21"/>
      <c r="T77" s="74"/>
      <c r="U77" s="12"/>
      <c r="V77" s="7"/>
      <c r="Z77" s="12"/>
      <c r="AA77" s="7"/>
      <c r="AC77" s="69"/>
    </row>
    <row r="78" spans="1:29" ht="15" x14ac:dyDescent="0.2">
      <c r="A78" s="17">
        <v>54</v>
      </c>
      <c r="B78" s="17">
        <v>245</v>
      </c>
      <c r="C78" t="str">
        <f>VLOOKUP(B:B,'Sub Op Table'!A:C,2,0)</f>
        <v>PROCESS TIME</v>
      </c>
      <c r="D78" s="14">
        <v>5</v>
      </c>
      <c r="E78" s="7">
        <f t="shared" si="11"/>
        <v>8.3333333333333329E-2</v>
      </c>
      <c r="F78" s="75" t="s">
        <v>412</v>
      </c>
      <c r="G78" s="20">
        <f t="shared" si="12"/>
        <v>2</v>
      </c>
      <c r="H78" s="12">
        <v>1</v>
      </c>
      <c r="I78" s="7">
        <f t="shared" si="13"/>
        <v>0.16666666666666666</v>
      </c>
      <c r="J78" s="18"/>
      <c r="K78" s="19" t="s">
        <v>811</v>
      </c>
      <c r="L78" s="21"/>
      <c r="T78" s="74"/>
      <c r="U78" s="12"/>
      <c r="V78" s="7"/>
      <c r="Z78" s="12"/>
      <c r="AA78" s="7"/>
      <c r="AC78" s="69"/>
    </row>
    <row r="79" spans="1:29" ht="15" x14ac:dyDescent="0.2">
      <c r="A79" s="17">
        <v>55</v>
      </c>
      <c r="B79" s="17">
        <v>245</v>
      </c>
      <c r="C79" t="str">
        <f>VLOOKUP(B:B,'Sub Op Table'!A:C,2,0)</f>
        <v>PROCESS TIME</v>
      </c>
      <c r="D79" s="14">
        <v>180</v>
      </c>
      <c r="E79" s="7">
        <f t="shared" si="11"/>
        <v>3</v>
      </c>
      <c r="F79" s="75" t="s">
        <v>412</v>
      </c>
      <c r="G79" s="20">
        <f t="shared" si="12"/>
        <v>2</v>
      </c>
      <c r="H79" s="12">
        <v>1</v>
      </c>
      <c r="I79" s="7">
        <f t="shared" si="13"/>
        <v>6</v>
      </c>
      <c r="J79" s="18"/>
      <c r="K79" s="19" t="s">
        <v>812</v>
      </c>
      <c r="L79" s="21"/>
      <c r="T79" s="74"/>
      <c r="U79" s="12"/>
      <c r="V79" s="7"/>
      <c r="Z79" s="12"/>
      <c r="AA79" s="7"/>
      <c r="AC79" s="69"/>
    </row>
    <row r="80" spans="1:29" ht="15" x14ac:dyDescent="0.2">
      <c r="A80" s="17">
        <v>56</v>
      </c>
      <c r="B80" s="17">
        <v>7</v>
      </c>
      <c r="C80" t="str">
        <f>VLOOKUP(B:B,'Sub Op Table'!A:C,2,0)</f>
        <v>PLACE</v>
      </c>
      <c r="D80" s="6">
        <f>VLOOKUP(B80,'Sub Op Table'!A:C,3,0)</f>
        <v>0.72</v>
      </c>
      <c r="E80" s="7">
        <f t="shared" si="11"/>
        <v>1.2E-2</v>
      </c>
      <c r="F80" s="75" t="s">
        <v>412</v>
      </c>
      <c r="G80" s="20">
        <f t="shared" si="12"/>
        <v>2</v>
      </c>
      <c r="H80" s="12">
        <v>1</v>
      </c>
      <c r="I80" s="7">
        <f t="shared" si="13"/>
        <v>2.4E-2</v>
      </c>
      <c r="J80" s="18"/>
      <c r="K80" s="19" t="s">
        <v>813</v>
      </c>
      <c r="L80" s="21"/>
      <c r="T80" s="74"/>
      <c r="U80" s="12"/>
      <c r="V80" s="7"/>
      <c r="Z80" s="12"/>
      <c r="AA80" s="7"/>
      <c r="AC80" s="69"/>
    </row>
    <row r="81" spans="1:30" ht="15" x14ac:dyDescent="0.2">
      <c r="A81" s="17">
        <v>57</v>
      </c>
      <c r="B81" s="17">
        <v>245</v>
      </c>
      <c r="C81" t="str">
        <f>VLOOKUP(B:B,'Sub Op Table'!A:C,2,0)</f>
        <v>PROCESS TIME</v>
      </c>
      <c r="D81" s="14">
        <v>10</v>
      </c>
      <c r="E81" s="7">
        <f t="shared" si="11"/>
        <v>0.16666666666666666</v>
      </c>
      <c r="F81" s="75" t="s">
        <v>412</v>
      </c>
      <c r="G81" s="20">
        <f t="shared" si="12"/>
        <v>2</v>
      </c>
      <c r="H81" s="12">
        <v>1</v>
      </c>
      <c r="I81" s="7">
        <f t="shared" si="13"/>
        <v>0.33333333333333331</v>
      </c>
      <c r="J81" s="18"/>
      <c r="K81" s="19" t="s">
        <v>814</v>
      </c>
      <c r="L81" s="21"/>
      <c r="T81" s="74"/>
      <c r="U81" s="12"/>
      <c r="V81" s="7"/>
      <c r="Z81" s="12"/>
      <c r="AA81" s="7"/>
      <c r="AC81" s="69"/>
    </row>
    <row r="82" spans="1:30" ht="15" x14ac:dyDescent="0.2">
      <c r="A82" s="17">
        <v>58</v>
      </c>
      <c r="B82" s="17">
        <v>1</v>
      </c>
      <c r="C82" t="str">
        <f>VLOOKUP(B:B,'Sub Op Table'!A:C,2,0)</f>
        <v>OBTAIN</v>
      </c>
      <c r="D82" s="6">
        <f>VLOOKUP(B82,'Sub Op Table'!A:C,3,0)</f>
        <v>0.72</v>
      </c>
      <c r="E82" s="7">
        <f t="shared" si="11"/>
        <v>1.2E-2</v>
      </c>
      <c r="F82" s="75" t="s">
        <v>412</v>
      </c>
      <c r="G82" s="20">
        <f t="shared" si="12"/>
        <v>2</v>
      </c>
      <c r="H82" s="12">
        <v>1</v>
      </c>
      <c r="I82" s="7">
        <f t="shared" si="13"/>
        <v>2.4E-2</v>
      </c>
      <c r="J82" s="18"/>
      <c r="K82" s="19" t="s">
        <v>815</v>
      </c>
      <c r="L82" s="21"/>
      <c r="T82" s="74"/>
      <c r="U82" s="12"/>
      <c r="V82" s="7"/>
      <c r="Z82" s="12"/>
      <c r="AA82" s="7"/>
      <c r="AC82" s="69"/>
    </row>
    <row r="83" spans="1:30" x14ac:dyDescent="0.15">
      <c r="B83" s="4" t="s">
        <v>6</v>
      </c>
      <c r="C83" s="5" t="s">
        <v>381</v>
      </c>
      <c r="E83" s="7"/>
      <c r="F83" s="7"/>
      <c r="G83" s="7"/>
      <c r="I83" s="7"/>
      <c r="J83" s="8"/>
      <c r="K83" s="9"/>
      <c r="T83" s="12"/>
      <c r="U83" s="7"/>
      <c r="Y83" s="12"/>
      <c r="Z83" s="7"/>
      <c r="AB83" s="69"/>
    </row>
    <row r="84" spans="1:30" ht="14" x14ac:dyDescent="0.15">
      <c r="A84" s="21">
        <v>77</v>
      </c>
      <c r="B84" s="17">
        <v>25</v>
      </c>
      <c r="C84" t="str">
        <f>VLOOKUP(B:B,'Sub Op Table'!A:C,2,0)</f>
        <v>WALK 8-10 STEPS (19-25 FT, 8.4-11.4 M)</v>
      </c>
      <c r="D84" s="6">
        <f>VLOOKUP(B84,'Sub Op Table'!A:C,3,0)</f>
        <v>5.76</v>
      </c>
      <c r="E84" s="7">
        <f>D84/60</f>
        <v>9.6000000000000002E-2</v>
      </c>
      <c r="F84" s="7" t="s">
        <v>334</v>
      </c>
      <c r="G84" s="20">
        <f t="shared" ref="G84:G103" si="14">VLOOKUP(F84,$C$14:$D$21,2,FALSE)</f>
        <v>0.16666666666666666</v>
      </c>
      <c r="H84" s="12">
        <v>1</v>
      </c>
      <c r="I84" s="7">
        <f>E84*G84*H84</f>
        <v>1.6E-2</v>
      </c>
      <c r="J84" s="18"/>
      <c r="K84" s="19" t="s">
        <v>400</v>
      </c>
      <c r="L84" s="21"/>
      <c r="T84" s="12"/>
      <c r="U84" s="7"/>
      <c r="Y84" s="12"/>
      <c r="Z84" s="7"/>
      <c r="AB84" s="69"/>
    </row>
    <row r="85" spans="1:30" ht="14" x14ac:dyDescent="0.15">
      <c r="A85" s="21">
        <v>78</v>
      </c>
      <c r="B85" s="17">
        <v>1</v>
      </c>
      <c r="C85" t="str">
        <f>VLOOKUP(B:B,'Sub Op Table'!A:C,2,0)</f>
        <v>OBTAIN</v>
      </c>
      <c r="D85" s="6">
        <f>VLOOKUP(B85,'Sub Op Table'!A:C,3,0)</f>
        <v>0.72</v>
      </c>
      <c r="E85" s="7">
        <f>D85/60</f>
        <v>1.2E-2</v>
      </c>
      <c r="F85" s="7" t="s">
        <v>334</v>
      </c>
      <c r="G85" s="20">
        <f t="shared" si="14"/>
        <v>0.16666666666666666</v>
      </c>
      <c r="H85" s="12">
        <v>1</v>
      </c>
      <c r="I85" s="7">
        <f>E85*G85*H85</f>
        <v>2E-3</v>
      </c>
      <c r="J85" s="18"/>
      <c r="K85" s="19" t="s">
        <v>369</v>
      </c>
      <c r="L85" s="21"/>
      <c r="T85" s="12"/>
      <c r="U85" s="7"/>
      <c r="Y85" s="12"/>
      <c r="Z85" s="7"/>
      <c r="AB85" s="69"/>
    </row>
    <row r="86" spans="1:30" ht="14" x14ac:dyDescent="0.15">
      <c r="A86" s="21">
        <f>A85+1</f>
        <v>79</v>
      </c>
      <c r="B86" s="17">
        <v>70</v>
      </c>
      <c r="C86" t="str">
        <f>VLOOKUP(B:B,'Sub Op Table'!A:C,2,0)</f>
        <v>CART PUSH/PULL 78-87 STEPS</v>
      </c>
      <c r="D86" s="6">
        <f>VLOOKUP(B86,'Sub Op Table'!A:C,3,0)</f>
        <v>63.719999999999992</v>
      </c>
      <c r="E86" s="7">
        <f>D86/60</f>
        <v>1.0619999999999998</v>
      </c>
      <c r="F86" s="7" t="s">
        <v>334</v>
      </c>
      <c r="G86" s="20">
        <f t="shared" si="14"/>
        <v>0.16666666666666666</v>
      </c>
      <c r="H86" s="12">
        <v>1</v>
      </c>
      <c r="I86" s="7">
        <f>E86*G86*H86</f>
        <v>0.17699999999999996</v>
      </c>
      <c r="J86" s="18"/>
      <c r="K86" s="19" t="s">
        <v>837</v>
      </c>
      <c r="L86" s="21"/>
      <c r="T86" s="12"/>
      <c r="U86" s="7"/>
      <c r="Y86" s="12"/>
      <c r="Z86" s="7"/>
      <c r="AB86" s="69"/>
    </row>
    <row r="87" spans="1:30" ht="14" x14ac:dyDescent="0.15">
      <c r="A87" s="21">
        <f t="shared" ref="A87:A103" si="15">A86+1</f>
        <v>80</v>
      </c>
      <c r="B87" s="17">
        <v>10</v>
      </c>
      <c r="C87" t="str">
        <f>VLOOKUP(B:B,'Sub Op Table'!A:C,2,0)</f>
        <v>PLACE WITH ADJUSTMENTS</v>
      </c>
      <c r="D87" s="6">
        <f>VLOOKUP(B87,'Sub Op Table'!A:C,3,0)</f>
        <v>1.44</v>
      </c>
      <c r="E87" s="7">
        <f>D87/60</f>
        <v>2.4E-2</v>
      </c>
      <c r="F87" s="7" t="s">
        <v>334</v>
      </c>
      <c r="G87" s="20">
        <f t="shared" si="14"/>
        <v>0.16666666666666666</v>
      </c>
      <c r="H87" s="12">
        <v>1</v>
      </c>
      <c r="I87" s="7">
        <f>E87*G87*H87</f>
        <v>4.0000000000000001E-3</v>
      </c>
      <c r="J87" s="18"/>
      <c r="K87" s="19" t="s">
        <v>402</v>
      </c>
      <c r="L87" s="21"/>
      <c r="T87" s="12"/>
      <c r="U87" s="7"/>
      <c r="Y87" s="12"/>
      <c r="Z87" s="7"/>
      <c r="AB87" s="69"/>
    </row>
    <row r="88" spans="1:30" ht="15" x14ac:dyDescent="0.2">
      <c r="A88" s="21">
        <f t="shared" si="15"/>
        <v>81</v>
      </c>
      <c r="B88" s="17">
        <v>2</v>
      </c>
      <c r="C88" t="str">
        <f>VLOOKUP(B:B,'Sub Op Table'!A:C,2,0)</f>
        <v>OBTAIN WITH 50% BEND</v>
      </c>
      <c r="D88" s="6">
        <f>VLOOKUP(B88,'Sub Op Table'!A:C,3,0)</f>
        <v>1.7999999999999998</v>
      </c>
      <c r="E88" s="7">
        <f t="shared" ref="E88:E103" si="16">D88/60</f>
        <v>2.9999999999999995E-2</v>
      </c>
      <c r="F88" s="7" t="s">
        <v>335</v>
      </c>
      <c r="G88" s="20">
        <f t="shared" si="14"/>
        <v>1</v>
      </c>
      <c r="H88" s="12">
        <v>1</v>
      </c>
      <c r="I88" s="7">
        <f t="shared" ref="I88:I103" si="17">E88*G88*H88</f>
        <v>2.9999999999999995E-2</v>
      </c>
      <c r="J88" s="18"/>
      <c r="K88" s="19" t="s">
        <v>372</v>
      </c>
      <c r="L88" s="21"/>
      <c r="U88" s="73"/>
      <c r="V88" s="79">
        <v>2</v>
      </c>
      <c r="W88" s="7">
        <f t="shared" ref="W88:W92" si="18">E88*G88*V88</f>
        <v>5.9999999999999991E-2</v>
      </c>
      <c r="X88" t="s">
        <v>374</v>
      </c>
      <c r="AA88" s="79">
        <v>2</v>
      </c>
      <c r="AB88" s="7">
        <f t="shared" ref="AB88:AB92" si="19">E88*G88*AA88</f>
        <v>5.9999999999999991E-2</v>
      </c>
      <c r="AD88" s="69">
        <f t="shared" ref="AD88:AD93" si="20">V88-AA88</f>
        <v>0</v>
      </c>
    </row>
    <row r="89" spans="1:30" ht="15" x14ac:dyDescent="0.2">
      <c r="A89" s="21">
        <f t="shared" si="15"/>
        <v>82</v>
      </c>
      <c r="B89" s="17">
        <v>512</v>
      </c>
      <c r="C89" t="str">
        <f>VLOOKUP(B:B,'Sub Op Table'!A:C,2,0)</f>
        <v>READ COMPARE 4 ITEMS</v>
      </c>
      <c r="D89" s="6">
        <f>VLOOKUP(B89,'Sub Op Table'!A:C,3,0)</f>
        <v>2.1599999999999997</v>
      </c>
      <c r="E89" s="7">
        <f t="shared" si="16"/>
        <v>3.5999999999999997E-2</v>
      </c>
      <c r="F89" s="7" t="s">
        <v>335</v>
      </c>
      <c r="G89" s="20">
        <f t="shared" si="14"/>
        <v>1</v>
      </c>
      <c r="H89" s="12">
        <v>1</v>
      </c>
      <c r="I89" s="7">
        <f t="shared" si="17"/>
        <v>3.5999999999999997E-2</v>
      </c>
      <c r="J89" s="18"/>
      <c r="K89" s="19" t="s">
        <v>373</v>
      </c>
      <c r="L89" s="21"/>
      <c r="U89" s="73"/>
      <c r="V89" s="12">
        <v>1</v>
      </c>
      <c r="W89" s="7">
        <f t="shared" si="18"/>
        <v>3.5999999999999997E-2</v>
      </c>
      <c r="AA89" s="12">
        <v>1</v>
      </c>
      <c r="AB89" s="7">
        <f t="shared" si="19"/>
        <v>3.5999999999999997E-2</v>
      </c>
      <c r="AD89" s="69">
        <f t="shared" si="20"/>
        <v>0</v>
      </c>
    </row>
    <row r="90" spans="1:30" ht="15" x14ac:dyDescent="0.2">
      <c r="A90" s="21">
        <f t="shared" si="15"/>
        <v>83</v>
      </c>
      <c r="B90" s="17">
        <v>434</v>
      </c>
      <c r="C90" t="str">
        <f>VLOOKUP(B:B,'Sub Op Table'!A:C,2,0)</f>
        <v>OBTAIN RADIO FROM BELT AND RETURN</v>
      </c>
      <c r="D90" s="6">
        <f>VLOOKUP(B90,'Sub Op Table'!A:C,3,0)</f>
        <v>2.88</v>
      </c>
      <c r="E90" s="7">
        <f t="shared" si="16"/>
        <v>4.8000000000000001E-2</v>
      </c>
      <c r="F90" s="7" t="s">
        <v>335</v>
      </c>
      <c r="G90" s="20">
        <f t="shared" si="14"/>
        <v>1</v>
      </c>
      <c r="H90" s="12">
        <v>1</v>
      </c>
      <c r="I90" s="7">
        <f t="shared" si="17"/>
        <v>4.8000000000000001E-2</v>
      </c>
      <c r="J90" s="18"/>
      <c r="K90" s="19" t="s">
        <v>382</v>
      </c>
      <c r="L90" s="21"/>
      <c r="U90" s="73"/>
      <c r="V90" s="12">
        <v>1</v>
      </c>
      <c r="W90" s="7">
        <f t="shared" si="18"/>
        <v>4.8000000000000001E-2</v>
      </c>
      <c r="AA90" s="12">
        <v>1</v>
      </c>
      <c r="AB90" s="7">
        <f t="shared" si="19"/>
        <v>4.8000000000000001E-2</v>
      </c>
      <c r="AD90" s="69">
        <f t="shared" si="20"/>
        <v>0</v>
      </c>
    </row>
    <row r="91" spans="1:30" ht="15" x14ac:dyDescent="0.2">
      <c r="A91" s="21">
        <f t="shared" si="15"/>
        <v>84</v>
      </c>
      <c r="B91" s="17">
        <v>7</v>
      </c>
      <c r="C91" t="str">
        <f>VLOOKUP(B:B,'Sub Op Table'!A:C,2,0)</f>
        <v>PLACE</v>
      </c>
      <c r="D91" s="6">
        <f>VLOOKUP(B91,'Sub Op Table'!A:C,3,0)</f>
        <v>0.72</v>
      </c>
      <c r="E91" s="7">
        <f t="shared" si="16"/>
        <v>1.2E-2</v>
      </c>
      <c r="F91" s="7" t="s">
        <v>335</v>
      </c>
      <c r="G91" s="20">
        <f t="shared" si="14"/>
        <v>1</v>
      </c>
      <c r="H91" s="12">
        <v>1</v>
      </c>
      <c r="I91" s="7">
        <f t="shared" si="17"/>
        <v>1.2E-2</v>
      </c>
      <c r="J91" s="18"/>
      <c r="K91" s="19" t="s">
        <v>403</v>
      </c>
      <c r="L91" s="21"/>
      <c r="U91" s="73"/>
      <c r="V91" s="12">
        <v>1</v>
      </c>
      <c r="W91" s="7">
        <f t="shared" si="18"/>
        <v>1.2E-2</v>
      </c>
      <c r="AA91" s="12">
        <v>1</v>
      </c>
      <c r="AB91" s="7">
        <f t="shared" si="19"/>
        <v>1.2E-2</v>
      </c>
      <c r="AD91" s="69">
        <f t="shared" si="20"/>
        <v>0</v>
      </c>
    </row>
    <row r="92" spans="1:30" ht="15" x14ac:dyDescent="0.2">
      <c r="A92" s="21">
        <f t="shared" si="15"/>
        <v>85</v>
      </c>
      <c r="B92" s="17">
        <v>120</v>
      </c>
      <c r="C92" t="str">
        <f>VLOOKUP(B:B,'Sub Op Table'!A:C,2,0)</f>
        <v xml:space="preserve">SCAN BARCODE </v>
      </c>
      <c r="D92" s="6">
        <f>VLOOKUP(B92,'Sub Op Table'!A:C,3,0)</f>
        <v>1.7999999999999998</v>
      </c>
      <c r="E92" s="7">
        <f t="shared" si="16"/>
        <v>2.9999999999999995E-2</v>
      </c>
      <c r="F92" s="7" t="s">
        <v>335</v>
      </c>
      <c r="G92" s="20">
        <f t="shared" si="14"/>
        <v>1</v>
      </c>
      <c r="H92" s="12">
        <v>1</v>
      </c>
      <c r="I92" s="7">
        <f t="shared" si="17"/>
        <v>2.9999999999999995E-2</v>
      </c>
      <c r="J92" s="18"/>
      <c r="K92" s="19" t="s">
        <v>404</v>
      </c>
      <c r="L92" s="21"/>
      <c r="U92" s="73"/>
      <c r="V92" s="12">
        <v>1</v>
      </c>
      <c r="W92" s="7">
        <f t="shared" si="18"/>
        <v>2.9999999999999995E-2</v>
      </c>
      <c r="AA92" s="12">
        <v>1</v>
      </c>
      <c r="AB92" s="7">
        <f t="shared" si="19"/>
        <v>2.9999999999999995E-2</v>
      </c>
      <c r="AD92" s="69">
        <f t="shared" si="20"/>
        <v>0</v>
      </c>
    </row>
    <row r="93" spans="1:30" ht="15" x14ac:dyDescent="0.2">
      <c r="A93" s="21">
        <f t="shared" si="15"/>
        <v>86</v>
      </c>
      <c r="B93" s="17">
        <v>245</v>
      </c>
      <c r="C93" t="str">
        <f>VLOOKUP(B:B,'Sub Op Table'!A:C,2,0)</f>
        <v>PROCESS TIME</v>
      </c>
      <c r="D93" s="14">
        <f>VLOOKUP(B93,'Sub Op Table'!A:C,3,0)</f>
        <v>5.0039999999999996</v>
      </c>
      <c r="E93" s="7">
        <f t="shared" si="16"/>
        <v>8.3399999999999988E-2</v>
      </c>
      <c r="F93" s="7" t="s">
        <v>335</v>
      </c>
      <c r="G93" s="20">
        <f t="shared" ref="G93:G95" si="21">VLOOKUP(F93,$C$14:$D$29,2,FALSE)</f>
        <v>1</v>
      </c>
      <c r="H93" s="12">
        <v>1</v>
      </c>
      <c r="I93" s="7">
        <f t="shared" si="17"/>
        <v>8.3399999999999988E-2</v>
      </c>
      <c r="J93" s="18"/>
      <c r="K93" s="19" t="s">
        <v>764</v>
      </c>
      <c r="L93" s="21"/>
      <c r="U93" s="73"/>
      <c r="V93" s="12">
        <v>1</v>
      </c>
      <c r="W93" s="7">
        <f>E93*G93*V93</f>
        <v>8.3399999999999988E-2</v>
      </c>
      <c r="AA93" s="12">
        <v>1</v>
      </c>
      <c r="AB93" s="7">
        <f>E93*G93*AA93</f>
        <v>8.3399999999999988E-2</v>
      </c>
      <c r="AD93" s="69">
        <f t="shared" si="20"/>
        <v>0</v>
      </c>
    </row>
    <row r="94" spans="1:30" ht="15" x14ac:dyDescent="0.2">
      <c r="A94" s="21">
        <f t="shared" si="15"/>
        <v>87</v>
      </c>
      <c r="B94" s="17">
        <v>53</v>
      </c>
      <c r="C94" t="str">
        <f>VLOOKUP(B:B,'Sub Op Table'!A:C,2,0)</f>
        <v>TEAR RECEIPT</v>
      </c>
      <c r="D94" s="6">
        <f>VLOOKUP(B94,'Sub Op Table'!A:C,3,0)</f>
        <v>1.44</v>
      </c>
      <c r="E94" s="7">
        <f t="shared" si="16"/>
        <v>2.4E-2</v>
      </c>
      <c r="F94" s="7" t="s">
        <v>335</v>
      </c>
      <c r="G94" s="20">
        <f t="shared" si="21"/>
        <v>1</v>
      </c>
      <c r="H94" s="12">
        <f>'Secondary Assumptions'!C31</f>
        <v>6.666666666666667</v>
      </c>
      <c r="I94" s="7">
        <f t="shared" si="17"/>
        <v>0.16</v>
      </c>
      <c r="J94" s="18"/>
      <c r="K94" s="19" t="s">
        <v>765</v>
      </c>
      <c r="L94" s="21"/>
      <c r="U94" s="73"/>
      <c r="V94" s="12"/>
      <c r="W94" s="7"/>
      <c r="AA94" s="12"/>
      <c r="AB94" s="7"/>
      <c r="AD94" s="69"/>
    </row>
    <row r="95" spans="1:30" ht="15" x14ac:dyDescent="0.2">
      <c r="A95" s="21">
        <f t="shared" si="15"/>
        <v>88</v>
      </c>
      <c r="B95" s="17">
        <v>10</v>
      </c>
      <c r="C95" t="str">
        <f>VLOOKUP(B:B,'Sub Op Table'!A:C,2,0)</f>
        <v>PLACE WITH ADJUSTMENTS</v>
      </c>
      <c r="D95" s="6">
        <f>VLOOKUP(B95,'Sub Op Table'!A:C,3,0)</f>
        <v>1.44</v>
      </c>
      <c r="E95" s="7">
        <f t="shared" si="16"/>
        <v>2.4E-2</v>
      </c>
      <c r="F95" s="7" t="s">
        <v>335</v>
      </c>
      <c r="G95" s="20">
        <f t="shared" si="21"/>
        <v>1</v>
      </c>
      <c r="H95" s="12">
        <f>'Secondary Assumptions'!C31</f>
        <v>6.666666666666667</v>
      </c>
      <c r="I95" s="7">
        <f t="shared" si="17"/>
        <v>0.16</v>
      </c>
      <c r="J95" s="18"/>
      <c r="K95" s="19" t="s">
        <v>766</v>
      </c>
      <c r="L95" s="21"/>
      <c r="U95" s="73"/>
      <c r="V95" s="12"/>
      <c r="W95" s="7"/>
      <c r="AA95" s="12"/>
      <c r="AB95" s="7"/>
      <c r="AD95" s="69"/>
    </row>
    <row r="96" spans="1:30" ht="15" x14ac:dyDescent="0.2">
      <c r="A96" s="21">
        <f t="shared" si="15"/>
        <v>89</v>
      </c>
      <c r="B96" s="17">
        <v>334</v>
      </c>
      <c r="C96" t="str">
        <f>VLOOKUP(B:B,'Sub Op Table'!A:C,2,0)</f>
        <v>OBTAIN AND PUSH/PULL OPEN DOOR</v>
      </c>
      <c r="D96" s="6">
        <f>VLOOKUP(B96,'Sub Op Table'!A:C,3,0)</f>
        <v>1.7999999999999998</v>
      </c>
      <c r="E96" s="7">
        <f t="shared" si="16"/>
        <v>2.9999999999999995E-2</v>
      </c>
      <c r="F96" s="7" t="s">
        <v>335</v>
      </c>
      <c r="G96" s="20">
        <f t="shared" si="14"/>
        <v>1</v>
      </c>
      <c r="H96" s="12">
        <f>'Secondary Assumptions'!C22*'Secondary Assumptions'!C31</f>
        <v>3.3333333333333335</v>
      </c>
      <c r="I96" s="7">
        <f t="shared" si="17"/>
        <v>9.9999999999999992E-2</v>
      </c>
      <c r="J96" s="18"/>
      <c r="K96" s="19" t="s">
        <v>405</v>
      </c>
      <c r="L96" s="21"/>
      <c r="U96" s="73"/>
      <c r="V96" s="12"/>
      <c r="W96" s="7"/>
      <c r="AA96" s="12"/>
      <c r="AB96" s="7"/>
      <c r="AD96" s="69"/>
    </row>
    <row r="97" spans="1:30" ht="15" x14ac:dyDescent="0.2">
      <c r="A97" s="21">
        <f t="shared" si="15"/>
        <v>90</v>
      </c>
      <c r="B97" s="17">
        <v>5</v>
      </c>
      <c r="C97" t="str">
        <f>VLOOKUP(B:B,'Sub Op Table'!A:C,2,0)</f>
        <v>OBTAIN HEAVY OBJECT WITH 50% BEND</v>
      </c>
      <c r="D97" s="6">
        <f>VLOOKUP(B97,'Sub Op Table'!A:C,3,0)</f>
        <v>2.52</v>
      </c>
      <c r="E97" s="7">
        <f t="shared" si="16"/>
        <v>4.2000000000000003E-2</v>
      </c>
      <c r="F97" s="7" t="s">
        <v>335</v>
      </c>
      <c r="G97" s="20">
        <f t="shared" si="14"/>
        <v>1</v>
      </c>
      <c r="H97" s="12">
        <f>'Secondary Assumptions'!C22*'Secondary Assumptions'!C31</f>
        <v>3.3333333333333335</v>
      </c>
      <c r="I97" s="7">
        <f t="shared" si="17"/>
        <v>0.14000000000000001</v>
      </c>
      <c r="J97" s="18"/>
      <c r="K97" s="19" t="s">
        <v>441</v>
      </c>
      <c r="L97" s="21"/>
      <c r="U97" s="73"/>
      <c r="V97" s="12"/>
      <c r="W97" s="7"/>
      <c r="AA97" s="12"/>
      <c r="AB97" s="7"/>
      <c r="AD97" s="69"/>
    </row>
    <row r="98" spans="1:30" ht="15" x14ac:dyDescent="0.2">
      <c r="A98" s="21">
        <f t="shared" si="15"/>
        <v>91</v>
      </c>
      <c r="B98" s="17">
        <v>11</v>
      </c>
      <c r="C98" t="str">
        <f>VLOOKUP(B:B,'Sub Op Table'!A:C,2,0)</f>
        <v>PLACE WITH ADJUSTMENT AND 50% BEND</v>
      </c>
      <c r="D98" s="6">
        <f>VLOOKUP(B98,'Sub Op Table'!A:C,3,0)</f>
        <v>2.52</v>
      </c>
      <c r="E98" s="7">
        <f t="shared" si="16"/>
        <v>4.2000000000000003E-2</v>
      </c>
      <c r="F98" s="7" t="s">
        <v>335</v>
      </c>
      <c r="G98" s="20">
        <f t="shared" si="14"/>
        <v>1</v>
      </c>
      <c r="H98" s="12">
        <f>'Secondary Assumptions'!C22*'Secondary Assumptions'!C31</f>
        <v>3.3333333333333335</v>
      </c>
      <c r="I98" s="7">
        <f t="shared" si="17"/>
        <v>0.14000000000000001</v>
      </c>
      <c r="J98" s="18"/>
      <c r="K98" s="19" t="s">
        <v>442</v>
      </c>
      <c r="L98" s="21"/>
      <c r="U98" s="73"/>
      <c r="V98" s="12"/>
      <c r="W98" s="7"/>
      <c r="AA98" s="12"/>
      <c r="AB98" s="7"/>
      <c r="AD98" s="69"/>
    </row>
    <row r="99" spans="1:30" ht="14" x14ac:dyDescent="0.15">
      <c r="A99" s="21">
        <f t="shared" si="15"/>
        <v>92</v>
      </c>
      <c r="B99" s="17">
        <v>334</v>
      </c>
      <c r="C99" t="str">
        <f>VLOOKUP(B:B,'Sub Op Table'!A:C,2,0)</f>
        <v>OBTAIN AND PUSH/PULL OPEN DOOR</v>
      </c>
      <c r="D99" s="6">
        <f>VLOOKUP(B99,'Sub Op Table'!A:C,3,0)</f>
        <v>1.7999999999999998</v>
      </c>
      <c r="E99" s="7">
        <f t="shared" si="16"/>
        <v>2.9999999999999995E-2</v>
      </c>
      <c r="F99" s="7" t="s">
        <v>335</v>
      </c>
      <c r="G99" s="20">
        <f t="shared" si="14"/>
        <v>1</v>
      </c>
      <c r="H99" s="12">
        <f>'Secondary Assumptions'!C22*'Secondary Assumptions'!C31</f>
        <v>3.3333333333333335</v>
      </c>
      <c r="I99" s="7">
        <f t="shared" si="17"/>
        <v>9.9999999999999992E-2</v>
      </c>
      <c r="J99" s="18"/>
      <c r="K99" s="19" t="s">
        <v>406</v>
      </c>
      <c r="L99" s="21"/>
      <c r="T99" s="12"/>
      <c r="U99" s="7"/>
      <c r="Y99" s="12"/>
      <c r="Z99" s="7"/>
      <c r="AB99" s="69"/>
    </row>
    <row r="100" spans="1:30" ht="14" x14ac:dyDescent="0.15">
      <c r="A100" s="21">
        <f t="shared" si="15"/>
        <v>93</v>
      </c>
      <c r="B100" s="17">
        <v>23</v>
      </c>
      <c r="C100" t="str">
        <f>VLOOKUP(B:B,'Sub Op Table'!A:C,2,0)</f>
        <v>WALK 3-4 STEPS (6-10 FT, 1.8-3.0 M)</v>
      </c>
      <c r="D100" s="6">
        <f>VLOOKUP(B100,'Sub Op Table'!A:C,3,0)</f>
        <v>2.1599999999999997</v>
      </c>
      <c r="E100" s="7">
        <f t="shared" si="16"/>
        <v>3.5999999999999997E-2</v>
      </c>
      <c r="F100" s="7" t="s">
        <v>335</v>
      </c>
      <c r="G100" s="20">
        <f t="shared" si="14"/>
        <v>1</v>
      </c>
      <c r="H100" s="12">
        <v>1</v>
      </c>
      <c r="I100" s="7">
        <f t="shared" si="17"/>
        <v>3.5999999999999997E-2</v>
      </c>
      <c r="J100" s="18"/>
      <c r="K100" s="19" t="s">
        <v>407</v>
      </c>
      <c r="L100" s="21"/>
      <c r="T100" s="12"/>
      <c r="U100" s="7"/>
      <c r="Y100" s="12"/>
      <c r="Z100" s="7"/>
      <c r="AB100" s="69"/>
    </row>
    <row r="101" spans="1:30" ht="14" x14ac:dyDescent="0.15">
      <c r="A101" s="21">
        <f t="shared" si="15"/>
        <v>94</v>
      </c>
      <c r="B101" s="17">
        <v>5</v>
      </c>
      <c r="C101" t="str">
        <f>VLOOKUP(B:B,'Sub Op Table'!A:C,2,0)</f>
        <v>OBTAIN HEAVY OBJECT WITH 50% BEND</v>
      </c>
      <c r="D101" s="6">
        <f>VLOOKUP(B101,'Sub Op Table'!A:C,3,0)</f>
        <v>2.52</v>
      </c>
      <c r="E101" s="7">
        <f t="shared" si="16"/>
        <v>4.2000000000000003E-2</v>
      </c>
      <c r="F101" s="7" t="s">
        <v>335</v>
      </c>
      <c r="G101" s="20">
        <f t="shared" si="14"/>
        <v>1</v>
      </c>
      <c r="H101" s="12">
        <f>'Secondary Assumptions'!C22*'Secondary Assumptions'!C31</f>
        <v>3.3333333333333335</v>
      </c>
      <c r="I101" s="7">
        <f t="shared" si="17"/>
        <v>0.14000000000000001</v>
      </c>
      <c r="J101" s="18"/>
      <c r="K101" s="19" t="s">
        <v>408</v>
      </c>
      <c r="L101" s="21"/>
      <c r="T101" s="12"/>
      <c r="U101" s="7"/>
      <c r="Y101" s="12"/>
      <c r="Z101" s="7"/>
      <c r="AB101" s="69"/>
    </row>
    <row r="102" spans="1:30" ht="14" x14ac:dyDescent="0.15">
      <c r="A102" s="21">
        <f t="shared" si="15"/>
        <v>95</v>
      </c>
      <c r="B102" s="17">
        <v>11</v>
      </c>
      <c r="C102" t="str">
        <f>VLOOKUP(B:B,'Sub Op Table'!A:C,2,0)</f>
        <v>PLACE WITH ADJUSTMENT AND 50% BEND</v>
      </c>
      <c r="D102" s="6">
        <f>VLOOKUP(B102,'Sub Op Table'!A:C,3,0)</f>
        <v>2.52</v>
      </c>
      <c r="E102" s="7">
        <f t="shared" si="16"/>
        <v>4.2000000000000003E-2</v>
      </c>
      <c r="F102" s="7" t="s">
        <v>335</v>
      </c>
      <c r="G102" s="20">
        <f t="shared" si="14"/>
        <v>1</v>
      </c>
      <c r="H102" s="12">
        <f>'Secondary Assumptions'!C22*'Secondary Assumptions'!C31</f>
        <v>3.3333333333333335</v>
      </c>
      <c r="I102" s="7">
        <f t="shared" si="17"/>
        <v>0.14000000000000001</v>
      </c>
      <c r="J102" s="18"/>
      <c r="K102" s="19" t="s">
        <v>409</v>
      </c>
      <c r="L102" s="21"/>
      <c r="T102" s="12"/>
      <c r="U102" s="7"/>
      <c r="Y102" s="12"/>
      <c r="Z102" s="7"/>
      <c r="AB102" s="69"/>
    </row>
    <row r="103" spans="1:30" ht="14" x14ac:dyDescent="0.15">
      <c r="A103" s="21">
        <f t="shared" si="15"/>
        <v>96</v>
      </c>
      <c r="B103" s="17">
        <v>70</v>
      </c>
      <c r="C103" t="str">
        <f>VLOOKUP(B:B,'Sub Op Table'!A:C,2,0)</f>
        <v>CART PUSH/PULL 78-87 STEPS</v>
      </c>
      <c r="D103" s="6">
        <f>VLOOKUP(B103,'Sub Op Table'!A:C,3,0)</f>
        <v>63.719999999999992</v>
      </c>
      <c r="E103" s="7">
        <f t="shared" si="16"/>
        <v>1.0619999999999998</v>
      </c>
      <c r="F103" s="7" t="s">
        <v>334</v>
      </c>
      <c r="G103" s="20">
        <f t="shared" si="14"/>
        <v>0.16666666666666666</v>
      </c>
      <c r="H103" s="12">
        <v>1</v>
      </c>
      <c r="I103" s="7">
        <f t="shared" si="17"/>
        <v>0.17699999999999996</v>
      </c>
      <c r="J103" s="18"/>
      <c r="K103" s="19" t="s">
        <v>395</v>
      </c>
      <c r="L103" s="21"/>
      <c r="T103" s="12"/>
      <c r="U103" s="7"/>
      <c r="Y103" s="12"/>
      <c r="Z103" s="7"/>
      <c r="AB103" s="69"/>
    </row>
    <row r="104" spans="1:30" x14ac:dyDescent="0.15">
      <c r="U104" s="7"/>
      <c r="Z104" s="7"/>
      <c r="AB104" s="69"/>
    </row>
    <row r="105" spans="1:30" x14ac:dyDescent="0.15">
      <c r="U105" s="7"/>
      <c r="Z105" s="7"/>
      <c r="AB105" s="69"/>
    </row>
    <row r="106" spans="1:30" x14ac:dyDescent="0.15">
      <c r="U106" s="7"/>
      <c r="Z106" s="7"/>
    </row>
    <row r="107" spans="1:30" x14ac:dyDescent="0.15">
      <c r="I107" s="11">
        <f>SUM(I29:I103)</f>
        <v>18.211306666666673</v>
      </c>
      <c r="J107" s="10" t="s">
        <v>7</v>
      </c>
      <c r="U107" s="71"/>
      <c r="V107" s="33"/>
      <c r="Z107" s="71"/>
      <c r="AA107" s="33"/>
    </row>
    <row r="108" spans="1:30" x14ac:dyDescent="0.15">
      <c r="I108" s="11">
        <f>I109-I107</f>
        <v>2.6414141452448305</v>
      </c>
      <c r="J108" s="10" t="s">
        <v>207</v>
      </c>
      <c r="U108" s="71"/>
      <c r="V108" s="33"/>
      <c r="Z108" s="71"/>
      <c r="AA108" s="33"/>
    </row>
    <row r="109" spans="1:30" x14ac:dyDescent="0.15">
      <c r="I109" s="29">
        <f>I107/(1-D10)</f>
        <v>20.852720811911503</v>
      </c>
      <c r="J109" s="24" t="str">
        <f>"Min per "&amp; D9</f>
        <v>Min per Order</v>
      </c>
      <c r="U109" s="71"/>
      <c r="V109" s="72"/>
      <c r="Z109" s="71"/>
      <c r="AA109" s="72"/>
    </row>
    <row r="110" spans="1:30" x14ac:dyDescent="0.15">
      <c r="I110" s="30">
        <f>1/I109</f>
        <v>4.7955372779401498E-2</v>
      </c>
      <c r="J110" s="25" t="str">
        <f>D9&amp; " / Min"</f>
        <v>Order / Min</v>
      </c>
      <c r="U110" s="12"/>
      <c r="V110" s="6"/>
      <c r="Z110" s="12"/>
      <c r="AA110" s="6"/>
    </row>
    <row r="111" spans="1:30" x14ac:dyDescent="0.15">
      <c r="I111" s="29">
        <f>I110*60</f>
        <v>2.8773223667640897</v>
      </c>
      <c r="J111" s="26" t="str">
        <f>D9&amp; " / Hr"</f>
        <v>Order / Hr</v>
      </c>
      <c r="U111" s="71"/>
      <c r="V111" s="33"/>
      <c r="Z111" s="71"/>
      <c r="AA111" s="33"/>
    </row>
    <row r="112" spans="1:30" x14ac:dyDescent="0.15">
      <c r="B112" s="14"/>
      <c r="C112" s="28" t="s">
        <v>417</v>
      </c>
      <c r="U112" s="7"/>
      <c r="Z112" s="7"/>
    </row>
    <row r="113" spans="1:26" x14ac:dyDescent="0.15">
      <c r="B113" s="23"/>
      <c r="C113" s="28" t="s">
        <v>415</v>
      </c>
      <c r="U113" s="7"/>
      <c r="Z113" s="7"/>
    </row>
    <row r="114" spans="1:26" x14ac:dyDescent="0.15">
      <c r="B114" s="22"/>
      <c r="C114" s="28" t="s">
        <v>416</v>
      </c>
      <c r="U114" s="7"/>
      <c r="Z114" s="7"/>
    </row>
    <row r="115" spans="1:26" x14ac:dyDescent="0.15">
      <c r="B115" s="31"/>
      <c r="C115" s="28" t="s">
        <v>418</v>
      </c>
      <c r="U115" s="7"/>
      <c r="Z115" s="7"/>
    </row>
    <row r="116" spans="1:26" x14ac:dyDescent="0.15">
      <c r="U116" s="7"/>
      <c r="Z116" s="7"/>
    </row>
    <row r="117" spans="1:26" x14ac:dyDescent="0.15">
      <c r="U117" s="7"/>
      <c r="Z117" s="7"/>
    </row>
    <row r="118" spans="1:26" x14ac:dyDescent="0.15">
      <c r="U118" s="7"/>
      <c r="Z118" s="7"/>
    </row>
    <row r="119" spans="1:26" x14ac:dyDescent="0.15">
      <c r="A119" s="28"/>
      <c r="U119" s="7"/>
      <c r="Z119" s="7"/>
    </row>
    <row r="120" spans="1:26" x14ac:dyDescent="0.15">
      <c r="A120" s="28"/>
      <c r="U120" s="7"/>
      <c r="Z120" s="7"/>
    </row>
    <row r="121" spans="1:26" x14ac:dyDescent="0.15">
      <c r="A121" s="28"/>
      <c r="U121" s="7"/>
      <c r="Z121" s="7"/>
    </row>
    <row r="122" spans="1:26" x14ac:dyDescent="0.15">
      <c r="A122" s="28"/>
      <c r="U122" s="7"/>
      <c r="Z122" s="7"/>
    </row>
    <row r="123" spans="1:26" x14ac:dyDescent="0.15">
      <c r="A123" s="28"/>
      <c r="U123" s="7"/>
      <c r="Z123" s="7"/>
    </row>
    <row r="124" spans="1:26" x14ac:dyDescent="0.15">
      <c r="A124" s="28"/>
      <c r="U124" s="7"/>
      <c r="Z124" s="7"/>
    </row>
    <row r="125" spans="1:26" x14ac:dyDescent="0.15">
      <c r="A125" s="28"/>
      <c r="U125" s="7"/>
      <c r="Z125" s="7"/>
    </row>
    <row r="126" spans="1:26" x14ac:dyDescent="0.15">
      <c r="A126" s="28"/>
      <c r="U126" s="7"/>
      <c r="Z126" s="7"/>
    </row>
    <row r="127" spans="1:26" x14ac:dyDescent="0.15">
      <c r="U127" s="7"/>
      <c r="Z127" s="7"/>
    </row>
    <row r="128" spans="1:26" x14ac:dyDescent="0.15">
      <c r="U128" s="7"/>
      <c r="Z128" s="7"/>
    </row>
    <row r="129" spans="2:28" x14ac:dyDescent="0.15">
      <c r="U129" s="7"/>
      <c r="Z129" s="7"/>
    </row>
    <row r="130" spans="2:28" x14ac:dyDescent="0.15">
      <c r="U130" s="7"/>
      <c r="Z130" s="7"/>
    </row>
    <row r="131" spans="2:28" x14ac:dyDescent="0.15">
      <c r="U131" s="7"/>
      <c r="Z131" s="7"/>
    </row>
    <row r="132" spans="2:28" x14ac:dyDescent="0.15">
      <c r="U132" s="7"/>
      <c r="Z132" s="7"/>
    </row>
    <row r="133" spans="2:28" x14ac:dyDescent="0.15">
      <c r="U133" s="7"/>
      <c r="Z133" s="7"/>
    </row>
    <row r="134" spans="2:28" x14ac:dyDescent="0.15">
      <c r="U134" s="7"/>
      <c r="Z134" s="7"/>
    </row>
    <row r="135" spans="2:28" x14ac:dyDescent="0.15">
      <c r="U135" s="7"/>
      <c r="Z135" s="7"/>
    </row>
    <row r="136" spans="2:28" x14ac:dyDescent="0.15">
      <c r="B136" s="4"/>
      <c r="C136" s="5"/>
      <c r="E136" s="7"/>
      <c r="F136" s="7"/>
      <c r="G136" s="7"/>
      <c r="I136" s="7"/>
      <c r="J136" s="8"/>
      <c r="K136" s="9"/>
      <c r="T136" s="12"/>
      <c r="U136" s="7"/>
      <c r="Y136" s="12"/>
      <c r="Z136" s="7"/>
      <c r="AB136" s="69"/>
    </row>
    <row r="137" spans="2:28" x14ac:dyDescent="0.15">
      <c r="B137" s="4"/>
      <c r="E137" s="7"/>
      <c r="F137" s="7"/>
      <c r="G137" s="7"/>
      <c r="I137" s="7"/>
      <c r="J137" s="8"/>
      <c r="K137" s="9"/>
      <c r="T137" s="12"/>
      <c r="U137" s="7"/>
      <c r="Y137" s="12"/>
      <c r="Z137" s="7"/>
      <c r="AB137" s="69"/>
    </row>
    <row r="138" spans="2:28" x14ac:dyDescent="0.15">
      <c r="B138" s="4"/>
      <c r="E138" s="7"/>
      <c r="F138" s="7"/>
      <c r="G138" s="7"/>
      <c r="I138" s="7"/>
      <c r="J138" s="8"/>
      <c r="K138" s="9"/>
      <c r="T138" s="12"/>
      <c r="U138" s="7"/>
      <c r="Y138" s="12"/>
      <c r="Z138" s="7"/>
      <c r="AB138" s="69"/>
    </row>
    <row r="139" spans="2:28" x14ac:dyDescent="0.15">
      <c r="B139" s="4"/>
      <c r="E139" s="7"/>
      <c r="F139" s="7"/>
      <c r="G139" s="7"/>
      <c r="I139" s="7"/>
      <c r="J139" s="8"/>
      <c r="K139" s="9"/>
      <c r="T139" s="12"/>
      <c r="U139" s="7"/>
      <c r="Y139" s="12"/>
      <c r="Z139" s="7"/>
      <c r="AB139" s="69"/>
    </row>
    <row r="140" spans="2:28" x14ac:dyDescent="0.15">
      <c r="B140" s="4"/>
      <c r="E140" s="7"/>
      <c r="F140" s="7"/>
      <c r="G140" s="7"/>
      <c r="I140" s="7"/>
      <c r="J140" s="8"/>
      <c r="K140" s="9"/>
      <c r="T140" s="12"/>
      <c r="U140" s="7"/>
      <c r="Y140" s="12"/>
      <c r="Z140" s="7"/>
      <c r="AB140" s="69"/>
    </row>
    <row r="141" spans="2:28" x14ac:dyDescent="0.15">
      <c r="B141" s="4"/>
      <c r="E141" s="7"/>
      <c r="F141" s="7"/>
      <c r="G141" s="7"/>
      <c r="I141" s="7"/>
      <c r="J141" s="8"/>
      <c r="K141" s="9"/>
      <c r="T141" s="12"/>
      <c r="U141" s="7"/>
      <c r="Y141" s="12"/>
      <c r="Z141" s="7"/>
      <c r="AB141" s="69"/>
    </row>
    <row r="142" spans="2:28" x14ac:dyDescent="0.15">
      <c r="B142" s="4"/>
      <c r="E142" s="7"/>
      <c r="F142" s="7"/>
      <c r="G142" s="7"/>
      <c r="I142" s="7"/>
      <c r="J142" s="8"/>
      <c r="K142" s="9"/>
      <c r="T142" s="12"/>
      <c r="U142" s="7"/>
      <c r="Y142" s="12"/>
      <c r="Z142" s="7"/>
      <c r="AB142" s="69"/>
    </row>
    <row r="143" spans="2:28" x14ac:dyDescent="0.15">
      <c r="B143" s="4"/>
      <c r="E143" s="7"/>
      <c r="F143" s="7"/>
      <c r="G143" s="7"/>
      <c r="I143" s="7"/>
      <c r="J143" s="8"/>
      <c r="K143" s="9"/>
      <c r="T143" s="12"/>
      <c r="U143" s="7"/>
      <c r="Y143" s="12"/>
      <c r="Z143" s="7"/>
      <c r="AB143" s="69"/>
    </row>
    <row r="144" spans="2:28" x14ac:dyDescent="0.15">
      <c r="B144" s="4"/>
      <c r="E144" s="7"/>
      <c r="F144" s="7"/>
      <c r="G144" s="7"/>
      <c r="I144" s="7"/>
      <c r="J144" s="8"/>
      <c r="K144" s="9"/>
      <c r="T144" s="12"/>
      <c r="U144" s="7"/>
      <c r="Y144" s="12"/>
      <c r="Z144" s="7"/>
      <c r="AB144" s="69"/>
    </row>
    <row r="145" spans="2:28" x14ac:dyDescent="0.15">
      <c r="B145" s="4"/>
      <c r="E145" s="7"/>
      <c r="F145" s="7"/>
      <c r="G145" s="7"/>
      <c r="I145" s="7"/>
      <c r="J145" s="8"/>
      <c r="K145" s="9"/>
      <c r="T145" s="12"/>
      <c r="U145" s="7"/>
      <c r="Y145" s="12"/>
      <c r="Z145" s="7"/>
      <c r="AB145" s="69"/>
    </row>
    <row r="146" spans="2:28" x14ac:dyDescent="0.15">
      <c r="B146" s="4"/>
      <c r="E146" s="7"/>
      <c r="F146" s="7"/>
      <c r="G146" s="7"/>
      <c r="I146" s="7"/>
      <c r="J146" s="8"/>
      <c r="K146" s="9"/>
      <c r="T146" s="12"/>
      <c r="U146" s="7"/>
      <c r="Y146" s="12"/>
      <c r="Z146" s="7"/>
      <c r="AB146" s="69"/>
    </row>
    <row r="147" spans="2:28" x14ac:dyDescent="0.15">
      <c r="B147" s="4"/>
      <c r="E147" s="7"/>
      <c r="F147" s="7"/>
      <c r="G147" s="7"/>
      <c r="I147" s="7"/>
      <c r="J147" s="8"/>
      <c r="K147" s="9"/>
      <c r="T147" s="12"/>
      <c r="U147" s="7"/>
      <c r="Y147" s="12"/>
      <c r="Z147" s="7"/>
      <c r="AB147" s="69"/>
    </row>
    <row r="148" spans="2:28" x14ac:dyDescent="0.15">
      <c r="B148" s="4"/>
      <c r="E148" s="7"/>
      <c r="F148" s="7"/>
      <c r="G148" s="7"/>
      <c r="I148" s="7"/>
      <c r="J148" s="8"/>
      <c r="K148" s="9"/>
      <c r="T148" s="12"/>
      <c r="U148" s="7"/>
      <c r="Y148" s="12"/>
      <c r="Z148" s="7"/>
      <c r="AB148" s="69"/>
    </row>
    <row r="149" spans="2:28" x14ac:dyDescent="0.15">
      <c r="B149" s="4"/>
      <c r="E149" s="7"/>
      <c r="F149" s="7"/>
      <c r="G149" s="7"/>
      <c r="I149" s="7"/>
      <c r="J149" s="8"/>
      <c r="K149" s="9"/>
      <c r="T149" s="12"/>
      <c r="U149" s="7"/>
      <c r="Y149" s="12"/>
      <c r="Z149" s="7"/>
      <c r="AB149" s="69"/>
    </row>
    <row r="150" spans="2:28" x14ac:dyDescent="0.15">
      <c r="B150" s="4"/>
      <c r="E150" s="7"/>
      <c r="F150" s="7"/>
      <c r="G150" s="7"/>
      <c r="I150" s="7"/>
      <c r="J150" s="8"/>
      <c r="K150" s="9"/>
      <c r="T150" s="12"/>
      <c r="U150" s="7"/>
      <c r="Y150" s="12"/>
      <c r="Z150" s="7"/>
      <c r="AB150" s="69"/>
    </row>
    <row r="151" spans="2:28" x14ac:dyDescent="0.15">
      <c r="B151" s="4"/>
      <c r="E151" s="7"/>
      <c r="F151" s="7"/>
      <c r="G151" s="7"/>
      <c r="I151" s="7"/>
      <c r="J151" s="8"/>
      <c r="K151" s="9"/>
      <c r="T151" s="12"/>
      <c r="U151" s="7"/>
      <c r="Y151" s="12"/>
      <c r="Z151" s="7"/>
      <c r="AB151" s="69"/>
    </row>
    <row r="152" spans="2:28" x14ac:dyDescent="0.15">
      <c r="B152" s="4"/>
      <c r="E152" s="7"/>
      <c r="F152" s="7"/>
      <c r="G152" s="7"/>
      <c r="I152" s="7"/>
      <c r="J152" s="8"/>
      <c r="K152" s="9"/>
      <c r="T152" s="12"/>
      <c r="U152" s="7"/>
      <c r="Y152" s="12"/>
      <c r="Z152" s="7"/>
      <c r="AB152" s="69"/>
    </row>
    <row r="153" spans="2:28" x14ac:dyDescent="0.15">
      <c r="B153" s="4"/>
      <c r="E153" s="7"/>
      <c r="F153" s="7"/>
      <c r="G153" s="7"/>
      <c r="I153" s="7"/>
      <c r="J153" s="8"/>
      <c r="K153" s="9"/>
      <c r="T153" s="12"/>
      <c r="U153" s="7"/>
      <c r="Y153" s="12"/>
      <c r="Z153" s="7"/>
      <c r="AB153" s="69"/>
    </row>
    <row r="154" spans="2:28" x14ac:dyDescent="0.15">
      <c r="B154" s="4"/>
      <c r="E154" s="7"/>
      <c r="F154" s="7"/>
      <c r="G154" s="7"/>
      <c r="I154" s="7"/>
      <c r="J154" s="8"/>
      <c r="K154" s="9"/>
      <c r="T154" s="12"/>
      <c r="U154" s="7"/>
      <c r="Y154" s="12"/>
      <c r="Z154" s="7"/>
      <c r="AB154" s="69"/>
    </row>
    <row r="155" spans="2:28" x14ac:dyDescent="0.15">
      <c r="B155" s="4"/>
      <c r="E155" s="7"/>
      <c r="F155" s="7"/>
      <c r="G155" s="7"/>
      <c r="I155" s="7"/>
      <c r="J155" s="8"/>
      <c r="K155" s="9"/>
      <c r="T155" s="12"/>
      <c r="U155" s="7"/>
      <c r="Y155" s="12"/>
      <c r="Z155" s="7"/>
      <c r="AB155" s="69"/>
    </row>
    <row r="156" spans="2:28" x14ac:dyDescent="0.15">
      <c r="B156" s="4"/>
      <c r="E156" s="7"/>
      <c r="F156" s="7"/>
      <c r="G156" s="7"/>
      <c r="I156" s="7"/>
      <c r="J156" s="8"/>
      <c r="K156" s="9"/>
      <c r="T156" s="12"/>
      <c r="U156" s="7"/>
      <c r="Y156" s="12"/>
      <c r="Z156" s="7"/>
      <c r="AB156" s="69"/>
    </row>
    <row r="157" spans="2:28" x14ac:dyDescent="0.15">
      <c r="B157" s="4"/>
      <c r="E157" s="7"/>
      <c r="F157" s="7"/>
      <c r="G157" s="7"/>
      <c r="I157" s="7"/>
      <c r="J157" s="8"/>
      <c r="K157" s="9"/>
      <c r="T157" s="12"/>
      <c r="U157" s="7"/>
      <c r="Y157" s="12"/>
      <c r="Z157" s="7"/>
      <c r="AB157" s="69"/>
    </row>
    <row r="158" spans="2:28" x14ac:dyDescent="0.15">
      <c r="B158" s="4"/>
      <c r="E158" s="7"/>
      <c r="F158" s="7"/>
      <c r="G158" s="7"/>
      <c r="I158" s="7"/>
      <c r="J158" s="8"/>
      <c r="K158" s="9"/>
      <c r="T158" s="12"/>
      <c r="U158" s="7"/>
      <c r="Y158" s="12"/>
      <c r="Z158" s="7"/>
      <c r="AB158" s="69"/>
    </row>
    <row r="159" spans="2:28" x14ac:dyDescent="0.15">
      <c r="B159" s="4"/>
      <c r="E159" s="7"/>
      <c r="F159" s="7"/>
      <c r="G159" s="7"/>
      <c r="I159" s="7"/>
      <c r="J159" s="8"/>
      <c r="K159" s="9"/>
      <c r="T159" s="12"/>
      <c r="U159" s="7"/>
      <c r="Y159" s="12"/>
      <c r="Z159" s="7"/>
      <c r="AB159" s="69"/>
    </row>
    <row r="160" spans="2:28" x14ac:dyDescent="0.15">
      <c r="B160" s="4"/>
      <c r="E160" s="7"/>
      <c r="F160" s="7"/>
      <c r="G160" s="7"/>
      <c r="I160" s="7"/>
      <c r="J160" s="8"/>
      <c r="K160" s="9"/>
      <c r="T160" s="12"/>
      <c r="U160" s="7"/>
      <c r="Y160" s="12"/>
      <c r="Z160" s="7"/>
      <c r="AB160" s="69"/>
    </row>
    <row r="161" spans="2:28" x14ac:dyDescent="0.15">
      <c r="B161" s="4"/>
      <c r="E161" s="7"/>
      <c r="F161" s="7"/>
      <c r="G161" s="7"/>
      <c r="I161" s="7"/>
      <c r="J161" s="8"/>
      <c r="K161" s="9"/>
      <c r="T161" s="12"/>
      <c r="U161" s="7"/>
      <c r="Y161" s="12"/>
      <c r="Z161" s="7"/>
      <c r="AB161" s="69"/>
    </row>
    <row r="162" spans="2:28" x14ac:dyDescent="0.15">
      <c r="B162" s="4"/>
      <c r="E162" s="7"/>
      <c r="F162" s="7"/>
      <c r="G162" s="7"/>
      <c r="I162" s="7"/>
      <c r="J162" s="8"/>
      <c r="K162" s="9"/>
      <c r="T162" s="12"/>
      <c r="U162" s="7"/>
      <c r="Y162" s="12"/>
      <c r="Z162" s="7"/>
      <c r="AB162" s="69"/>
    </row>
    <row r="163" spans="2:28" x14ac:dyDescent="0.15">
      <c r="B163" s="4"/>
      <c r="E163" s="7"/>
      <c r="F163" s="7"/>
      <c r="G163" s="7"/>
      <c r="I163" s="7"/>
      <c r="J163" s="8"/>
      <c r="K163" s="9"/>
      <c r="T163" s="12"/>
      <c r="U163" s="7"/>
      <c r="Y163" s="12"/>
      <c r="Z163" s="7"/>
      <c r="AB163" s="69"/>
    </row>
    <row r="164" spans="2:28" x14ac:dyDescent="0.15">
      <c r="B164" s="4"/>
      <c r="E164" s="7"/>
      <c r="F164" s="7"/>
      <c r="G164" s="7"/>
      <c r="I164" s="7"/>
      <c r="J164" s="8"/>
      <c r="K164" s="9"/>
      <c r="T164" s="12"/>
      <c r="U164" s="7"/>
      <c r="Y164" s="12"/>
      <c r="Z164" s="7"/>
      <c r="AB164" s="69"/>
    </row>
    <row r="165" spans="2:28" x14ac:dyDescent="0.15">
      <c r="B165" s="4"/>
      <c r="E165" s="7"/>
      <c r="F165" s="7"/>
      <c r="G165" s="7"/>
      <c r="I165" s="7"/>
      <c r="J165" s="8"/>
      <c r="K165" s="9"/>
      <c r="T165" s="12"/>
      <c r="U165" s="7"/>
      <c r="Y165" s="12"/>
      <c r="Z165" s="7"/>
      <c r="AB165" s="69"/>
    </row>
    <row r="166" spans="2:28" x14ac:dyDescent="0.15">
      <c r="B166" s="4"/>
      <c r="E166" s="7"/>
      <c r="F166" s="7"/>
      <c r="G166" s="7"/>
      <c r="I166" s="7"/>
      <c r="J166" s="8"/>
      <c r="K166" s="9"/>
      <c r="T166" s="12"/>
      <c r="U166" s="7"/>
      <c r="Y166" s="12"/>
      <c r="Z166" s="7"/>
      <c r="AB166" s="69"/>
    </row>
    <row r="167" spans="2:28" x14ac:dyDescent="0.15">
      <c r="B167" s="4"/>
      <c r="E167" s="7"/>
      <c r="F167" s="7"/>
      <c r="G167" s="7"/>
      <c r="I167" s="7"/>
      <c r="J167" s="8"/>
      <c r="K167" s="9"/>
      <c r="T167" s="12"/>
      <c r="U167" s="7"/>
      <c r="Y167" s="12"/>
      <c r="Z167" s="7"/>
      <c r="AB167" s="69"/>
    </row>
    <row r="168" spans="2:28" x14ac:dyDescent="0.15">
      <c r="B168" s="4"/>
      <c r="E168" s="7"/>
      <c r="F168" s="7"/>
      <c r="G168" s="7"/>
      <c r="I168" s="7"/>
      <c r="J168" s="8"/>
      <c r="K168" s="9"/>
      <c r="T168" s="12"/>
      <c r="U168" s="7"/>
      <c r="Y168" s="12"/>
      <c r="Z168" s="7"/>
      <c r="AB168" s="69"/>
    </row>
    <row r="169" spans="2:28" x14ac:dyDescent="0.15">
      <c r="B169" s="4"/>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sheetData>
  <mergeCells count="2">
    <mergeCell ref="A1:L1"/>
    <mergeCell ref="A27:K27"/>
  </mergeCells>
  <dataValidations count="5">
    <dataValidation type="list" allowBlank="1" showInputMessage="1" showErrorMessage="1" sqref="F93:F95" xr:uid="{DD458821-2025-41C3-9EB8-657DB3851B8C}">
      <formula1>$C$14:$C$27</formula1>
    </dataValidation>
    <dataValidation type="list" allowBlank="1" showInputMessage="1" showErrorMessage="1" sqref="F28:F31 F96:F103 F33:F92" xr:uid="{3A999F94-1B6F-4754-BDE2-0D526DE965B3}">
      <formula1>$C$14:$C$21</formula1>
    </dataValidation>
    <dataValidation type="list" allowBlank="1" showInputMessage="1" showErrorMessage="1" sqref="F137:F192" xr:uid="{3DEB1907-1915-4AC7-873F-E3D2D6CEAF89}">
      <formula1>$C$14:$C$24</formula1>
    </dataValidation>
    <dataValidation type="list" allowBlank="1" showInputMessage="1" showErrorMessage="1" sqref="E15:E19 F14:F19 E20:F22" xr:uid="{CE9EC15A-B7E7-45C2-B3AE-B58AC577F69F}">
      <formula1>"UMT Study, Client Data, Video Data, Assumption, Expert Knowledge"</formula1>
    </dataValidation>
    <dataValidation type="list" showInputMessage="1" showErrorMessage="1" sqref="E14" xr:uid="{CEBF055E-008A-4AA0-8570-F49F0F74DF04}">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5957-3C16-4E99-BC09-5EDDA81CD622}">
  <sheetPr codeName="Sheet22">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289"/>
  <sheetViews>
    <sheetView topLeftCell="A253" zoomScale="80" zoomScaleNormal="80" workbookViewId="0">
      <selection activeCell="B271" sqref="B271"/>
    </sheetView>
  </sheetViews>
  <sheetFormatPr baseColWidth="10" defaultColWidth="8.83203125" defaultRowHeight="13" x14ac:dyDescent="0.15"/>
  <cols>
    <col min="1" max="1" width="5.5" bestFit="1" customWidth="1"/>
    <col min="2" max="2" width="68.83203125" bestFit="1" customWidth="1"/>
    <col min="3" max="3" width="18" style="13" customWidth="1"/>
    <col min="4" max="4" width="12.5" customWidth="1"/>
    <col min="5" max="5" width="14.83203125" bestFit="1" customWidth="1"/>
    <col min="6" max="6" width="7.1640625" customWidth="1"/>
    <col min="7" max="7" width="12.83203125" customWidth="1"/>
    <col min="8" max="8" width="11.83203125" customWidth="1"/>
    <col min="9" max="9" width="3.83203125" customWidth="1"/>
    <col min="10" max="10" width="5.1640625" customWidth="1"/>
    <col min="11" max="11" width="6" customWidth="1"/>
    <col min="12" max="12" width="3.83203125" customWidth="1"/>
    <col min="13" max="13" width="5.1640625" customWidth="1"/>
    <col min="14" max="14" width="6" customWidth="1"/>
    <col min="15" max="15" width="3.83203125" customWidth="1"/>
    <col min="16" max="16" width="5.1640625" customWidth="1"/>
    <col min="17" max="17" width="6" customWidth="1"/>
    <col min="18" max="18" width="3.83203125" customWidth="1"/>
    <col min="19" max="19" width="5.1640625" customWidth="1"/>
    <col min="20" max="20" width="6" customWidth="1"/>
    <col min="21" max="21" width="3.83203125" customWidth="1"/>
    <col min="22" max="22" width="5.1640625" customWidth="1"/>
    <col min="23" max="23" width="6" customWidth="1"/>
    <col min="24" max="24" width="3.83203125" customWidth="1"/>
    <col min="25" max="25" width="5.1640625" customWidth="1"/>
    <col min="26" max="26" width="6" customWidth="1"/>
    <col min="27" max="27" width="3.83203125" customWidth="1"/>
    <col min="28" max="28" width="5.1640625" customWidth="1"/>
    <col min="29" max="29" width="6" customWidth="1"/>
    <col min="30" max="30" width="3.83203125" customWidth="1"/>
    <col min="31" max="31" width="5.1640625" customWidth="1"/>
    <col min="32" max="32" width="6" customWidth="1"/>
    <col min="33" max="33" width="3.83203125" customWidth="1"/>
    <col min="34" max="34" width="5.1640625" customWidth="1"/>
    <col min="35" max="35" width="6" customWidth="1"/>
    <col min="36" max="36" width="3.83203125" customWidth="1"/>
    <col min="37" max="37" width="5.1640625" customWidth="1"/>
    <col min="38" max="38" width="6" customWidth="1"/>
    <col min="39" max="39" width="3.83203125" customWidth="1"/>
    <col min="40" max="40" width="5.1640625" customWidth="1"/>
    <col min="41" max="41" width="6" customWidth="1"/>
  </cols>
  <sheetData>
    <row r="1" spans="1:42" ht="14" x14ac:dyDescent="0.15">
      <c r="A1" s="38" t="s">
        <v>8</v>
      </c>
      <c r="B1" s="38" t="s">
        <v>158</v>
      </c>
      <c r="C1" s="39" t="s">
        <v>9</v>
      </c>
      <c r="D1" t="s">
        <v>10</v>
      </c>
      <c r="E1" t="s">
        <v>208</v>
      </c>
      <c r="F1" s="9" t="s">
        <v>172</v>
      </c>
      <c r="G1" t="s">
        <v>167</v>
      </c>
      <c r="H1" s="33" t="s">
        <v>168</v>
      </c>
      <c r="I1" s="230" t="s">
        <v>169</v>
      </c>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8" t="s">
        <v>173</v>
      </c>
    </row>
    <row r="2" spans="1:42" x14ac:dyDescent="0.15">
      <c r="A2" s="40">
        <v>1</v>
      </c>
      <c r="B2" s="40" t="s">
        <v>44</v>
      </c>
      <c r="C2" s="41">
        <f>E2</f>
        <v>0.72</v>
      </c>
      <c r="D2" s="40">
        <v>1</v>
      </c>
      <c r="E2" s="40">
        <f>F2*0.036</f>
        <v>0.72</v>
      </c>
      <c r="F2" s="40">
        <f>AP2*10</f>
        <v>20</v>
      </c>
      <c r="G2" s="40" t="s">
        <v>170</v>
      </c>
      <c r="H2" s="40"/>
      <c r="I2" s="35" t="str">
        <f>IF(G2="G","A",(IF(G2="C","A",(IF(G2="T","A","")))))</f>
        <v>A</v>
      </c>
      <c r="J2" s="36">
        <v>1</v>
      </c>
      <c r="K2" s="37">
        <v>1</v>
      </c>
      <c r="L2" s="35" t="str">
        <f>IF(G2="G","B",(IF(G2="C","B",(IF(G2="T","B","")))))</f>
        <v>B</v>
      </c>
      <c r="M2" s="36">
        <v>0</v>
      </c>
      <c r="N2" s="37">
        <v>1</v>
      </c>
      <c r="O2" s="35" t="str">
        <f>IF(G2="G","G",(IF(G2="C","G",(IF(G2="T","G","")))))</f>
        <v>G</v>
      </c>
      <c r="P2" s="36">
        <v>1</v>
      </c>
      <c r="Q2" s="37">
        <v>1</v>
      </c>
      <c r="R2" s="35" t="str">
        <f>IF(G2="G","A",IF(G2="C","M",IF(G2="T","A","")))</f>
        <v>A</v>
      </c>
      <c r="S2" s="36">
        <v>0</v>
      </c>
      <c r="T2" s="37">
        <v>1</v>
      </c>
      <c r="U2" s="35" t="str">
        <f>IF(G2="G","B",IF(G2="C","X",IF(G2="T","B","")))</f>
        <v>B</v>
      </c>
      <c r="V2" s="36">
        <v>0</v>
      </c>
      <c r="W2" s="37">
        <v>1</v>
      </c>
      <c r="X2" s="35" t="str">
        <f>IF(G2="G","P",IF(G2="C","I",IF(G2="T","P","")))</f>
        <v>P</v>
      </c>
      <c r="Y2" s="36">
        <v>0</v>
      </c>
      <c r="Z2" s="37">
        <v>1</v>
      </c>
      <c r="AA2" s="35" t="str">
        <f>IF(G2="T",IF(H2&lt;&gt;"",H2,""),"")</f>
        <v/>
      </c>
      <c r="AB2" s="36">
        <v>0</v>
      </c>
      <c r="AC2" s="37">
        <v>1</v>
      </c>
      <c r="AD2" s="35" t="str">
        <f>IF(G2="T","A","")</f>
        <v/>
      </c>
      <c r="AE2" s="36">
        <v>0</v>
      </c>
      <c r="AF2" s="37">
        <v>1</v>
      </c>
      <c r="AG2" s="35" t="str">
        <f>IF(G2="T","B","")</f>
        <v/>
      </c>
      <c r="AH2" s="36">
        <v>0</v>
      </c>
      <c r="AI2" s="37">
        <v>1</v>
      </c>
      <c r="AJ2" s="35" t="str">
        <f>IF(G2="T","P","")</f>
        <v/>
      </c>
      <c r="AK2" s="36">
        <v>0</v>
      </c>
      <c r="AL2" s="37">
        <v>1</v>
      </c>
      <c r="AM2" s="35" t="str">
        <f>IF(G2="G","A",IF(G2="C","A",IF(G2="T","A","")))</f>
        <v>A</v>
      </c>
      <c r="AN2" s="36">
        <v>0</v>
      </c>
      <c r="AO2" s="37">
        <v>1</v>
      </c>
      <c r="AP2">
        <f>J2*K2+M2*N2+P2*Q2+S2*T2+V2*W2+Y2*Z2+AB2*AC2+AE2*AF2+AH2*AI2+AK2*AL2+AN2*AO2</f>
        <v>2</v>
      </c>
    </row>
    <row r="3" spans="1:42" x14ac:dyDescent="0.15">
      <c r="A3" s="40">
        <v>2</v>
      </c>
      <c r="B3" s="40" t="s">
        <v>57</v>
      </c>
      <c r="C3" s="41">
        <f t="shared" ref="C3:C67" si="0">E3</f>
        <v>1.7999999999999998</v>
      </c>
      <c r="D3" s="40">
        <v>1</v>
      </c>
      <c r="E3" s="40">
        <f t="shared" ref="E3:E67" si="1">F3*0.036</f>
        <v>1.7999999999999998</v>
      </c>
      <c r="F3" s="40">
        <f>AP3*10</f>
        <v>50</v>
      </c>
      <c r="G3" s="40" t="s">
        <v>170</v>
      </c>
      <c r="H3" s="40"/>
      <c r="I3" s="35" t="str">
        <f>IF(G3="G","A",(IF(G3="C","A",(IF(G3="T","A","")))))</f>
        <v>A</v>
      </c>
      <c r="J3" s="36">
        <v>1</v>
      </c>
      <c r="K3" s="37">
        <v>1</v>
      </c>
      <c r="L3" s="35" t="str">
        <f>IF(G3="G","B",(IF(G3="C","B",(IF(G3="T","B","")))))</f>
        <v>B</v>
      </c>
      <c r="M3" s="36">
        <v>3</v>
      </c>
      <c r="N3" s="37">
        <v>1</v>
      </c>
      <c r="O3" s="35" t="str">
        <f>IF(G3="G","G",(IF(G3="C","G",(IF(G3="T","G","")))))</f>
        <v>G</v>
      </c>
      <c r="P3" s="36">
        <v>1</v>
      </c>
      <c r="Q3" s="37">
        <v>1</v>
      </c>
      <c r="R3" s="35" t="str">
        <f>IF(G3="G","A",IF(G3="C","M",IF(G3="T","A","")))</f>
        <v>A</v>
      </c>
      <c r="S3" s="36">
        <v>0</v>
      </c>
      <c r="T3" s="37">
        <v>1</v>
      </c>
      <c r="U3" s="35" t="str">
        <f>IF(G3="G","B",IF(G3="C","X",IF(G3="T","B","")))</f>
        <v>B</v>
      </c>
      <c r="V3" s="36">
        <v>0</v>
      </c>
      <c r="W3" s="37">
        <v>1</v>
      </c>
      <c r="X3" s="35" t="str">
        <f>IF(G3="G","P",IF(G3="C","I",IF(G3="T","P","")))</f>
        <v>P</v>
      </c>
      <c r="Y3" s="36">
        <v>0</v>
      </c>
      <c r="Z3" s="37">
        <v>1</v>
      </c>
      <c r="AA3" s="35" t="str">
        <f>IF(G3="T",IF(H3&lt;&gt;"",H3,""),"")</f>
        <v/>
      </c>
      <c r="AB3" s="36">
        <v>0</v>
      </c>
      <c r="AC3" s="37">
        <v>1</v>
      </c>
      <c r="AD3" s="35" t="str">
        <f>IF(G3="T","A","")</f>
        <v/>
      </c>
      <c r="AE3" s="36">
        <v>0</v>
      </c>
      <c r="AF3" s="37">
        <v>1</v>
      </c>
      <c r="AG3" s="35" t="str">
        <f>IF(G3="T","B","")</f>
        <v/>
      </c>
      <c r="AH3" s="36">
        <v>0</v>
      </c>
      <c r="AI3" s="37">
        <v>1</v>
      </c>
      <c r="AJ3" s="35" t="str">
        <f>IF(G3="T","P","")</f>
        <v/>
      </c>
      <c r="AK3" s="36">
        <v>0</v>
      </c>
      <c r="AL3" s="37">
        <v>1</v>
      </c>
      <c r="AM3" s="35" t="str">
        <f>IF(G3="G","A",IF(G3="C","A",IF(G3="T","A","")))</f>
        <v>A</v>
      </c>
      <c r="AN3" s="36">
        <v>0</v>
      </c>
      <c r="AO3" s="37">
        <v>1</v>
      </c>
      <c r="AP3">
        <f>J3*K3+M3*N3+P3*Q3+S3*T3+V3*W3+Y3*Z3+AB3*AC3+AE3*AF3+AH3*AI3+AK3*AL3+AN3*AO3</f>
        <v>5</v>
      </c>
    </row>
    <row r="4" spans="1:42" x14ac:dyDescent="0.15">
      <c r="A4" s="40">
        <v>3</v>
      </c>
      <c r="B4" s="40" t="s">
        <v>56</v>
      </c>
      <c r="C4" s="41">
        <f t="shared" si="0"/>
        <v>2.88</v>
      </c>
      <c r="D4" s="40">
        <v>1</v>
      </c>
      <c r="E4" s="40">
        <f t="shared" si="1"/>
        <v>2.88</v>
      </c>
      <c r="F4" s="40">
        <f>AP4*10</f>
        <v>80</v>
      </c>
      <c r="G4" s="40" t="s">
        <v>170</v>
      </c>
      <c r="H4" s="40"/>
      <c r="I4" s="35" t="str">
        <f>IF(G4="G","A",(IF(G4="C","A",(IF(G4="T","A","")))))</f>
        <v>A</v>
      </c>
      <c r="J4" s="36">
        <v>1</v>
      </c>
      <c r="K4" s="37">
        <v>1</v>
      </c>
      <c r="L4" s="35" t="str">
        <f>IF(G4="G","B",(IF(G4="C","B",(IF(G4="T","B","")))))</f>
        <v>B</v>
      </c>
      <c r="M4" s="36">
        <v>6</v>
      </c>
      <c r="N4" s="37">
        <v>1</v>
      </c>
      <c r="O4" s="35" t="str">
        <f>IF(G4="G","G",(IF(G4="C","G",(IF(G4="T","G","")))))</f>
        <v>G</v>
      </c>
      <c r="P4" s="36">
        <v>1</v>
      </c>
      <c r="Q4" s="37">
        <v>1</v>
      </c>
      <c r="R4" s="35" t="str">
        <f>IF(G4="G","A",IF(G4="C","M",IF(G4="T","A","")))</f>
        <v>A</v>
      </c>
      <c r="S4" s="36">
        <v>0</v>
      </c>
      <c r="T4" s="37">
        <v>1</v>
      </c>
      <c r="U4" s="35" t="str">
        <f>IF(G4="G","B",IF(G4="C","X",IF(G4="T","B","")))</f>
        <v>B</v>
      </c>
      <c r="V4" s="36">
        <v>0</v>
      </c>
      <c r="W4" s="37">
        <v>1</v>
      </c>
      <c r="X4" s="35" t="str">
        <f>IF(G4="G","P",IF(G4="C","I",IF(G4="T","P","")))</f>
        <v>P</v>
      </c>
      <c r="Y4" s="36">
        <v>0</v>
      </c>
      <c r="Z4" s="37">
        <v>1</v>
      </c>
      <c r="AA4" s="35" t="str">
        <f>IF(G4="T",IF(H4&lt;&gt;"",H4,""),"")</f>
        <v/>
      </c>
      <c r="AB4" s="36">
        <v>0</v>
      </c>
      <c r="AC4" s="37">
        <v>1</v>
      </c>
      <c r="AD4" s="35" t="str">
        <f>IF(G4="T","A","")</f>
        <v/>
      </c>
      <c r="AE4" s="36">
        <v>0</v>
      </c>
      <c r="AF4" s="37">
        <v>1</v>
      </c>
      <c r="AG4" s="35" t="str">
        <f>IF(G4="T","B","")</f>
        <v/>
      </c>
      <c r="AH4" s="36">
        <v>0</v>
      </c>
      <c r="AI4" s="37">
        <v>1</v>
      </c>
      <c r="AJ4" s="35" t="str">
        <f>IF(G4="T","P","")</f>
        <v/>
      </c>
      <c r="AK4" s="36">
        <v>0</v>
      </c>
      <c r="AL4" s="37">
        <v>1</v>
      </c>
      <c r="AM4" s="35" t="str">
        <f>IF(G4="G","A",IF(G4="C","A",IF(G4="T","A","")))</f>
        <v>A</v>
      </c>
      <c r="AN4" s="36">
        <v>0</v>
      </c>
      <c r="AO4" s="37">
        <v>1</v>
      </c>
      <c r="AP4">
        <f>J4*K4+M4*N4+P4*Q4+S4*T4+V4*W4+Y4*Z4+AB4*AC4+AE4*AF4+AH4*AI4+AK4*AL4+AN4*AO4</f>
        <v>8</v>
      </c>
    </row>
    <row r="5" spans="1:42" x14ac:dyDescent="0.15">
      <c r="A5" s="40">
        <v>4</v>
      </c>
      <c r="B5" s="40" t="s">
        <v>52</v>
      </c>
      <c r="C5" s="41">
        <f t="shared" si="0"/>
        <v>1.44</v>
      </c>
      <c r="D5" s="40">
        <v>1</v>
      </c>
      <c r="E5" s="40">
        <f t="shared" si="1"/>
        <v>1.44</v>
      </c>
      <c r="F5" s="40">
        <f>AP5*10</f>
        <v>40</v>
      </c>
      <c r="G5" s="40" t="s">
        <v>170</v>
      </c>
      <c r="H5" s="40"/>
      <c r="I5" s="35" t="str">
        <f>IF(G5="G","A",(IF(G5="C","A",(IF(G5="T","A","")))))</f>
        <v>A</v>
      </c>
      <c r="J5" s="36">
        <v>1</v>
      </c>
      <c r="K5" s="37">
        <v>1</v>
      </c>
      <c r="L5" s="35" t="str">
        <f>IF(G5="G","B",(IF(G5="C","B",(IF(G5="T","B","")))))</f>
        <v>B</v>
      </c>
      <c r="M5" s="36">
        <v>0</v>
      </c>
      <c r="N5" s="37">
        <v>1</v>
      </c>
      <c r="O5" s="35" t="str">
        <f>IF(G5="G","G",(IF(G5="C","G",(IF(G5="T","G","")))))</f>
        <v>G</v>
      </c>
      <c r="P5" s="36">
        <v>3</v>
      </c>
      <c r="Q5" s="37">
        <v>1</v>
      </c>
      <c r="R5" s="35" t="str">
        <f>IF(G5="G","A",IF(G5="C","M",IF(G5="T","A","")))</f>
        <v>A</v>
      </c>
      <c r="S5" s="36">
        <v>0</v>
      </c>
      <c r="T5" s="37">
        <v>1</v>
      </c>
      <c r="U5" s="35" t="str">
        <f>IF(G5="G","B",IF(G5="C","X",IF(G5="T","B","")))</f>
        <v>B</v>
      </c>
      <c r="V5" s="36">
        <v>0</v>
      </c>
      <c r="W5" s="37">
        <v>1</v>
      </c>
      <c r="X5" s="35" t="str">
        <f>IF(G5="G","P",IF(G5="C","I",IF(G5="T","P","")))</f>
        <v>P</v>
      </c>
      <c r="Y5" s="36">
        <v>0</v>
      </c>
      <c r="Z5" s="37">
        <v>1</v>
      </c>
      <c r="AA5" s="35" t="str">
        <f>IF(G5="T",IF(H5&lt;&gt;"",H5,""),"")</f>
        <v/>
      </c>
      <c r="AB5" s="36">
        <v>0</v>
      </c>
      <c r="AC5" s="37">
        <v>1</v>
      </c>
      <c r="AD5" s="35" t="str">
        <f>IF(G5="T","A","")</f>
        <v/>
      </c>
      <c r="AE5" s="36">
        <v>0</v>
      </c>
      <c r="AF5" s="37">
        <v>1</v>
      </c>
      <c r="AG5" s="35" t="str">
        <f>IF(G5="T","B","")</f>
        <v/>
      </c>
      <c r="AH5" s="36">
        <v>0</v>
      </c>
      <c r="AI5" s="37">
        <v>1</v>
      </c>
      <c r="AJ5" s="35" t="str">
        <f>IF(G5="T","P","")</f>
        <v/>
      </c>
      <c r="AK5" s="36">
        <v>0</v>
      </c>
      <c r="AL5" s="37">
        <v>1</v>
      </c>
      <c r="AM5" s="35" t="str">
        <f>IF(G5="G","A",IF(G5="C","A",IF(G5="T","A","")))</f>
        <v>A</v>
      </c>
      <c r="AN5" s="36">
        <v>0</v>
      </c>
      <c r="AO5" s="37">
        <v>1</v>
      </c>
      <c r="AP5">
        <f>J5*K5+M5*N5+P5*Q5+S5*T5+V5*W5+Y5*Z5+AB5*AC5+AE5*AF5+AH5*AI5+AK5*AL5+AN5*AO5</f>
        <v>4</v>
      </c>
    </row>
    <row r="6" spans="1:42" x14ac:dyDescent="0.15">
      <c r="A6" s="40">
        <v>5</v>
      </c>
      <c r="B6" s="40" t="s">
        <v>54</v>
      </c>
      <c r="C6" s="41">
        <f t="shared" si="0"/>
        <v>2.52</v>
      </c>
      <c r="D6" s="40">
        <v>1</v>
      </c>
      <c r="E6" s="40">
        <f t="shared" si="1"/>
        <v>2.52</v>
      </c>
      <c r="F6" s="40">
        <v>70</v>
      </c>
      <c r="G6" s="40" t="s">
        <v>170</v>
      </c>
      <c r="H6" s="40"/>
      <c r="I6" s="232" t="s">
        <v>209</v>
      </c>
      <c r="J6" s="233"/>
      <c r="K6" s="233"/>
      <c r="L6" s="233"/>
      <c r="M6" s="233"/>
      <c r="N6" s="233"/>
      <c r="O6" s="233"/>
      <c r="P6" s="233"/>
      <c r="Q6" s="233"/>
      <c r="R6" s="233"/>
      <c r="S6" s="233"/>
      <c r="T6" s="233"/>
      <c r="U6" s="233"/>
      <c r="V6" s="233"/>
      <c r="W6" s="233"/>
      <c r="X6" s="233"/>
      <c r="Y6" s="233"/>
      <c r="Z6" s="233"/>
      <c r="AA6" s="233"/>
      <c r="AB6" s="233"/>
      <c r="AC6" s="233"/>
      <c r="AD6" s="233"/>
      <c r="AE6" s="233"/>
      <c r="AF6" s="233"/>
      <c r="AG6" s="233"/>
      <c r="AH6" s="233"/>
      <c r="AI6" s="233"/>
      <c r="AJ6" s="233"/>
      <c r="AK6" s="233"/>
      <c r="AL6" s="233"/>
      <c r="AM6" s="233"/>
      <c r="AN6" s="233"/>
      <c r="AO6" s="233"/>
      <c r="AP6" s="233"/>
    </row>
    <row r="7" spans="1:42" x14ac:dyDescent="0.15">
      <c r="A7" s="40">
        <v>6</v>
      </c>
      <c r="B7" s="40" t="s">
        <v>53</v>
      </c>
      <c r="C7" s="41">
        <f t="shared" si="0"/>
        <v>3.5999999999999996</v>
      </c>
      <c r="D7" s="40">
        <v>1</v>
      </c>
      <c r="E7" s="40">
        <f t="shared" si="1"/>
        <v>3.5999999999999996</v>
      </c>
      <c r="F7" s="40">
        <v>100</v>
      </c>
      <c r="G7" s="40" t="s">
        <v>170</v>
      </c>
      <c r="H7" s="40"/>
      <c r="I7" s="234" t="s">
        <v>209</v>
      </c>
      <c r="J7" s="235"/>
      <c r="K7" s="235"/>
      <c r="L7" s="235"/>
      <c r="M7" s="235"/>
      <c r="N7" s="235"/>
      <c r="O7" s="235"/>
      <c r="P7" s="235"/>
      <c r="Q7" s="235"/>
      <c r="R7" s="235"/>
      <c r="S7" s="235"/>
      <c r="T7" s="235"/>
      <c r="U7" s="235"/>
      <c r="V7" s="235"/>
      <c r="W7" s="235"/>
      <c r="X7" s="235"/>
      <c r="Y7" s="235"/>
      <c r="Z7" s="235"/>
      <c r="AA7" s="235"/>
      <c r="AB7" s="235"/>
      <c r="AC7" s="235"/>
      <c r="AD7" s="235"/>
      <c r="AE7" s="235"/>
      <c r="AF7" s="235"/>
      <c r="AG7" s="235"/>
      <c r="AH7" s="235"/>
      <c r="AI7" s="235"/>
      <c r="AJ7" s="235"/>
      <c r="AK7" s="235"/>
      <c r="AL7" s="235"/>
      <c r="AM7" s="235"/>
      <c r="AN7" s="235"/>
      <c r="AO7" s="235"/>
      <c r="AP7" s="236"/>
    </row>
    <row r="8" spans="1:42" x14ac:dyDescent="0.15">
      <c r="A8" s="40">
        <v>7</v>
      </c>
      <c r="B8" s="40" t="s">
        <v>64</v>
      </c>
      <c r="C8" s="41">
        <f t="shared" si="0"/>
        <v>0.72</v>
      </c>
      <c r="D8" s="40">
        <v>1</v>
      </c>
      <c r="E8" s="40">
        <f t="shared" si="1"/>
        <v>0.72</v>
      </c>
      <c r="F8" s="40">
        <f t="shared" ref="F8:F18" si="2">AP8*10</f>
        <v>20</v>
      </c>
      <c r="G8" s="40" t="s">
        <v>170</v>
      </c>
      <c r="H8" s="40"/>
      <c r="I8" s="42" t="str">
        <f t="shared" ref="I8:I18" si="3">IF(G8="G","A",(IF(G8="C","A",(IF(G8="T","A","")))))</f>
        <v>A</v>
      </c>
      <c r="J8" s="43">
        <v>0</v>
      </c>
      <c r="K8" s="44">
        <v>1</v>
      </c>
      <c r="L8" s="42" t="str">
        <f t="shared" ref="L8:L18" si="4">IF(G8="G","B",(IF(G8="C","B",(IF(G8="T","B","")))))</f>
        <v>B</v>
      </c>
      <c r="M8" s="43">
        <v>0</v>
      </c>
      <c r="N8" s="44">
        <v>1</v>
      </c>
      <c r="O8" s="42" t="str">
        <f t="shared" ref="O8:O18" si="5">IF(G8="G","G",(IF(G8="C","G",(IF(G8="T","G","")))))</f>
        <v>G</v>
      </c>
      <c r="P8" s="43">
        <v>0</v>
      </c>
      <c r="Q8" s="44">
        <v>1</v>
      </c>
      <c r="R8" s="42" t="str">
        <f t="shared" ref="R8:R18" si="6">IF(G8="G","A",IF(G8="C","M",IF(G8="T","A","")))</f>
        <v>A</v>
      </c>
      <c r="S8" s="43">
        <v>1</v>
      </c>
      <c r="T8" s="44">
        <v>1</v>
      </c>
      <c r="U8" s="42" t="str">
        <f t="shared" ref="U8:U18" si="7">IF(G8="G","B",IF(G8="C","X",IF(G8="T","B","")))</f>
        <v>B</v>
      </c>
      <c r="V8" s="43">
        <v>0</v>
      </c>
      <c r="W8" s="44">
        <v>1</v>
      </c>
      <c r="X8" s="42" t="str">
        <f t="shared" ref="X8:X18" si="8">IF(G8="G","P",IF(G8="C","I",IF(G8="T","P","")))</f>
        <v>P</v>
      </c>
      <c r="Y8" s="43">
        <v>1</v>
      </c>
      <c r="Z8" s="44">
        <v>1</v>
      </c>
      <c r="AA8" s="42" t="str">
        <f t="shared" ref="AA8:AA18" si="9">IF(G8="T",IF(H8&lt;&gt;"",H8,""),"")</f>
        <v/>
      </c>
      <c r="AB8" s="43">
        <v>0</v>
      </c>
      <c r="AC8" s="44">
        <v>1</v>
      </c>
      <c r="AD8" s="42" t="str">
        <f t="shared" ref="AD8:AD18" si="10">IF(G8="T","A","")</f>
        <v/>
      </c>
      <c r="AE8" s="43">
        <v>0</v>
      </c>
      <c r="AF8" s="44">
        <v>1</v>
      </c>
      <c r="AG8" s="42" t="str">
        <f t="shared" ref="AG8:AG18" si="11">IF(G8="T","B","")</f>
        <v/>
      </c>
      <c r="AH8" s="43">
        <v>0</v>
      </c>
      <c r="AI8" s="44">
        <v>1</v>
      </c>
      <c r="AJ8" s="42" t="str">
        <f t="shared" ref="AJ8:AJ18" si="12">IF(G8="T","P","")</f>
        <v/>
      </c>
      <c r="AK8" s="43">
        <v>0</v>
      </c>
      <c r="AL8" s="44">
        <v>1</v>
      </c>
      <c r="AM8" s="42" t="str">
        <f t="shared" ref="AM8:AM18" si="13">IF(G8="G","A",IF(G8="C","A",IF(G8="T","A","")))</f>
        <v>A</v>
      </c>
      <c r="AN8" s="43">
        <v>0</v>
      </c>
      <c r="AO8" s="44">
        <v>1</v>
      </c>
      <c r="AP8">
        <f t="shared" ref="AP8:AP18" si="14">J8*K8+M8*N8+P8*Q8+S8*T8+V8*W8+Y8*Z8+AB8*AC8+AE8*AF8+AH8*AI8+AK8*AL8+AN8*AO8</f>
        <v>2</v>
      </c>
    </row>
    <row r="9" spans="1:42" x14ac:dyDescent="0.15">
      <c r="A9" s="40">
        <v>8</v>
      </c>
      <c r="B9" s="40" t="s">
        <v>70</v>
      </c>
      <c r="C9" s="41">
        <f t="shared" si="0"/>
        <v>1.7999999999999998</v>
      </c>
      <c r="D9" s="40">
        <v>1</v>
      </c>
      <c r="E9" s="40">
        <f t="shared" si="1"/>
        <v>1.7999999999999998</v>
      </c>
      <c r="F9" s="40">
        <f t="shared" si="2"/>
        <v>50</v>
      </c>
      <c r="G9" s="40" t="s">
        <v>170</v>
      </c>
      <c r="H9" s="40"/>
      <c r="I9" s="35" t="str">
        <f t="shared" si="3"/>
        <v>A</v>
      </c>
      <c r="J9" s="36">
        <v>0</v>
      </c>
      <c r="K9" s="37">
        <v>1</v>
      </c>
      <c r="L9" s="35" t="str">
        <f t="shared" si="4"/>
        <v>B</v>
      </c>
      <c r="M9" s="36">
        <v>0</v>
      </c>
      <c r="N9" s="37">
        <v>1</v>
      </c>
      <c r="O9" s="35" t="str">
        <f t="shared" si="5"/>
        <v>G</v>
      </c>
      <c r="P9" s="36">
        <v>0</v>
      </c>
      <c r="Q9" s="37">
        <v>1</v>
      </c>
      <c r="R9" s="35" t="str">
        <f t="shared" si="6"/>
        <v>A</v>
      </c>
      <c r="S9" s="36">
        <v>1</v>
      </c>
      <c r="T9" s="37">
        <v>1</v>
      </c>
      <c r="U9" s="35" t="str">
        <f t="shared" si="7"/>
        <v>B</v>
      </c>
      <c r="V9" s="36">
        <v>3</v>
      </c>
      <c r="W9" s="37">
        <v>1</v>
      </c>
      <c r="X9" s="35" t="str">
        <f t="shared" si="8"/>
        <v>P</v>
      </c>
      <c r="Y9" s="36">
        <v>1</v>
      </c>
      <c r="Z9" s="37">
        <v>1</v>
      </c>
      <c r="AA9" s="35" t="str">
        <f t="shared" si="9"/>
        <v/>
      </c>
      <c r="AB9" s="36">
        <v>0</v>
      </c>
      <c r="AC9" s="37">
        <v>1</v>
      </c>
      <c r="AD9" s="35" t="str">
        <f t="shared" si="10"/>
        <v/>
      </c>
      <c r="AE9" s="36">
        <v>0</v>
      </c>
      <c r="AF9" s="37">
        <v>1</v>
      </c>
      <c r="AG9" s="35" t="str">
        <f t="shared" si="11"/>
        <v/>
      </c>
      <c r="AH9" s="36">
        <v>0</v>
      </c>
      <c r="AI9" s="37">
        <v>1</v>
      </c>
      <c r="AJ9" s="35" t="str">
        <f t="shared" si="12"/>
        <v/>
      </c>
      <c r="AK9" s="36">
        <v>0</v>
      </c>
      <c r="AL9" s="37">
        <v>1</v>
      </c>
      <c r="AM9" s="35" t="str">
        <f t="shared" si="13"/>
        <v>A</v>
      </c>
      <c r="AN9" s="36">
        <v>0</v>
      </c>
      <c r="AO9" s="37">
        <v>1</v>
      </c>
      <c r="AP9">
        <f t="shared" si="14"/>
        <v>5</v>
      </c>
    </row>
    <row r="10" spans="1:42" x14ac:dyDescent="0.15">
      <c r="A10" s="40">
        <v>9</v>
      </c>
      <c r="B10" s="40" t="s">
        <v>69</v>
      </c>
      <c r="C10" s="41">
        <f t="shared" si="0"/>
        <v>2.88</v>
      </c>
      <c r="D10" s="40">
        <v>1</v>
      </c>
      <c r="E10" s="40">
        <f t="shared" si="1"/>
        <v>2.88</v>
      </c>
      <c r="F10" s="40">
        <f t="shared" si="2"/>
        <v>80</v>
      </c>
      <c r="G10" s="40" t="s">
        <v>170</v>
      </c>
      <c r="H10" s="40"/>
      <c r="I10" s="35" t="str">
        <f t="shared" si="3"/>
        <v>A</v>
      </c>
      <c r="J10" s="36">
        <v>0</v>
      </c>
      <c r="K10" s="37">
        <v>1</v>
      </c>
      <c r="L10" s="35" t="str">
        <f t="shared" si="4"/>
        <v>B</v>
      </c>
      <c r="M10" s="36">
        <v>0</v>
      </c>
      <c r="N10" s="37">
        <v>1</v>
      </c>
      <c r="O10" s="35" t="str">
        <f t="shared" si="5"/>
        <v>G</v>
      </c>
      <c r="P10" s="36">
        <v>0</v>
      </c>
      <c r="Q10" s="37">
        <v>1</v>
      </c>
      <c r="R10" s="35" t="str">
        <f t="shared" si="6"/>
        <v>A</v>
      </c>
      <c r="S10" s="36">
        <v>1</v>
      </c>
      <c r="T10" s="37">
        <v>1</v>
      </c>
      <c r="U10" s="35" t="str">
        <f t="shared" si="7"/>
        <v>B</v>
      </c>
      <c r="V10" s="36">
        <v>6</v>
      </c>
      <c r="W10" s="37">
        <v>1</v>
      </c>
      <c r="X10" s="35" t="str">
        <f t="shared" si="8"/>
        <v>P</v>
      </c>
      <c r="Y10" s="36">
        <v>1</v>
      </c>
      <c r="Z10" s="37">
        <v>1</v>
      </c>
      <c r="AA10" s="35" t="str">
        <f t="shared" si="9"/>
        <v/>
      </c>
      <c r="AB10" s="36">
        <v>0</v>
      </c>
      <c r="AC10" s="37">
        <v>1</v>
      </c>
      <c r="AD10" s="35" t="str">
        <f t="shared" si="10"/>
        <v/>
      </c>
      <c r="AE10" s="36">
        <v>0</v>
      </c>
      <c r="AF10" s="37">
        <v>1</v>
      </c>
      <c r="AG10" s="35" t="str">
        <f t="shared" si="11"/>
        <v/>
      </c>
      <c r="AH10" s="36">
        <v>0</v>
      </c>
      <c r="AI10" s="37">
        <v>1</v>
      </c>
      <c r="AJ10" s="35" t="str">
        <f t="shared" si="12"/>
        <v/>
      </c>
      <c r="AK10" s="36">
        <v>0</v>
      </c>
      <c r="AL10" s="37">
        <v>1</v>
      </c>
      <c r="AM10" s="35" t="str">
        <f t="shared" si="13"/>
        <v>A</v>
      </c>
      <c r="AN10" s="36">
        <v>0</v>
      </c>
      <c r="AO10" s="37">
        <v>1</v>
      </c>
      <c r="AP10">
        <f t="shared" si="14"/>
        <v>8</v>
      </c>
    </row>
    <row r="11" spans="1:42" x14ac:dyDescent="0.15">
      <c r="A11" s="40">
        <v>10</v>
      </c>
      <c r="B11" s="40" t="s">
        <v>72</v>
      </c>
      <c r="C11" s="41">
        <f t="shared" si="0"/>
        <v>1.44</v>
      </c>
      <c r="D11" s="40">
        <v>1</v>
      </c>
      <c r="E11" s="40">
        <f t="shared" si="1"/>
        <v>1.44</v>
      </c>
      <c r="F11" s="40">
        <f t="shared" si="2"/>
        <v>40</v>
      </c>
      <c r="G11" s="40" t="s">
        <v>170</v>
      </c>
      <c r="H11" s="40"/>
      <c r="I11" s="35" t="str">
        <f t="shared" si="3"/>
        <v>A</v>
      </c>
      <c r="J11" s="36">
        <v>0</v>
      </c>
      <c r="K11" s="37">
        <v>1</v>
      </c>
      <c r="L11" s="35" t="str">
        <f t="shared" si="4"/>
        <v>B</v>
      </c>
      <c r="M11" s="36">
        <v>0</v>
      </c>
      <c r="N11" s="37">
        <v>1</v>
      </c>
      <c r="O11" s="35" t="str">
        <f t="shared" si="5"/>
        <v>G</v>
      </c>
      <c r="P11" s="36">
        <v>0</v>
      </c>
      <c r="Q11" s="37">
        <v>1</v>
      </c>
      <c r="R11" s="35" t="str">
        <f t="shared" si="6"/>
        <v>A</v>
      </c>
      <c r="S11" s="36">
        <v>1</v>
      </c>
      <c r="T11" s="37">
        <v>1</v>
      </c>
      <c r="U11" s="35" t="str">
        <f t="shared" si="7"/>
        <v>B</v>
      </c>
      <c r="V11" s="36">
        <v>0</v>
      </c>
      <c r="W11" s="37">
        <v>1</v>
      </c>
      <c r="X11" s="35" t="str">
        <f t="shared" si="8"/>
        <v>P</v>
      </c>
      <c r="Y11" s="36">
        <v>3</v>
      </c>
      <c r="Z11" s="37">
        <v>1</v>
      </c>
      <c r="AA11" s="35" t="str">
        <f t="shared" si="9"/>
        <v/>
      </c>
      <c r="AB11" s="36">
        <v>0</v>
      </c>
      <c r="AC11" s="37">
        <v>1</v>
      </c>
      <c r="AD11" s="35" t="str">
        <f t="shared" si="10"/>
        <v/>
      </c>
      <c r="AE11" s="36">
        <v>0</v>
      </c>
      <c r="AF11" s="37">
        <v>1</v>
      </c>
      <c r="AG11" s="35" t="str">
        <f t="shared" si="11"/>
        <v/>
      </c>
      <c r="AH11" s="36">
        <v>0</v>
      </c>
      <c r="AI11" s="37">
        <v>1</v>
      </c>
      <c r="AJ11" s="35" t="str">
        <f t="shared" si="12"/>
        <v/>
      </c>
      <c r="AK11" s="36">
        <v>0</v>
      </c>
      <c r="AL11" s="37">
        <v>1</v>
      </c>
      <c r="AM11" s="35" t="str">
        <f t="shared" si="13"/>
        <v>A</v>
      </c>
      <c r="AN11" s="36">
        <v>0</v>
      </c>
      <c r="AO11" s="37">
        <v>1</v>
      </c>
      <c r="AP11">
        <f t="shared" si="14"/>
        <v>4</v>
      </c>
    </row>
    <row r="12" spans="1:42" x14ac:dyDescent="0.15">
      <c r="A12" s="40">
        <v>11</v>
      </c>
      <c r="B12" s="40" t="s">
        <v>71</v>
      </c>
      <c r="C12" s="41">
        <f t="shared" si="0"/>
        <v>2.52</v>
      </c>
      <c r="D12" s="40">
        <v>1</v>
      </c>
      <c r="E12" s="40">
        <f t="shared" si="1"/>
        <v>2.52</v>
      </c>
      <c r="F12" s="40">
        <f t="shared" si="2"/>
        <v>70</v>
      </c>
      <c r="G12" s="40" t="s">
        <v>170</v>
      </c>
      <c r="H12" s="40"/>
      <c r="I12" s="35" t="str">
        <f t="shared" si="3"/>
        <v>A</v>
      </c>
      <c r="J12" s="36">
        <v>0</v>
      </c>
      <c r="K12" s="37">
        <v>1</v>
      </c>
      <c r="L12" s="35" t="str">
        <f t="shared" si="4"/>
        <v>B</v>
      </c>
      <c r="M12" s="36">
        <v>0</v>
      </c>
      <c r="N12" s="37">
        <v>1</v>
      </c>
      <c r="O12" s="35" t="str">
        <f t="shared" si="5"/>
        <v>G</v>
      </c>
      <c r="P12" s="36">
        <v>0</v>
      </c>
      <c r="Q12" s="37">
        <v>1</v>
      </c>
      <c r="R12" s="35" t="str">
        <f t="shared" si="6"/>
        <v>A</v>
      </c>
      <c r="S12" s="36">
        <v>1</v>
      </c>
      <c r="T12" s="37">
        <v>1</v>
      </c>
      <c r="U12" s="35" t="str">
        <f t="shared" si="7"/>
        <v>B</v>
      </c>
      <c r="V12" s="36">
        <v>3</v>
      </c>
      <c r="W12" s="37">
        <v>1</v>
      </c>
      <c r="X12" s="35" t="str">
        <f t="shared" si="8"/>
        <v>P</v>
      </c>
      <c r="Y12" s="36">
        <v>3</v>
      </c>
      <c r="Z12" s="37">
        <v>1</v>
      </c>
      <c r="AA12" s="35" t="str">
        <f t="shared" si="9"/>
        <v/>
      </c>
      <c r="AB12" s="36">
        <v>0</v>
      </c>
      <c r="AC12" s="37">
        <v>1</v>
      </c>
      <c r="AD12" s="35" t="str">
        <f t="shared" si="10"/>
        <v/>
      </c>
      <c r="AE12" s="36">
        <v>0</v>
      </c>
      <c r="AF12" s="37">
        <v>1</v>
      </c>
      <c r="AG12" s="35" t="str">
        <f t="shared" si="11"/>
        <v/>
      </c>
      <c r="AH12" s="36">
        <v>0</v>
      </c>
      <c r="AI12" s="37">
        <v>1</v>
      </c>
      <c r="AJ12" s="35" t="str">
        <f t="shared" si="12"/>
        <v/>
      </c>
      <c r="AK12" s="36">
        <v>0</v>
      </c>
      <c r="AL12" s="37">
        <v>1</v>
      </c>
      <c r="AM12" s="35" t="str">
        <f t="shared" si="13"/>
        <v>A</v>
      </c>
      <c r="AN12" s="36">
        <v>0</v>
      </c>
      <c r="AO12" s="37">
        <v>1</v>
      </c>
      <c r="AP12">
        <f t="shared" si="14"/>
        <v>7</v>
      </c>
    </row>
    <row r="13" spans="1:42" x14ac:dyDescent="0.15">
      <c r="A13" s="40">
        <v>12</v>
      </c>
      <c r="B13" s="40" t="s">
        <v>73</v>
      </c>
      <c r="C13" s="41">
        <f t="shared" si="0"/>
        <v>3.5999999999999996</v>
      </c>
      <c r="D13" s="40">
        <v>1</v>
      </c>
      <c r="E13" s="40">
        <f t="shared" si="1"/>
        <v>3.5999999999999996</v>
      </c>
      <c r="F13" s="40">
        <f t="shared" si="2"/>
        <v>100</v>
      </c>
      <c r="G13" s="40" t="s">
        <v>170</v>
      </c>
      <c r="H13" s="40"/>
      <c r="I13" s="35" t="str">
        <f t="shared" si="3"/>
        <v>A</v>
      </c>
      <c r="J13" s="36">
        <v>0</v>
      </c>
      <c r="K13" s="37">
        <v>1</v>
      </c>
      <c r="L13" s="35" t="str">
        <f t="shared" si="4"/>
        <v>B</v>
      </c>
      <c r="M13" s="36">
        <v>0</v>
      </c>
      <c r="N13" s="37">
        <v>1</v>
      </c>
      <c r="O13" s="35" t="str">
        <f t="shared" si="5"/>
        <v>G</v>
      </c>
      <c r="P13" s="36">
        <v>0</v>
      </c>
      <c r="Q13" s="37">
        <v>1</v>
      </c>
      <c r="R13" s="35" t="str">
        <f t="shared" si="6"/>
        <v>A</v>
      </c>
      <c r="S13" s="36">
        <v>1</v>
      </c>
      <c r="T13" s="37">
        <v>1</v>
      </c>
      <c r="U13" s="35" t="str">
        <f t="shared" si="7"/>
        <v>B</v>
      </c>
      <c r="V13" s="36">
        <v>6</v>
      </c>
      <c r="W13" s="37">
        <v>1</v>
      </c>
      <c r="X13" s="35" t="str">
        <f t="shared" si="8"/>
        <v>P</v>
      </c>
      <c r="Y13" s="36">
        <v>3</v>
      </c>
      <c r="Z13" s="37">
        <v>1</v>
      </c>
      <c r="AA13" s="35" t="str">
        <f t="shared" si="9"/>
        <v/>
      </c>
      <c r="AB13" s="36">
        <v>0</v>
      </c>
      <c r="AC13" s="37">
        <v>1</v>
      </c>
      <c r="AD13" s="35" t="str">
        <f t="shared" si="10"/>
        <v/>
      </c>
      <c r="AE13" s="36">
        <v>0</v>
      </c>
      <c r="AF13" s="37">
        <v>1</v>
      </c>
      <c r="AG13" s="35" t="str">
        <f t="shared" si="11"/>
        <v/>
      </c>
      <c r="AH13" s="36">
        <v>0</v>
      </c>
      <c r="AI13" s="37">
        <v>1</v>
      </c>
      <c r="AJ13" s="35" t="str">
        <f t="shared" si="12"/>
        <v/>
      </c>
      <c r="AK13" s="36">
        <v>0</v>
      </c>
      <c r="AL13" s="37">
        <v>1</v>
      </c>
      <c r="AM13" s="35" t="str">
        <f t="shared" si="13"/>
        <v>A</v>
      </c>
      <c r="AN13" s="36">
        <v>0</v>
      </c>
      <c r="AO13" s="37">
        <v>1</v>
      </c>
      <c r="AP13">
        <f t="shared" si="14"/>
        <v>10</v>
      </c>
    </row>
    <row r="14" spans="1:42" x14ac:dyDescent="0.15">
      <c r="A14" s="40">
        <v>13</v>
      </c>
      <c r="B14" s="40" t="s">
        <v>74</v>
      </c>
      <c r="C14" s="41">
        <f t="shared" si="0"/>
        <v>2.52</v>
      </c>
      <c r="D14" s="40">
        <v>1</v>
      </c>
      <c r="E14" s="40">
        <f t="shared" si="1"/>
        <v>2.52</v>
      </c>
      <c r="F14" s="40">
        <f t="shared" si="2"/>
        <v>70</v>
      </c>
      <c r="G14" s="40" t="s">
        <v>170</v>
      </c>
      <c r="H14" s="40"/>
      <c r="I14" s="35" t="str">
        <f t="shared" si="3"/>
        <v>A</v>
      </c>
      <c r="J14" s="36">
        <v>0</v>
      </c>
      <c r="K14" s="37">
        <v>1</v>
      </c>
      <c r="L14" s="35" t="str">
        <f t="shared" si="4"/>
        <v>B</v>
      </c>
      <c r="M14" s="36">
        <v>0</v>
      </c>
      <c r="N14" s="37">
        <v>1</v>
      </c>
      <c r="O14" s="35" t="str">
        <f t="shared" si="5"/>
        <v>G</v>
      </c>
      <c r="P14" s="36">
        <v>0</v>
      </c>
      <c r="Q14" s="37">
        <v>1</v>
      </c>
      <c r="R14" s="35" t="str">
        <f t="shared" si="6"/>
        <v>A</v>
      </c>
      <c r="S14" s="36">
        <v>1</v>
      </c>
      <c r="T14" s="37">
        <v>1</v>
      </c>
      <c r="U14" s="35" t="str">
        <f t="shared" si="7"/>
        <v>B</v>
      </c>
      <c r="V14" s="36">
        <v>0</v>
      </c>
      <c r="W14" s="37">
        <v>1</v>
      </c>
      <c r="X14" s="35" t="str">
        <f t="shared" si="8"/>
        <v>P</v>
      </c>
      <c r="Y14" s="36">
        <v>6</v>
      </c>
      <c r="Z14" s="37">
        <v>1</v>
      </c>
      <c r="AA14" s="35" t="str">
        <f t="shared" si="9"/>
        <v/>
      </c>
      <c r="AB14" s="36">
        <v>0</v>
      </c>
      <c r="AC14" s="37">
        <v>1</v>
      </c>
      <c r="AD14" s="35" t="str">
        <f t="shared" si="10"/>
        <v/>
      </c>
      <c r="AE14" s="36">
        <v>0</v>
      </c>
      <c r="AF14" s="37">
        <v>1</v>
      </c>
      <c r="AG14" s="35" t="str">
        <f t="shared" si="11"/>
        <v/>
      </c>
      <c r="AH14" s="36">
        <v>0</v>
      </c>
      <c r="AI14" s="37">
        <v>1</v>
      </c>
      <c r="AJ14" s="35" t="str">
        <f t="shared" si="12"/>
        <v/>
      </c>
      <c r="AK14" s="36">
        <v>0</v>
      </c>
      <c r="AL14" s="37">
        <v>1</v>
      </c>
      <c r="AM14" s="35" t="str">
        <f t="shared" si="13"/>
        <v>A</v>
      </c>
      <c r="AN14" s="36">
        <v>0</v>
      </c>
      <c r="AO14" s="37">
        <v>1</v>
      </c>
      <c r="AP14">
        <f t="shared" si="14"/>
        <v>7</v>
      </c>
    </row>
    <row r="15" spans="1:42" x14ac:dyDescent="0.15">
      <c r="A15" s="40">
        <v>14</v>
      </c>
      <c r="B15" s="40" t="s">
        <v>76</v>
      </c>
      <c r="C15" s="41">
        <f t="shared" si="0"/>
        <v>3.5999999999999996</v>
      </c>
      <c r="D15" s="40">
        <v>1</v>
      </c>
      <c r="E15" s="40">
        <f t="shared" si="1"/>
        <v>3.5999999999999996</v>
      </c>
      <c r="F15" s="40">
        <f t="shared" si="2"/>
        <v>100</v>
      </c>
      <c r="G15" s="40" t="s">
        <v>170</v>
      </c>
      <c r="H15" s="40"/>
      <c r="I15" s="35" t="str">
        <f t="shared" si="3"/>
        <v>A</v>
      </c>
      <c r="J15" s="36">
        <v>0</v>
      </c>
      <c r="K15" s="37">
        <v>1</v>
      </c>
      <c r="L15" s="35" t="str">
        <f t="shared" si="4"/>
        <v>B</v>
      </c>
      <c r="M15" s="36">
        <v>0</v>
      </c>
      <c r="N15" s="37">
        <v>1</v>
      </c>
      <c r="O15" s="35" t="str">
        <f t="shared" si="5"/>
        <v>G</v>
      </c>
      <c r="P15" s="36">
        <v>0</v>
      </c>
      <c r="Q15" s="37">
        <v>1</v>
      </c>
      <c r="R15" s="35" t="str">
        <f t="shared" si="6"/>
        <v>A</v>
      </c>
      <c r="S15" s="36">
        <v>1</v>
      </c>
      <c r="T15" s="37">
        <v>1</v>
      </c>
      <c r="U15" s="35" t="str">
        <f t="shared" si="7"/>
        <v>B</v>
      </c>
      <c r="V15" s="36">
        <v>3</v>
      </c>
      <c r="W15" s="37">
        <v>1</v>
      </c>
      <c r="X15" s="35" t="str">
        <f t="shared" si="8"/>
        <v>P</v>
      </c>
      <c r="Y15" s="36">
        <v>6</v>
      </c>
      <c r="Z15" s="37">
        <v>1</v>
      </c>
      <c r="AA15" s="35" t="str">
        <f t="shared" si="9"/>
        <v/>
      </c>
      <c r="AB15" s="36">
        <v>0</v>
      </c>
      <c r="AC15" s="37">
        <v>1</v>
      </c>
      <c r="AD15" s="35" t="str">
        <f t="shared" si="10"/>
        <v/>
      </c>
      <c r="AE15" s="36">
        <v>0</v>
      </c>
      <c r="AF15" s="37">
        <v>1</v>
      </c>
      <c r="AG15" s="35" t="str">
        <f t="shared" si="11"/>
        <v/>
      </c>
      <c r="AH15" s="36">
        <v>0</v>
      </c>
      <c r="AI15" s="37">
        <v>1</v>
      </c>
      <c r="AJ15" s="35" t="str">
        <f t="shared" si="12"/>
        <v/>
      </c>
      <c r="AK15" s="36">
        <v>0</v>
      </c>
      <c r="AL15" s="37">
        <v>1</v>
      </c>
      <c r="AM15" s="35" t="str">
        <f t="shared" si="13"/>
        <v>A</v>
      </c>
      <c r="AN15" s="36">
        <v>0</v>
      </c>
      <c r="AO15" s="37">
        <v>1</v>
      </c>
      <c r="AP15">
        <f t="shared" si="14"/>
        <v>10</v>
      </c>
    </row>
    <row r="16" spans="1:42" x14ac:dyDescent="0.15">
      <c r="A16" s="40">
        <v>15</v>
      </c>
      <c r="B16" s="40" t="s">
        <v>75</v>
      </c>
      <c r="C16" s="41">
        <f t="shared" si="0"/>
        <v>4.68</v>
      </c>
      <c r="D16" s="40">
        <v>1</v>
      </c>
      <c r="E16" s="40">
        <f t="shared" si="1"/>
        <v>4.68</v>
      </c>
      <c r="F16" s="40">
        <f t="shared" si="2"/>
        <v>130</v>
      </c>
      <c r="G16" s="40" t="s">
        <v>170</v>
      </c>
      <c r="H16" s="40"/>
      <c r="I16" s="35" t="str">
        <f t="shared" si="3"/>
        <v>A</v>
      </c>
      <c r="J16" s="36">
        <v>0</v>
      </c>
      <c r="K16" s="37">
        <v>1</v>
      </c>
      <c r="L16" s="35" t="str">
        <f t="shared" si="4"/>
        <v>B</v>
      </c>
      <c r="M16" s="36">
        <v>0</v>
      </c>
      <c r="N16" s="37">
        <v>1</v>
      </c>
      <c r="O16" s="35" t="str">
        <f t="shared" si="5"/>
        <v>G</v>
      </c>
      <c r="P16" s="36">
        <v>0</v>
      </c>
      <c r="Q16" s="37">
        <v>1</v>
      </c>
      <c r="R16" s="35" t="str">
        <f t="shared" si="6"/>
        <v>A</v>
      </c>
      <c r="S16" s="36">
        <v>1</v>
      </c>
      <c r="T16" s="37">
        <v>1</v>
      </c>
      <c r="U16" s="35" t="str">
        <f t="shared" si="7"/>
        <v>B</v>
      </c>
      <c r="V16" s="36">
        <v>6</v>
      </c>
      <c r="W16" s="37">
        <v>1</v>
      </c>
      <c r="X16" s="35" t="str">
        <f t="shared" si="8"/>
        <v>P</v>
      </c>
      <c r="Y16" s="36">
        <v>6</v>
      </c>
      <c r="Z16" s="37">
        <v>1</v>
      </c>
      <c r="AA16" s="35" t="str">
        <f t="shared" si="9"/>
        <v/>
      </c>
      <c r="AB16" s="36">
        <v>0</v>
      </c>
      <c r="AC16" s="37">
        <v>1</v>
      </c>
      <c r="AD16" s="35" t="str">
        <f t="shared" si="10"/>
        <v/>
      </c>
      <c r="AE16" s="36">
        <v>0</v>
      </c>
      <c r="AF16" s="37">
        <v>1</v>
      </c>
      <c r="AG16" s="35" t="str">
        <f t="shared" si="11"/>
        <v/>
      </c>
      <c r="AH16" s="36">
        <v>0</v>
      </c>
      <c r="AI16" s="37">
        <v>1</v>
      </c>
      <c r="AJ16" s="35" t="str">
        <f t="shared" si="12"/>
        <v/>
      </c>
      <c r="AK16" s="36">
        <v>0</v>
      </c>
      <c r="AL16" s="37">
        <v>1</v>
      </c>
      <c r="AM16" s="35" t="str">
        <f t="shared" si="13"/>
        <v>A</v>
      </c>
      <c r="AN16" s="36">
        <v>0</v>
      </c>
      <c r="AO16" s="37">
        <v>1</v>
      </c>
      <c r="AP16">
        <f t="shared" si="14"/>
        <v>13</v>
      </c>
    </row>
    <row r="17" spans="1:42" x14ac:dyDescent="0.15">
      <c r="A17" s="40">
        <v>16</v>
      </c>
      <c r="B17" s="40" t="s">
        <v>81</v>
      </c>
      <c r="C17" s="41">
        <f t="shared" si="0"/>
        <v>0.36</v>
      </c>
      <c r="D17" s="40">
        <v>1</v>
      </c>
      <c r="E17" s="40">
        <f t="shared" si="1"/>
        <v>0.36</v>
      </c>
      <c r="F17" s="40">
        <f t="shared" si="2"/>
        <v>10</v>
      </c>
      <c r="G17" s="40" t="s">
        <v>174</v>
      </c>
      <c r="H17" s="40" t="s">
        <v>174</v>
      </c>
      <c r="I17" s="35" t="str">
        <f t="shared" si="3"/>
        <v>A</v>
      </c>
      <c r="J17" s="36">
        <v>0</v>
      </c>
      <c r="K17" s="37">
        <v>1</v>
      </c>
      <c r="L17" s="35" t="str">
        <f t="shared" si="4"/>
        <v>B</v>
      </c>
      <c r="M17" s="36">
        <v>0</v>
      </c>
      <c r="N17" s="37">
        <v>1</v>
      </c>
      <c r="O17" s="35" t="str">
        <f t="shared" si="5"/>
        <v>G</v>
      </c>
      <c r="P17" s="36">
        <v>0</v>
      </c>
      <c r="Q17" s="37">
        <v>1</v>
      </c>
      <c r="R17" s="35" t="str">
        <f t="shared" si="6"/>
        <v>A</v>
      </c>
      <c r="S17" s="36">
        <v>0</v>
      </c>
      <c r="T17" s="37">
        <v>1</v>
      </c>
      <c r="U17" s="35" t="str">
        <f t="shared" si="7"/>
        <v>B</v>
      </c>
      <c r="V17" s="36">
        <v>0</v>
      </c>
      <c r="W17" s="37">
        <v>1</v>
      </c>
      <c r="X17" s="35" t="str">
        <f t="shared" si="8"/>
        <v>P</v>
      </c>
      <c r="Y17" s="36">
        <v>0</v>
      </c>
      <c r="Z17" s="37">
        <v>1</v>
      </c>
      <c r="AA17" s="35" t="str">
        <f t="shared" si="9"/>
        <v>T</v>
      </c>
      <c r="AB17" s="36">
        <v>1</v>
      </c>
      <c r="AC17" s="37">
        <v>1</v>
      </c>
      <c r="AD17" s="35" t="str">
        <f t="shared" si="10"/>
        <v>A</v>
      </c>
      <c r="AE17" s="36">
        <v>0</v>
      </c>
      <c r="AF17" s="37">
        <v>1</v>
      </c>
      <c r="AG17" s="35" t="str">
        <f t="shared" si="11"/>
        <v>B</v>
      </c>
      <c r="AH17" s="36">
        <v>0</v>
      </c>
      <c r="AI17" s="37">
        <v>1</v>
      </c>
      <c r="AJ17" s="35" t="str">
        <f t="shared" si="12"/>
        <v>P</v>
      </c>
      <c r="AK17" s="36">
        <v>0</v>
      </c>
      <c r="AL17" s="37">
        <v>1</v>
      </c>
      <c r="AM17" s="35" t="str">
        <f t="shared" si="13"/>
        <v>A</v>
      </c>
      <c r="AN17" s="36">
        <v>0</v>
      </c>
      <c r="AO17" s="37">
        <v>1</v>
      </c>
      <c r="AP17">
        <f t="shared" si="14"/>
        <v>1</v>
      </c>
    </row>
    <row r="18" spans="1:42" x14ac:dyDescent="0.15">
      <c r="A18" s="40">
        <v>17</v>
      </c>
      <c r="B18" s="40" t="s">
        <v>82</v>
      </c>
      <c r="C18" s="41">
        <f t="shared" si="0"/>
        <v>1.0799999999999998</v>
      </c>
      <c r="D18" s="40">
        <v>1</v>
      </c>
      <c r="E18" s="40">
        <f t="shared" si="1"/>
        <v>1.0799999999999998</v>
      </c>
      <c r="F18" s="40">
        <f t="shared" si="2"/>
        <v>30</v>
      </c>
      <c r="G18" s="40" t="s">
        <v>174</v>
      </c>
      <c r="H18" s="40" t="s">
        <v>174</v>
      </c>
      <c r="I18" s="35" t="str">
        <f t="shared" si="3"/>
        <v>A</v>
      </c>
      <c r="J18" s="36">
        <v>0</v>
      </c>
      <c r="K18" s="37">
        <v>1</v>
      </c>
      <c r="L18" s="35" t="str">
        <f t="shared" si="4"/>
        <v>B</v>
      </c>
      <c r="M18" s="36">
        <v>0</v>
      </c>
      <c r="N18" s="37">
        <v>1</v>
      </c>
      <c r="O18" s="35" t="str">
        <f t="shared" si="5"/>
        <v>G</v>
      </c>
      <c r="P18" s="36">
        <v>0</v>
      </c>
      <c r="Q18" s="37">
        <v>1</v>
      </c>
      <c r="R18" s="35" t="str">
        <f t="shared" si="6"/>
        <v>A</v>
      </c>
      <c r="S18" s="36">
        <v>0</v>
      </c>
      <c r="T18" s="37">
        <v>1</v>
      </c>
      <c r="U18" s="35" t="str">
        <f t="shared" si="7"/>
        <v>B</v>
      </c>
      <c r="V18" s="36">
        <v>0</v>
      </c>
      <c r="W18" s="37">
        <v>1</v>
      </c>
      <c r="X18" s="35" t="str">
        <f t="shared" si="8"/>
        <v>P</v>
      </c>
      <c r="Y18" s="36">
        <v>0</v>
      </c>
      <c r="Z18" s="37">
        <v>1</v>
      </c>
      <c r="AA18" s="35" t="str">
        <f t="shared" si="9"/>
        <v>T</v>
      </c>
      <c r="AB18" s="36">
        <v>3</v>
      </c>
      <c r="AC18" s="37">
        <v>1</v>
      </c>
      <c r="AD18" s="35" t="str">
        <f t="shared" si="10"/>
        <v>A</v>
      </c>
      <c r="AE18" s="36">
        <v>0</v>
      </c>
      <c r="AF18" s="37">
        <v>1</v>
      </c>
      <c r="AG18" s="35" t="str">
        <f t="shared" si="11"/>
        <v>B</v>
      </c>
      <c r="AH18" s="36">
        <v>0</v>
      </c>
      <c r="AI18" s="37">
        <v>1</v>
      </c>
      <c r="AJ18" s="35" t="str">
        <f t="shared" si="12"/>
        <v>P</v>
      </c>
      <c r="AK18" s="36">
        <v>0</v>
      </c>
      <c r="AL18" s="37">
        <v>1</v>
      </c>
      <c r="AM18" s="35" t="str">
        <f t="shared" si="13"/>
        <v>A</v>
      </c>
      <c r="AN18" s="36">
        <v>0</v>
      </c>
      <c r="AO18" s="37">
        <v>1</v>
      </c>
      <c r="AP18">
        <f t="shared" si="14"/>
        <v>3</v>
      </c>
    </row>
    <row r="19" spans="1:42" x14ac:dyDescent="0.15">
      <c r="A19" s="40">
        <v>18</v>
      </c>
      <c r="B19" s="40" t="s">
        <v>85</v>
      </c>
      <c r="C19" s="41">
        <f t="shared" si="0"/>
        <v>2.1599999999999997</v>
      </c>
      <c r="D19" s="40">
        <v>1</v>
      </c>
      <c r="E19" s="40">
        <f t="shared" si="1"/>
        <v>2.1599999999999997</v>
      </c>
      <c r="F19" s="40">
        <v>60</v>
      </c>
      <c r="G19" s="40" t="s">
        <v>174</v>
      </c>
      <c r="H19" s="40" t="s">
        <v>174</v>
      </c>
      <c r="I19" s="234" t="s">
        <v>209</v>
      </c>
      <c r="J19" s="235"/>
      <c r="K19" s="235"/>
      <c r="L19" s="235"/>
      <c r="M19" s="235"/>
      <c r="N19" s="235"/>
      <c r="O19" s="235"/>
      <c r="P19" s="235"/>
      <c r="Q19" s="235"/>
      <c r="R19" s="235"/>
      <c r="S19" s="235"/>
      <c r="T19" s="235"/>
      <c r="U19" s="235"/>
      <c r="V19" s="235"/>
      <c r="W19" s="235"/>
      <c r="X19" s="235"/>
      <c r="Y19" s="235"/>
      <c r="Z19" s="235"/>
      <c r="AA19" s="235"/>
      <c r="AB19" s="235"/>
      <c r="AC19" s="235"/>
      <c r="AD19" s="235"/>
      <c r="AE19" s="235"/>
      <c r="AF19" s="235"/>
      <c r="AG19" s="235"/>
      <c r="AH19" s="235"/>
      <c r="AI19" s="235"/>
      <c r="AJ19" s="235"/>
      <c r="AK19" s="235"/>
      <c r="AL19" s="235"/>
      <c r="AM19" s="235"/>
      <c r="AN19" s="235"/>
      <c r="AO19" s="235"/>
      <c r="AP19" s="236"/>
    </row>
    <row r="20" spans="1:42" x14ac:dyDescent="0.15">
      <c r="A20" s="40">
        <v>19</v>
      </c>
      <c r="B20" s="40" t="s">
        <v>86</v>
      </c>
      <c r="C20" s="41">
        <f t="shared" si="0"/>
        <v>3.5999999999999996</v>
      </c>
      <c r="D20" s="40">
        <v>1</v>
      </c>
      <c r="E20" s="40">
        <f t="shared" si="1"/>
        <v>3.5999999999999996</v>
      </c>
      <c r="F20" s="40">
        <v>100</v>
      </c>
      <c r="G20" s="40" t="s">
        <v>174</v>
      </c>
      <c r="H20" s="40" t="s">
        <v>174</v>
      </c>
      <c r="I20" s="234" t="s">
        <v>209</v>
      </c>
      <c r="J20" s="235"/>
      <c r="K20" s="235"/>
      <c r="L20" s="235"/>
      <c r="M20" s="235"/>
      <c r="N20" s="235"/>
      <c r="O20" s="235"/>
      <c r="P20" s="235"/>
      <c r="Q20" s="235"/>
      <c r="R20" s="235"/>
      <c r="S20" s="235"/>
      <c r="T20" s="235"/>
      <c r="U20" s="235"/>
      <c r="V20" s="235"/>
      <c r="W20" s="235"/>
      <c r="X20" s="235"/>
      <c r="Y20" s="235"/>
      <c r="Z20" s="235"/>
      <c r="AA20" s="235"/>
      <c r="AB20" s="235"/>
      <c r="AC20" s="235"/>
      <c r="AD20" s="235"/>
      <c r="AE20" s="235"/>
      <c r="AF20" s="235"/>
      <c r="AG20" s="235"/>
      <c r="AH20" s="235"/>
      <c r="AI20" s="235"/>
      <c r="AJ20" s="235"/>
      <c r="AK20" s="235"/>
      <c r="AL20" s="235"/>
      <c r="AM20" s="235"/>
      <c r="AN20" s="235"/>
      <c r="AO20" s="235"/>
      <c r="AP20" s="236"/>
    </row>
    <row r="21" spans="1:42" x14ac:dyDescent="0.15">
      <c r="A21" s="40">
        <v>20</v>
      </c>
      <c r="B21" s="40" t="s">
        <v>83</v>
      </c>
      <c r="C21" s="41">
        <f t="shared" si="0"/>
        <v>5.76</v>
      </c>
      <c r="D21" s="40">
        <v>1</v>
      </c>
      <c r="E21" s="40">
        <f t="shared" si="1"/>
        <v>5.76</v>
      </c>
      <c r="F21" s="40">
        <f t="shared" ref="F21:F43" si="15">AP21*10</f>
        <v>160</v>
      </c>
      <c r="G21" s="40" t="s">
        <v>174</v>
      </c>
      <c r="H21" s="40" t="s">
        <v>174</v>
      </c>
      <c r="I21" s="35" t="str">
        <f t="shared" ref="I21:I43" si="16">IF(G21="G","A",(IF(G21="C","A",(IF(G21="T","A","")))))</f>
        <v>A</v>
      </c>
      <c r="J21" s="36">
        <v>0</v>
      </c>
      <c r="K21" s="37">
        <v>1</v>
      </c>
      <c r="L21" s="35" t="str">
        <f t="shared" ref="L21:L43" si="17">IF(G21="G","B",(IF(G21="C","B",(IF(G21="T","B","")))))</f>
        <v>B</v>
      </c>
      <c r="M21" s="36">
        <v>0</v>
      </c>
      <c r="N21" s="37">
        <v>1</v>
      </c>
      <c r="O21" s="35" t="str">
        <f t="shared" ref="O21:O43" si="18">IF(G21="G","G",(IF(G21="C","G",(IF(G21="T","G","")))))</f>
        <v>G</v>
      </c>
      <c r="P21" s="36">
        <v>0</v>
      </c>
      <c r="Q21" s="37">
        <v>1</v>
      </c>
      <c r="R21" s="35" t="str">
        <f t="shared" ref="R21:R43" si="19">IF(G21="G","A",IF(G21="C","M",IF(G21="T","A","")))</f>
        <v>A</v>
      </c>
      <c r="S21" s="36">
        <v>0</v>
      </c>
      <c r="T21" s="37">
        <v>1</v>
      </c>
      <c r="U21" s="35" t="str">
        <f t="shared" ref="U21:U43" si="20">IF(G21="G","B",IF(G21="C","X",IF(G21="T","B","")))</f>
        <v>B</v>
      </c>
      <c r="V21" s="36">
        <v>0</v>
      </c>
      <c r="W21" s="37">
        <v>1</v>
      </c>
      <c r="X21" s="35" t="str">
        <f t="shared" ref="X21:X43" si="21">IF(G21="G","P",IF(G21="C","I",IF(G21="T","P","")))</f>
        <v>P</v>
      </c>
      <c r="Y21" s="36">
        <v>0</v>
      </c>
      <c r="Z21" s="37">
        <v>1</v>
      </c>
      <c r="AA21" s="35" t="str">
        <f t="shared" ref="AA21:AA43" si="22">IF(G21="T",IF(H21&lt;&gt;"",H21,""),"")</f>
        <v>T</v>
      </c>
      <c r="AB21" s="36">
        <v>16</v>
      </c>
      <c r="AC21" s="37">
        <v>1</v>
      </c>
      <c r="AD21" s="35" t="str">
        <f t="shared" ref="AD21:AD43" si="23">IF(G21="T","A","")</f>
        <v>A</v>
      </c>
      <c r="AE21" s="36">
        <v>0</v>
      </c>
      <c r="AF21" s="37">
        <v>1</v>
      </c>
      <c r="AG21" s="35" t="str">
        <f t="shared" ref="AG21:AG43" si="24">IF(G21="T","B","")</f>
        <v>B</v>
      </c>
      <c r="AH21" s="36">
        <v>0</v>
      </c>
      <c r="AI21" s="37">
        <v>1</v>
      </c>
      <c r="AJ21" s="35" t="str">
        <f t="shared" ref="AJ21:AJ43" si="25">IF(G21="T","P","")</f>
        <v>P</v>
      </c>
      <c r="AK21" s="36">
        <v>0</v>
      </c>
      <c r="AL21" s="37">
        <v>1</v>
      </c>
      <c r="AM21" s="35" t="str">
        <f t="shared" ref="AM21:AM43" si="26">IF(G21="G","A",IF(G21="C","A",IF(G21="T","A","")))</f>
        <v>A</v>
      </c>
      <c r="AN21" s="36">
        <v>0</v>
      </c>
      <c r="AO21" s="37">
        <v>1</v>
      </c>
      <c r="AP21">
        <f t="shared" ref="AP21:AP43" si="27">J21*K21+M21*N21+P21*Q21+S21*T21+V21*W21+Y21*Z21+AB21*AC21+AE21*AF21+AH21*AI21+AK21*AL21+AN21*AO21</f>
        <v>16</v>
      </c>
    </row>
    <row r="22" spans="1:42" x14ac:dyDescent="0.15">
      <c r="A22" s="40">
        <v>21</v>
      </c>
      <c r="B22" s="40" t="s">
        <v>84</v>
      </c>
      <c r="C22" s="41">
        <f t="shared" si="0"/>
        <v>8.6399999999999988</v>
      </c>
      <c r="D22" s="40">
        <v>1</v>
      </c>
      <c r="E22" s="40">
        <f t="shared" si="1"/>
        <v>8.6399999999999988</v>
      </c>
      <c r="F22" s="40">
        <f t="shared" si="15"/>
        <v>240</v>
      </c>
      <c r="G22" s="40" t="s">
        <v>174</v>
      </c>
      <c r="H22" s="40" t="s">
        <v>174</v>
      </c>
      <c r="I22" s="35" t="str">
        <f t="shared" si="16"/>
        <v>A</v>
      </c>
      <c r="J22" s="36">
        <v>0</v>
      </c>
      <c r="K22" s="37">
        <v>1</v>
      </c>
      <c r="L22" s="35" t="str">
        <f t="shared" si="17"/>
        <v>B</v>
      </c>
      <c r="M22" s="36">
        <v>0</v>
      </c>
      <c r="N22" s="37">
        <v>1</v>
      </c>
      <c r="O22" s="35" t="str">
        <f t="shared" si="18"/>
        <v>G</v>
      </c>
      <c r="P22" s="36">
        <v>0</v>
      </c>
      <c r="Q22" s="37">
        <v>1</v>
      </c>
      <c r="R22" s="35" t="str">
        <f t="shared" si="19"/>
        <v>A</v>
      </c>
      <c r="S22" s="36">
        <v>0</v>
      </c>
      <c r="T22" s="37">
        <v>1</v>
      </c>
      <c r="U22" s="35" t="str">
        <f t="shared" si="20"/>
        <v>B</v>
      </c>
      <c r="V22" s="36">
        <v>0</v>
      </c>
      <c r="W22" s="37">
        <v>1</v>
      </c>
      <c r="X22" s="35" t="str">
        <f t="shared" si="21"/>
        <v>P</v>
      </c>
      <c r="Y22" s="36">
        <v>0</v>
      </c>
      <c r="Z22" s="37">
        <v>1</v>
      </c>
      <c r="AA22" s="35" t="str">
        <f t="shared" si="22"/>
        <v>T</v>
      </c>
      <c r="AB22" s="36">
        <v>24</v>
      </c>
      <c r="AC22" s="37">
        <v>1</v>
      </c>
      <c r="AD22" s="35" t="str">
        <f t="shared" si="23"/>
        <v>A</v>
      </c>
      <c r="AE22" s="36">
        <v>0</v>
      </c>
      <c r="AF22" s="37">
        <v>1</v>
      </c>
      <c r="AG22" s="35" t="str">
        <f t="shared" si="24"/>
        <v>B</v>
      </c>
      <c r="AH22" s="36">
        <v>0</v>
      </c>
      <c r="AI22" s="37">
        <v>1</v>
      </c>
      <c r="AJ22" s="35" t="str">
        <f t="shared" si="25"/>
        <v>P</v>
      </c>
      <c r="AK22" s="36">
        <v>0</v>
      </c>
      <c r="AL22" s="37">
        <v>1</v>
      </c>
      <c r="AM22" s="35" t="str">
        <f t="shared" si="26"/>
        <v>A</v>
      </c>
      <c r="AN22" s="36">
        <v>0</v>
      </c>
      <c r="AO22" s="37">
        <v>1</v>
      </c>
      <c r="AP22">
        <f t="shared" si="27"/>
        <v>24</v>
      </c>
    </row>
    <row r="23" spans="1:42" x14ac:dyDescent="0.15">
      <c r="A23" s="40">
        <v>22</v>
      </c>
      <c r="B23" s="40" t="s">
        <v>103</v>
      </c>
      <c r="C23" s="41">
        <f t="shared" si="0"/>
        <v>1.0799999999999998</v>
      </c>
      <c r="D23" s="40">
        <v>1</v>
      </c>
      <c r="E23" s="40">
        <f t="shared" si="1"/>
        <v>1.0799999999999998</v>
      </c>
      <c r="F23" s="40">
        <f t="shared" si="15"/>
        <v>30</v>
      </c>
      <c r="G23" s="40" t="s">
        <v>170</v>
      </c>
      <c r="H23" s="40"/>
      <c r="I23" s="35" t="str">
        <f t="shared" si="16"/>
        <v>A</v>
      </c>
      <c r="J23" s="36">
        <v>3</v>
      </c>
      <c r="K23" s="37">
        <v>1</v>
      </c>
      <c r="L23" s="35" t="str">
        <f t="shared" si="17"/>
        <v>B</v>
      </c>
      <c r="M23" s="36">
        <v>0</v>
      </c>
      <c r="N23" s="37">
        <v>1</v>
      </c>
      <c r="O23" s="35" t="str">
        <f t="shared" si="18"/>
        <v>G</v>
      </c>
      <c r="P23" s="36">
        <v>0</v>
      </c>
      <c r="Q23" s="37">
        <v>1</v>
      </c>
      <c r="R23" s="35" t="str">
        <f t="shared" si="19"/>
        <v>A</v>
      </c>
      <c r="S23" s="36">
        <v>0</v>
      </c>
      <c r="T23" s="37">
        <v>1</v>
      </c>
      <c r="U23" s="35" t="str">
        <f t="shared" si="20"/>
        <v>B</v>
      </c>
      <c r="V23" s="36">
        <v>0</v>
      </c>
      <c r="W23" s="37">
        <v>1</v>
      </c>
      <c r="X23" s="35" t="str">
        <f t="shared" si="21"/>
        <v>P</v>
      </c>
      <c r="Y23" s="36">
        <v>0</v>
      </c>
      <c r="Z23" s="37">
        <v>1</v>
      </c>
      <c r="AA23" s="35" t="str">
        <f t="shared" si="22"/>
        <v/>
      </c>
      <c r="AB23" s="36">
        <v>0</v>
      </c>
      <c r="AC23" s="37">
        <v>1</v>
      </c>
      <c r="AD23" s="35" t="str">
        <f t="shared" si="23"/>
        <v/>
      </c>
      <c r="AE23" s="36">
        <v>0</v>
      </c>
      <c r="AF23" s="37">
        <v>1</v>
      </c>
      <c r="AG23" s="35" t="str">
        <f t="shared" si="24"/>
        <v/>
      </c>
      <c r="AH23" s="36">
        <v>0</v>
      </c>
      <c r="AI23" s="37">
        <v>1</v>
      </c>
      <c r="AJ23" s="35" t="str">
        <f t="shared" si="25"/>
        <v/>
      </c>
      <c r="AK23" s="36">
        <v>0</v>
      </c>
      <c r="AL23" s="37">
        <v>1</v>
      </c>
      <c r="AM23" s="35" t="str">
        <f t="shared" si="26"/>
        <v>A</v>
      </c>
      <c r="AN23" s="36">
        <v>0</v>
      </c>
      <c r="AO23" s="37">
        <v>1</v>
      </c>
      <c r="AP23">
        <f t="shared" si="27"/>
        <v>3</v>
      </c>
    </row>
    <row r="24" spans="1:42" x14ac:dyDescent="0.15">
      <c r="A24" s="40">
        <v>23</v>
      </c>
      <c r="B24" s="40" t="s">
        <v>111</v>
      </c>
      <c r="C24" s="41">
        <f t="shared" si="0"/>
        <v>2.1599999999999997</v>
      </c>
      <c r="D24" s="40">
        <v>1</v>
      </c>
      <c r="E24" s="40">
        <f t="shared" si="1"/>
        <v>2.1599999999999997</v>
      </c>
      <c r="F24" s="40">
        <f t="shared" si="15"/>
        <v>60</v>
      </c>
      <c r="G24" s="40" t="s">
        <v>170</v>
      </c>
      <c r="H24" s="40"/>
      <c r="I24" s="35" t="str">
        <f t="shared" si="16"/>
        <v>A</v>
      </c>
      <c r="J24" s="36">
        <v>6</v>
      </c>
      <c r="K24" s="37">
        <v>1</v>
      </c>
      <c r="L24" s="35" t="str">
        <f t="shared" si="17"/>
        <v>B</v>
      </c>
      <c r="M24" s="36">
        <v>0</v>
      </c>
      <c r="N24" s="37">
        <v>1</v>
      </c>
      <c r="O24" s="35" t="str">
        <f t="shared" si="18"/>
        <v>G</v>
      </c>
      <c r="P24" s="36">
        <v>0</v>
      </c>
      <c r="Q24" s="37">
        <v>1</v>
      </c>
      <c r="R24" s="35" t="str">
        <f t="shared" si="19"/>
        <v>A</v>
      </c>
      <c r="S24" s="36">
        <v>0</v>
      </c>
      <c r="T24" s="37">
        <v>1</v>
      </c>
      <c r="U24" s="35" t="str">
        <f t="shared" si="20"/>
        <v>B</v>
      </c>
      <c r="V24" s="36">
        <v>0</v>
      </c>
      <c r="W24" s="37">
        <v>1</v>
      </c>
      <c r="X24" s="35" t="str">
        <f t="shared" si="21"/>
        <v>P</v>
      </c>
      <c r="Y24" s="36">
        <v>0</v>
      </c>
      <c r="Z24" s="37">
        <v>1</v>
      </c>
      <c r="AA24" s="35" t="str">
        <f t="shared" si="22"/>
        <v/>
      </c>
      <c r="AB24" s="36">
        <v>0</v>
      </c>
      <c r="AC24" s="37">
        <v>1</v>
      </c>
      <c r="AD24" s="35" t="str">
        <f t="shared" si="23"/>
        <v/>
      </c>
      <c r="AE24" s="36">
        <v>0</v>
      </c>
      <c r="AF24" s="37">
        <v>1</v>
      </c>
      <c r="AG24" s="35" t="str">
        <f t="shared" si="24"/>
        <v/>
      </c>
      <c r="AH24" s="36">
        <v>0</v>
      </c>
      <c r="AI24" s="37">
        <v>1</v>
      </c>
      <c r="AJ24" s="35" t="str">
        <f t="shared" si="25"/>
        <v/>
      </c>
      <c r="AK24" s="36">
        <v>0</v>
      </c>
      <c r="AL24" s="37">
        <v>1</v>
      </c>
      <c r="AM24" s="35" t="str">
        <f t="shared" si="26"/>
        <v>A</v>
      </c>
      <c r="AN24" s="36">
        <v>0</v>
      </c>
      <c r="AO24" s="37">
        <v>1</v>
      </c>
      <c r="AP24">
        <f t="shared" si="27"/>
        <v>6</v>
      </c>
    </row>
    <row r="25" spans="1:42" x14ac:dyDescent="0.15">
      <c r="A25" s="40">
        <v>24</v>
      </c>
      <c r="B25" s="40" t="s">
        <v>115</v>
      </c>
      <c r="C25" s="41">
        <f t="shared" si="0"/>
        <v>3.5999999999999996</v>
      </c>
      <c r="D25" s="40">
        <v>1</v>
      </c>
      <c r="E25" s="40">
        <f t="shared" si="1"/>
        <v>3.5999999999999996</v>
      </c>
      <c r="F25" s="40">
        <f t="shared" si="15"/>
        <v>100</v>
      </c>
      <c r="G25" s="40" t="s">
        <v>170</v>
      </c>
      <c r="H25" s="40"/>
      <c r="I25" s="35" t="str">
        <f t="shared" si="16"/>
        <v>A</v>
      </c>
      <c r="J25" s="36">
        <v>10</v>
      </c>
      <c r="K25" s="37">
        <v>1</v>
      </c>
      <c r="L25" s="35" t="str">
        <f t="shared" si="17"/>
        <v>B</v>
      </c>
      <c r="M25" s="36">
        <v>0</v>
      </c>
      <c r="N25" s="37">
        <v>1</v>
      </c>
      <c r="O25" s="35" t="str">
        <f t="shared" si="18"/>
        <v>G</v>
      </c>
      <c r="P25" s="36">
        <v>0</v>
      </c>
      <c r="Q25" s="37">
        <v>1</v>
      </c>
      <c r="R25" s="35" t="str">
        <f t="shared" si="19"/>
        <v>A</v>
      </c>
      <c r="S25" s="36">
        <v>0</v>
      </c>
      <c r="T25" s="37">
        <v>1</v>
      </c>
      <c r="U25" s="35" t="str">
        <f t="shared" si="20"/>
        <v>B</v>
      </c>
      <c r="V25" s="36">
        <v>0</v>
      </c>
      <c r="W25" s="37">
        <v>1</v>
      </c>
      <c r="X25" s="35" t="str">
        <f t="shared" si="21"/>
        <v>P</v>
      </c>
      <c r="Y25" s="36">
        <v>0</v>
      </c>
      <c r="Z25" s="37">
        <v>1</v>
      </c>
      <c r="AA25" s="35" t="str">
        <f t="shared" si="22"/>
        <v/>
      </c>
      <c r="AB25" s="36">
        <v>0</v>
      </c>
      <c r="AC25" s="37">
        <v>1</v>
      </c>
      <c r="AD25" s="35" t="str">
        <f t="shared" si="23"/>
        <v/>
      </c>
      <c r="AE25" s="36">
        <v>0</v>
      </c>
      <c r="AF25" s="37">
        <v>1</v>
      </c>
      <c r="AG25" s="35" t="str">
        <f t="shared" si="24"/>
        <v/>
      </c>
      <c r="AH25" s="36">
        <v>0</v>
      </c>
      <c r="AI25" s="37">
        <v>1</v>
      </c>
      <c r="AJ25" s="35" t="str">
        <f t="shared" si="25"/>
        <v/>
      </c>
      <c r="AK25" s="36">
        <v>0</v>
      </c>
      <c r="AL25" s="37">
        <v>1</v>
      </c>
      <c r="AM25" s="35" t="str">
        <f t="shared" si="26"/>
        <v>A</v>
      </c>
      <c r="AN25" s="36">
        <v>0</v>
      </c>
      <c r="AO25" s="37">
        <v>1</v>
      </c>
      <c r="AP25">
        <f t="shared" si="27"/>
        <v>10</v>
      </c>
    </row>
    <row r="26" spans="1:42" x14ac:dyDescent="0.15">
      <c r="A26" s="40">
        <v>25</v>
      </c>
      <c r="B26" s="40" t="s">
        <v>119</v>
      </c>
      <c r="C26" s="41">
        <f t="shared" si="0"/>
        <v>5.76</v>
      </c>
      <c r="D26" s="40">
        <v>1</v>
      </c>
      <c r="E26" s="40">
        <f t="shared" si="1"/>
        <v>5.76</v>
      </c>
      <c r="F26" s="40">
        <f t="shared" si="15"/>
        <v>160</v>
      </c>
      <c r="G26" s="40" t="s">
        <v>170</v>
      </c>
      <c r="H26" s="40"/>
      <c r="I26" s="35" t="str">
        <f t="shared" si="16"/>
        <v>A</v>
      </c>
      <c r="J26" s="36">
        <v>16</v>
      </c>
      <c r="K26" s="37">
        <v>1</v>
      </c>
      <c r="L26" s="35" t="str">
        <f t="shared" si="17"/>
        <v>B</v>
      </c>
      <c r="M26" s="36">
        <v>0</v>
      </c>
      <c r="N26" s="37">
        <v>1</v>
      </c>
      <c r="O26" s="35" t="str">
        <f t="shared" si="18"/>
        <v>G</v>
      </c>
      <c r="P26" s="36">
        <v>0</v>
      </c>
      <c r="Q26" s="37">
        <v>1</v>
      </c>
      <c r="R26" s="35" t="str">
        <f t="shared" si="19"/>
        <v>A</v>
      </c>
      <c r="S26" s="36">
        <v>0</v>
      </c>
      <c r="T26" s="37">
        <v>1</v>
      </c>
      <c r="U26" s="35" t="str">
        <f t="shared" si="20"/>
        <v>B</v>
      </c>
      <c r="V26" s="36">
        <v>0</v>
      </c>
      <c r="W26" s="37">
        <v>1</v>
      </c>
      <c r="X26" s="35" t="str">
        <f t="shared" si="21"/>
        <v>P</v>
      </c>
      <c r="Y26" s="36">
        <v>0</v>
      </c>
      <c r="Z26" s="37">
        <v>1</v>
      </c>
      <c r="AA26" s="35" t="str">
        <f t="shared" si="22"/>
        <v/>
      </c>
      <c r="AB26" s="36">
        <v>0</v>
      </c>
      <c r="AC26" s="37">
        <v>1</v>
      </c>
      <c r="AD26" s="35" t="str">
        <f t="shared" si="23"/>
        <v/>
      </c>
      <c r="AE26" s="36">
        <v>0</v>
      </c>
      <c r="AF26" s="37">
        <v>1</v>
      </c>
      <c r="AG26" s="35" t="str">
        <f t="shared" si="24"/>
        <v/>
      </c>
      <c r="AH26" s="36">
        <v>0</v>
      </c>
      <c r="AI26" s="37">
        <v>1</v>
      </c>
      <c r="AJ26" s="35" t="str">
        <f t="shared" si="25"/>
        <v/>
      </c>
      <c r="AK26" s="36">
        <v>0</v>
      </c>
      <c r="AL26" s="37">
        <v>1</v>
      </c>
      <c r="AM26" s="35" t="str">
        <f t="shared" si="26"/>
        <v>A</v>
      </c>
      <c r="AN26" s="36">
        <v>0</v>
      </c>
      <c r="AO26" s="37">
        <v>1</v>
      </c>
      <c r="AP26">
        <f t="shared" si="27"/>
        <v>16</v>
      </c>
    </row>
    <row r="27" spans="1:42" x14ac:dyDescent="0.15">
      <c r="A27" s="40">
        <v>26</v>
      </c>
      <c r="B27" s="40" t="s">
        <v>101</v>
      </c>
      <c r="C27" s="41">
        <f t="shared" si="0"/>
        <v>8.6399999999999988</v>
      </c>
      <c r="D27" s="40">
        <v>1</v>
      </c>
      <c r="E27" s="40">
        <f t="shared" si="1"/>
        <v>8.6399999999999988</v>
      </c>
      <c r="F27" s="40">
        <f t="shared" si="15"/>
        <v>240</v>
      </c>
      <c r="G27" s="40" t="s">
        <v>170</v>
      </c>
      <c r="H27" s="40"/>
      <c r="I27" s="35" t="str">
        <f t="shared" si="16"/>
        <v>A</v>
      </c>
      <c r="J27" s="36">
        <v>24</v>
      </c>
      <c r="K27" s="37">
        <v>1</v>
      </c>
      <c r="L27" s="35" t="str">
        <f t="shared" si="17"/>
        <v>B</v>
      </c>
      <c r="M27" s="36">
        <v>0</v>
      </c>
      <c r="N27" s="37">
        <v>1</v>
      </c>
      <c r="O27" s="35" t="str">
        <f t="shared" si="18"/>
        <v>G</v>
      </c>
      <c r="P27" s="36">
        <v>0</v>
      </c>
      <c r="Q27" s="37">
        <v>1</v>
      </c>
      <c r="R27" s="35" t="str">
        <f t="shared" si="19"/>
        <v>A</v>
      </c>
      <c r="S27" s="36">
        <v>0</v>
      </c>
      <c r="T27" s="37">
        <v>1</v>
      </c>
      <c r="U27" s="35" t="str">
        <f t="shared" si="20"/>
        <v>B</v>
      </c>
      <c r="V27" s="36">
        <v>0</v>
      </c>
      <c r="W27" s="37">
        <v>1</v>
      </c>
      <c r="X27" s="35" t="str">
        <f t="shared" si="21"/>
        <v>P</v>
      </c>
      <c r="Y27" s="36">
        <v>0</v>
      </c>
      <c r="Z27" s="37">
        <v>1</v>
      </c>
      <c r="AA27" s="35" t="str">
        <f t="shared" si="22"/>
        <v/>
      </c>
      <c r="AB27" s="36">
        <v>0</v>
      </c>
      <c r="AC27" s="37">
        <v>1</v>
      </c>
      <c r="AD27" s="35" t="str">
        <f t="shared" si="23"/>
        <v/>
      </c>
      <c r="AE27" s="36">
        <v>0</v>
      </c>
      <c r="AF27" s="37">
        <v>1</v>
      </c>
      <c r="AG27" s="35" t="str">
        <f t="shared" si="24"/>
        <v/>
      </c>
      <c r="AH27" s="36">
        <v>0</v>
      </c>
      <c r="AI27" s="37">
        <v>1</v>
      </c>
      <c r="AJ27" s="35" t="str">
        <f t="shared" si="25"/>
        <v/>
      </c>
      <c r="AK27" s="36">
        <v>0</v>
      </c>
      <c r="AL27" s="37">
        <v>1</v>
      </c>
      <c r="AM27" s="35" t="str">
        <f t="shared" si="26"/>
        <v>A</v>
      </c>
      <c r="AN27" s="36">
        <v>0</v>
      </c>
      <c r="AO27" s="37">
        <v>1</v>
      </c>
      <c r="AP27">
        <f t="shared" si="27"/>
        <v>24</v>
      </c>
    </row>
    <row r="28" spans="1:42" x14ac:dyDescent="0.15">
      <c r="A28" s="40">
        <v>27</v>
      </c>
      <c r="B28" s="40" t="s">
        <v>107</v>
      </c>
      <c r="C28" s="41">
        <f t="shared" si="0"/>
        <v>11.52</v>
      </c>
      <c r="D28" s="40">
        <v>1</v>
      </c>
      <c r="E28" s="40">
        <f t="shared" si="1"/>
        <v>11.52</v>
      </c>
      <c r="F28" s="40">
        <f t="shared" si="15"/>
        <v>320</v>
      </c>
      <c r="G28" s="40" t="s">
        <v>170</v>
      </c>
      <c r="H28" s="40"/>
      <c r="I28" s="35" t="str">
        <f t="shared" si="16"/>
        <v>A</v>
      </c>
      <c r="J28" s="36">
        <v>32</v>
      </c>
      <c r="K28" s="37">
        <v>1</v>
      </c>
      <c r="L28" s="35" t="str">
        <f t="shared" si="17"/>
        <v>B</v>
      </c>
      <c r="M28" s="36">
        <v>0</v>
      </c>
      <c r="N28" s="37">
        <v>1</v>
      </c>
      <c r="O28" s="35" t="str">
        <f t="shared" si="18"/>
        <v>G</v>
      </c>
      <c r="P28" s="36">
        <v>0</v>
      </c>
      <c r="Q28" s="37">
        <v>1</v>
      </c>
      <c r="R28" s="35" t="str">
        <f t="shared" si="19"/>
        <v>A</v>
      </c>
      <c r="S28" s="36">
        <v>0</v>
      </c>
      <c r="T28" s="37">
        <v>1</v>
      </c>
      <c r="U28" s="35" t="str">
        <f t="shared" si="20"/>
        <v>B</v>
      </c>
      <c r="V28" s="36">
        <v>0</v>
      </c>
      <c r="W28" s="37">
        <v>1</v>
      </c>
      <c r="X28" s="35" t="str">
        <f t="shared" si="21"/>
        <v>P</v>
      </c>
      <c r="Y28" s="36">
        <v>0</v>
      </c>
      <c r="Z28" s="37">
        <v>1</v>
      </c>
      <c r="AA28" s="35" t="str">
        <f t="shared" si="22"/>
        <v/>
      </c>
      <c r="AB28" s="36">
        <v>0</v>
      </c>
      <c r="AC28" s="37">
        <v>1</v>
      </c>
      <c r="AD28" s="35" t="str">
        <f t="shared" si="23"/>
        <v/>
      </c>
      <c r="AE28" s="36">
        <v>0</v>
      </c>
      <c r="AF28" s="37">
        <v>1</v>
      </c>
      <c r="AG28" s="35" t="str">
        <f t="shared" si="24"/>
        <v/>
      </c>
      <c r="AH28" s="36">
        <v>0</v>
      </c>
      <c r="AI28" s="37">
        <v>1</v>
      </c>
      <c r="AJ28" s="35" t="str">
        <f t="shared" si="25"/>
        <v/>
      </c>
      <c r="AK28" s="36">
        <v>0</v>
      </c>
      <c r="AL28" s="37">
        <v>1</v>
      </c>
      <c r="AM28" s="35" t="str">
        <f t="shared" si="26"/>
        <v>A</v>
      </c>
      <c r="AN28" s="36">
        <v>0</v>
      </c>
      <c r="AO28" s="37">
        <v>1</v>
      </c>
      <c r="AP28">
        <f t="shared" si="27"/>
        <v>32</v>
      </c>
    </row>
    <row r="29" spans="1:42" x14ac:dyDescent="0.15">
      <c r="A29" s="40">
        <v>28</v>
      </c>
      <c r="B29" s="40" t="s">
        <v>109</v>
      </c>
      <c r="C29" s="41">
        <f t="shared" si="0"/>
        <v>15.12</v>
      </c>
      <c r="D29" s="40">
        <v>1</v>
      </c>
      <c r="E29" s="40">
        <f t="shared" si="1"/>
        <v>15.12</v>
      </c>
      <c r="F29" s="40">
        <f t="shared" si="15"/>
        <v>420</v>
      </c>
      <c r="G29" s="40" t="s">
        <v>170</v>
      </c>
      <c r="H29" s="40"/>
      <c r="I29" s="35" t="str">
        <f t="shared" si="16"/>
        <v>A</v>
      </c>
      <c r="J29" s="36">
        <v>42</v>
      </c>
      <c r="K29" s="37">
        <v>1</v>
      </c>
      <c r="L29" s="35" t="str">
        <f t="shared" si="17"/>
        <v>B</v>
      </c>
      <c r="M29" s="36">
        <v>0</v>
      </c>
      <c r="N29" s="37">
        <v>1</v>
      </c>
      <c r="O29" s="35" t="str">
        <f t="shared" si="18"/>
        <v>G</v>
      </c>
      <c r="P29" s="36">
        <v>0</v>
      </c>
      <c r="Q29" s="37">
        <v>1</v>
      </c>
      <c r="R29" s="35" t="str">
        <f t="shared" si="19"/>
        <v>A</v>
      </c>
      <c r="S29" s="36">
        <v>0</v>
      </c>
      <c r="T29" s="37">
        <v>1</v>
      </c>
      <c r="U29" s="35" t="str">
        <f t="shared" si="20"/>
        <v>B</v>
      </c>
      <c r="V29" s="36">
        <v>0</v>
      </c>
      <c r="W29" s="37">
        <v>1</v>
      </c>
      <c r="X29" s="35" t="str">
        <f t="shared" si="21"/>
        <v>P</v>
      </c>
      <c r="Y29" s="36">
        <v>0</v>
      </c>
      <c r="Z29" s="37">
        <v>1</v>
      </c>
      <c r="AA29" s="35" t="str">
        <f t="shared" si="22"/>
        <v/>
      </c>
      <c r="AB29" s="36">
        <v>0</v>
      </c>
      <c r="AC29" s="37">
        <v>1</v>
      </c>
      <c r="AD29" s="35" t="str">
        <f t="shared" si="23"/>
        <v/>
      </c>
      <c r="AE29" s="36">
        <v>0</v>
      </c>
      <c r="AF29" s="37">
        <v>1</v>
      </c>
      <c r="AG29" s="35" t="str">
        <f t="shared" si="24"/>
        <v/>
      </c>
      <c r="AH29" s="36">
        <v>0</v>
      </c>
      <c r="AI29" s="37">
        <v>1</v>
      </c>
      <c r="AJ29" s="35" t="str">
        <f t="shared" si="25"/>
        <v/>
      </c>
      <c r="AK29" s="36">
        <v>0</v>
      </c>
      <c r="AL29" s="37">
        <v>1</v>
      </c>
      <c r="AM29" s="35" t="str">
        <f t="shared" si="26"/>
        <v>A</v>
      </c>
      <c r="AN29" s="36">
        <v>0</v>
      </c>
      <c r="AO29" s="37">
        <v>1</v>
      </c>
      <c r="AP29">
        <f t="shared" si="27"/>
        <v>42</v>
      </c>
    </row>
    <row r="30" spans="1:42" x14ac:dyDescent="0.15">
      <c r="A30" s="40">
        <v>29</v>
      </c>
      <c r="B30" s="40" t="s">
        <v>110</v>
      </c>
      <c r="C30" s="41">
        <f t="shared" si="0"/>
        <v>19.439999999999998</v>
      </c>
      <c r="D30" s="40">
        <v>1</v>
      </c>
      <c r="E30" s="40">
        <f t="shared" si="1"/>
        <v>19.439999999999998</v>
      </c>
      <c r="F30" s="40">
        <f t="shared" si="15"/>
        <v>540</v>
      </c>
      <c r="G30" s="40" t="s">
        <v>170</v>
      </c>
      <c r="H30" s="40"/>
      <c r="I30" s="35" t="str">
        <f t="shared" si="16"/>
        <v>A</v>
      </c>
      <c r="J30" s="36">
        <v>54</v>
      </c>
      <c r="K30" s="37">
        <v>1</v>
      </c>
      <c r="L30" s="35" t="str">
        <f t="shared" si="17"/>
        <v>B</v>
      </c>
      <c r="M30" s="36">
        <v>0</v>
      </c>
      <c r="N30" s="37">
        <v>1</v>
      </c>
      <c r="O30" s="35" t="str">
        <f t="shared" si="18"/>
        <v>G</v>
      </c>
      <c r="P30" s="36">
        <v>0</v>
      </c>
      <c r="Q30" s="37">
        <v>1</v>
      </c>
      <c r="R30" s="35" t="str">
        <f t="shared" si="19"/>
        <v>A</v>
      </c>
      <c r="S30" s="36">
        <v>0</v>
      </c>
      <c r="T30" s="37">
        <v>1</v>
      </c>
      <c r="U30" s="35" t="str">
        <f t="shared" si="20"/>
        <v>B</v>
      </c>
      <c r="V30" s="36">
        <v>0</v>
      </c>
      <c r="W30" s="37">
        <v>1</v>
      </c>
      <c r="X30" s="35" t="str">
        <f t="shared" si="21"/>
        <v>P</v>
      </c>
      <c r="Y30" s="36">
        <v>0</v>
      </c>
      <c r="Z30" s="37">
        <v>1</v>
      </c>
      <c r="AA30" s="35" t="str">
        <f t="shared" si="22"/>
        <v/>
      </c>
      <c r="AB30" s="36">
        <v>0</v>
      </c>
      <c r="AC30" s="37">
        <v>1</v>
      </c>
      <c r="AD30" s="35" t="str">
        <f t="shared" si="23"/>
        <v/>
      </c>
      <c r="AE30" s="36">
        <v>0</v>
      </c>
      <c r="AF30" s="37">
        <v>1</v>
      </c>
      <c r="AG30" s="35" t="str">
        <f t="shared" si="24"/>
        <v/>
      </c>
      <c r="AH30" s="36">
        <v>0</v>
      </c>
      <c r="AI30" s="37">
        <v>1</v>
      </c>
      <c r="AJ30" s="35" t="str">
        <f t="shared" si="25"/>
        <v/>
      </c>
      <c r="AK30" s="36">
        <v>0</v>
      </c>
      <c r="AL30" s="37">
        <v>1</v>
      </c>
      <c r="AM30" s="35" t="str">
        <f t="shared" si="26"/>
        <v>A</v>
      </c>
      <c r="AN30" s="36">
        <v>0</v>
      </c>
      <c r="AO30" s="37">
        <v>1</v>
      </c>
      <c r="AP30">
        <f t="shared" si="27"/>
        <v>54</v>
      </c>
    </row>
    <row r="31" spans="1:42" x14ac:dyDescent="0.15">
      <c r="A31" s="40">
        <v>30</v>
      </c>
      <c r="B31" s="40" t="s">
        <v>112</v>
      </c>
      <c r="C31" s="41">
        <f t="shared" si="0"/>
        <v>24.119999999999997</v>
      </c>
      <c r="D31" s="40">
        <v>1</v>
      </c>
      <c r="E31" s="40">
        <f t="shared" si="1"/>
        <v>24.119999999999997</v>
      </c>
      <c r="F31" s="40">
        <f t="shared" si="15"/>
        <v>670</v>
      </c>
      <c r="G31" s="40" t="s">
        <v>170</v>
      </c>
      <c r="H31" s="40"/>
      <c r="I31" s="35" t="str">
        <f t="shared" si="16"/>
        <v>A</v>
      </c>
      <c r="J31" s="36">
        <v>67</v>
      </c>
      <c r="K31" s="37">
        <v>1</v>
      </c>
      <c r="L31" s="35" t="str">
        <f t="shared" si="17"/>
        <v>B</v>
      </c>
      <c r="M31" s="36">
        <v>0</v>
      </c>
      <c r="N31" s="37">
        <v>1</v>
      </c>
      <c r="O31" s="35" t="str">
        <f t="shared" si="18"/>
        <v>G</v>
      </c>
      <c r="P31" s="36">
        <v>0</v>
      </c>
      <c r="Q31" s="37">
        <v>1</v>
      </c>
      <c r="R31" s="35" t="str">
        <f t="shared" si="19"/>
        <v>A</v>
      </c>
      <c r="S31" s="36">
        <v>0</v>
      </c>
      <c r="T31" s="37">
        <v>1</v>
      </c>
      <c r="U31" s="35" t="str">
        <f t="shared" si="20"/>
        <v>B</v>
      </c>
      <c r="V31" s="36">
        <v>0</v>
      </c>
      <c r="W31" s="37">
        <v>1</v>
      </c>
      <c r="X31" s="35" t="str">
        <f t="shared" si="21"/>
        <v>P</v>
      </c>
      <c r="Y31" s="36">
        <v>0</v>
      </c>
      <c r="Z31" s="37">
        <v>1</v>
      </c>
      <c r="AA31" s="35" t="str">
        <f t="shared" si="22"/>
        <v/>
      </c>
      <c r="AB31" s="36">
        <v>0</v>
      </c>
      <c r="AC31" s="37">
        <v>1</v>
      </c>
      <c r="AD31" s="35" t="str">
        <f t="shared" si="23"/>
        <v/>
      </c>
      <c r="AE31" s="36">
        <v>0</v>
      </c>
      <c r="AF31" s="37">
        <v>1</v>
      </c>
      <c r="AG31" s="35" t="str">
        <f t="shared" si="24"/>
        <v/>
      </c>
      <c r="AH31" s="36">
        <v>0</v>
      </c>
      <c r="AI31" s="37">
        <v>1</v>
      </c>
      <c r="AJ31" s="35" t="str">
        <f t="shared" si="25"/>
        <v/>
      </c>
      <c r="AK31" s="36">
        <v>0</v>
      </c>
      <c r="AL31" s="37">
        <v>1</v>
      </c>
      <c r="AM31" s="35" t="str">
        <f t="shared" si="26"/>
        <v>A</v>
      </c>
      <c r="AN31" s="36">
        <v>0</v>
      </c>
      <c r="AO31" s="37">
        <v>1</v>
      </c>
      <c r="AP31">
        <f t="shared" si="27"/>
        <v>67</v>
      </c>
    </row>
    <row r="32" spans="1:42" x14ac:dyDescent="0.15">
      <c r="A32" s="40">
        <v>31</v>
      </c>
      <c r="B32" s="40" t="s">
        <v>113</v>
      </c>
      <c r="C32" s="41">
        <f t="shared" si="0"/>
        <v>29.159999999999997</v>
      </c>
      <c r="D32" s="40">
        <v>1</v>
      </c>
      <c r="E32" s="40">
        <f t="shared" si="1"/>
        <v>29.159999999999997</v>
      </c>
      <c r="F32" s="40">
        <f t="shared" si="15"/>
        <v>810</v>
      </c>
      <c r="G32" s="40" t="s">
        <v>170</v>
      </c>
      <c r="H32" s="40"/>
      <c r="I32" s="35" t="str">
        <f t="shared" si="16"/>
        <v>A</v>
      </c>
      <c r="J32" s="36">
        <v>81</v>
      </c>
      <c r="K32" s="37">
        <v>1</v>
      </c>
      <c r="L32" s="35" t="str">
        <f t="shared" si="17"/>
        <v>B</v>
      </c>
      <c r="M32" s="36">
        <v>0</v>
      </c>
      <c r="N32" s="37">
        <v>1</v>
      </c>
      <c r="O32" s="35" t="str">
        <f t="shared" si="18"/>
        <v>G</v>
      </c>
      <c r="P32" s="36">
        <v>0</v>
      </c>
      <c r="Q32" s="37">
        <v>1</v>
      </c>
      <c r="R32" s="35" t="str">
        <f t="shared" si="19"/>
        <v>A</v>
      </c>
      <c r="S32" s="36">
        <v>0</v>
      </c>
      <c r="T32" s="37">
        <v>1</v>
      </c>
      <c r="U32" s="35" t="str">
        <f t="shared" si="20"/>
        <v>B</v>
      </c>
      <c r="V32" s="36">
        <v>0</v>
      </c>
      <c r="W32" s="37">
        <v>1</v>
      </c>
      <c r="X32" s="35" t="str">
        <f t="shared" si="21"/>
        <v>P</v>
      </c>
      <c r="Y32" s="36">
        <v>0</v>
      </c>
      <c r="Z32" s="37">
        <v>1</v>
      </c>
      <c r="AA32" s="35" t="str">
        <f t="shared" si="22"/>
        <v/>
      </c>
      <c r="AB32" s="36">
        <v>0</v>
      </c>
      <c r="AC32" s="37">
        <v>1</v>
      </c>
      <c r="AD32" s="35" t="str">
        <f t="shared" si="23"/>
        <v/>
      </c>
      <c r="AE32" s="36">
        <v>0</v>
      </c>
      <c r="AF32" s="37">
        <v>1</v>
      </c>
      <c r="AG32" s="35" t="str">
        <f t="shared" si="24"/>
        <v/>
      </c>
      <c r="AH32" s="36">
        <v>0</v>
      </c>
      <c r="AI32" s="37">
        <v>1</v>
      </c>
      <c r="AJ32" s="35" t="str">
        <f t="shared" si="25"/>
        <v/>
      </c>
      <c r="AK32" s="36">
        <v>0</v>
      </c>
      <c r="AL32" s="37">
        <v>1</v>
      </c>
      <c r="AM32" s="35" t="str">
        <f t="shared" si="26"/>
        <v>A</v>
      </c>
      <c r="AN32" s="36">
        <v>0</v>
      </c>
      <c r="AO32" s="37">
        <v>1</v>
      </c>
      <c r="AP32">
        <f t="shared" si="27"/>
        <v>81</v>
      </c>
    </row>
    <row r="33" spans="1:42" x14ac:dyDescent="0.15">
      <c r="A33" s="40">
        <v>32</v>
      </c>
      <c r="B33" s="40" t="s">
        <v>114</v>
      </c>
      <c r="C33" s="41">
        <f t="shared" si="0"/>
        <v>34.559999999999995</v>
      </c>
      <c r="D33" s="40">
        <v>1</v>
      </c>
      <c r="E33" s="40">
        <f t="shared" si="1"/>
        <v>34.559999999999995</v>
      </c>
      <c r="F33" s="40">
        <f t="shared" si="15"/>
        <v>960</v>
      </c>
      <c r="G33" s="40" t="s">
        <v>170</v>
      </c>
      <c r="H33" s="40"/>
      <c r="I33" s="35" t="str">
        <f t="shared" si="16"/>
        <v>A</v>
      </c>
      <c r="J33" s="36">
        <v>96</v>
      </c>
      <c r="K33" s="37">
        <v>1</v>
      </c>
      <c r="L33" s="35" t="str">
        <f t="shared" si="17"/>
        <v>B</v>
      </c>
      <c r="M33" s="36">
        <v>0</v>
      </c>
      <c r="N33" s="37">
        <v>1</v>
      </c>
      <c r="O33" s="35" t="str">
        <f t="shared" si="18"/>
        <v>G</v>
      </c>
      <c r="P33" s="36">
        <v>0</v>
      </c>
      <c r="Q33" s="37">
        <v>1</v>
      </c>
      <c r="R33" s="35" t="str">
        <f t="shared" si="19"/>
        <v>A</v>
      </c>
      <c r="S33" s="36">
        <v>0</v>
      </c>
      <c r="T33" s="37">
        <v>1</v>
      </c>
      <c r="U33" s="35" t="str">
        <f t="shared" si="20"/>
        <v>B</v>
      </c>
      <c r="V33" s="36">
        <v>0</v>
      </c>
      <c r="W33" s="37">
        <v>1</v>
      </c>
      <c r="X33" s="35" t="str">
        <f t="shared" si="21"/>
        <v>P</v>
      </c>
      <c r="Y33" s="36">
        <v>0</v>
      </c>
      <c r="Z33" s="37">
        <v>1</v>
      </c>
      <c r="AA33" s="35" t="str">
        <f t="shared" si="22"/>
        <v/>
      </c>
      <c r="AB33" s="36">
        <v>0</v>
      </c>
      <c r="AC33" s="37">
        <v>1</v>
      </c>
      <c r="AD33" s="35" t="str">
        <f t="shared" si="23"/>
        <v/>
      </c>
      <c r="AE33" s="36">
        <v>0</v>
      </c>
      <c r="AF33" s="37">
        <v>1</v>
      </c>
      <c r="AG33" s="35" t="str">
        <f t="shared" si="24"/>
        <v/>
      </c>
      <c r="AH33" s="36">
        <v>0</v>
      </c>
      <c r="AI33" s="37">
        <v>1</v>
      </c>
      <c r="AJ33" s="35" t="str">
        <f t="shared" si="25"/>
        <v/>
      </c>
      <c r="AK33" s="36">
        <v>0</v>
      </c>
      <c r="AL33" s="37">
        <v>1</v>
      </c>
      <c r="AM33" s="35" t="str">
        <f t="shared" si="26"/>
        <v>A</v>
      </c>
      <c r="AN33" s="36">
        <v>0</v>
      </c>
      <c r="AO33" s="37">
        <v>1</v>
      </c>
      <c r="AP33">
        <f t="shared" si="27"/>
        <v>96</v>
      </c>
    </row>
    <row r="34" spans="1:42" x14ac:dyDescent="0.15">
      <c r="A34" s="40">
        <v>33</v>
      </c>
      <c r="B34" s="40" t="s">
        <v>116</v>
      </c>
      <c r="C34" s="41">
        <f t="shared" si="0"/>
        <v>40.68</v>
      </c>
      <c r="D34" s="40">
        <v>1</v>
      </c>
      <c r="E34" s="40">
        <f t="shared" si="1"/>
        <v>40.68</v>
      </c>
      <c r="F34" s="40">
        <f t="shared" si="15"/>
        <v>1130</v>
      </c>
      <c r="G34" s="40" t="s">
        <v>170</v>
      </c>
      <c r="H34" s="40"/>
      <c r="I34" s="35" t="str">
        <f t="shared" si="16"/>
        <v>A</v>
      </c>
      <c r="J34" s="36">
        <v>113</v>
      </c>
      <c r="K34" s="37">
        <v>1</v>
      </c>
      <c r="L34" s="35" t="str">
        <f t="shared" si="17"/>
        <v>B</v>
      </c>
      <c r="M34" s="36">
        <v>0</v>
      </c>
      <c r="N34" s="37">
        <v>1</v>
      </c>
      <c r="O34" s="35" t="str">
        <f t="shared" si="18"/>
        <v>G</v>
      </c>
      <c r="P34" s="36">
        <v>0</v>
      </c>
      <c r="Q34" s="37">
        <v>1</v>
      </c>
      <c r="R34" s="35" t="str">
        <f t="shared" si="19"/>
        <v>A</v>
      </c>
      <c r="S34" s="36">
        <v>0</v>
      </c>
      <c r="T34" s="37">
        <v>1</v>
      </c>
      <c r="U34" s="35" t="str">
        <f t="shared" si="20"/>
        <v>B</v>
      </c>
      <c r="V34" s="36">
        <v>0</v>
      </c>
      <c r="W34" s="37">
        <v>1</v>
      </c>
      <c r="X34" s="35" t="str">
        <f t="shared" si="21"/>
        <v>P</v>
      </c>
      <c r="Y34" s="36">
        <v>0</v>
      </c>
      <c r="Z34" s="37">
        <v>1</v>
      </c>
      <c r="AA34" s="35" t="str">
        <f t="shared" si="22"/>
        <v/>
      </c>
      <c r="AB34" s="36">
        <v>0</v>
      </c>
      <c r="AC34" s="37">
        <v>1</v>
      </c>
      <c r="AD34" s="35" t="str">
        <f t="shared" si="23"/>
        <v/>
      </c>
      <c r="AE34" s="36">
        <v>0</v>
      </c>
      <c r="AF34" s="37">
        <v>1</v>
      </c>
      <c r="AG34" s="35" t="str">
        <f t="shared" si="24"/>
        <v/>
      </c>
      <c r="AH34" s="36">
        <v>0</v>
      </c>
      <c r="AI34" s="37">
        <v>1</v>
      </c>
      <c r="AJ34" s="35" t="str">
        <f t="shared" si="25"/>
        <v/>
      </c>
      <c r="AK34" s="36">
        <v>0</v>
      </c>
      <c r="AL34" s="37">
        <v>1</v>
      </c>
      <c r="AM34" s="35" t="str">
        <f t="shared" si="26"/>
        <v>A</v>
      </c>
      <c r="AN34" s="36">
        <v>0</v>
      </c>
      <c r="AO34" s="37">
        <v>1</v>
      </c>
      <c r="AP34">
        <f t="shared" si="27"/>
        <v>113</v>
      </c>
    </row>
    <row r="35" spans="1:42" x14ac:dyDescent="0.15">
      <c r="A35" s="40">
        <v>34</v>
      </c>
      <c r="B35" s="40" t="s">
        <v>117</v>
      </c>
      <c r="C35" s="41">
        <f t="shared" si="0"/>
        <v>47.16</v>
      </c>
      <c r="D35" s="40">
        <v>1</v>
      </c>
      <c r="E35" s="40">
        <f t="shared" si="1"/>
        <v>47.16</v>
      </c>
      <c r="F35" s="40">
        <f t="shared" si="15"/>
        <v>1310</v>
      </c>
      <c r="G35" s="40" t="s">
        <v>170</v>
      </c>
      <c r="H35" s="40"/>
      <c r="I35" s="35" t="str">
        <f t="shared" si="16"/>
        <v>A</v>
      </c>
      <c r="J35" s="36">
        <v>131</v>
      </c>
      <c r="K35" s="37">
        <v>1</v>
      </c>
      <c r="L35" s="35" t="str">
        <f t="shared" si="17"/>
        <v>B</v>
      </c>
      <c r="M35" s="36">
        <v>0</v>
      </c>
      <c r="N35" s="37">
        <v>1</v>
      </c>
      <c r="O35" s="35" t="str">
        <f t="shared" si="18"/>
        <v>G</v>
      </c>
      <c r="P35" s="36">
        <v>0</v>
      </c>
      <c r="Q35" s="37">
        <v>1</v>
      </c>
      <c r="R35" s="35" t="str">
        <f t="shared" si="19"/>
        <v>A</v>
      </c>
      <c r="S35" s="36">
        <v>0</v>
      </c>
      <c r="T35" s="37">
        <v>1</v>
      </c>
      <c r="U35" s="35" t="str">
        <f t="shared" si="20"/>
        <v>B</v>
      </c>
      <c r="V35" s="36">
        <v>0</v>
      </c>
      <c r="W35" s="37">
        <v>1</v>
      </c>
      <c r="X35" s="35" t="str">
        <f t="shared" si="21"/>
        <v>P</v>
      </c>
      <c r="Y35" s="36">
        <v>0</v>
      </c>
      <c r="Z35" s="37">
        <v>1</v>
      </c>
      <c r="AA35" s="35" t="str">
        <f t="shared" si="22"/>
        <v/>
      </c>
      <c r="AB35" s="36">
        <v>0</v>
      </c>
      <c r="AC35" s="37">
        <v>1</v>
      </c>
      <c r="AD35" s="35" t="str">
        <f t="shared" si="23"/>
        <v/>
      </c>
      <c r="AE35" s="36">
        <v>0</v>
      </c>
      <c r="AF35" s="37">
        <v>1</v>
      </c>
      <c r="AG35" s="35" t="str">
        <f t="shared" si="24"/>
        <v/>
      </c>
      <c r="AH35" s="36">
        <v>0</v>
      </c>
      <c r="AI35" s="37">
        <v>1</v>
      </c>
      <c r="AJ35" s="35" t="str">
        <f t="shared" si="25"/>
        <v/>
      </c>
      <c r="AK35" s="36">
        <v>0</v>
      </c>
      <c r="AL35" s="37">
        <v>1</v>
      </c>
      <c r="AM35" s="35" t="str">
        <f t="shared" si="26"/>
        <v>A</v>
      </c>
      <c r="AN35" s="36">
        <v>0</v>
      </c>
      <c r="AO35" s="37">
        <v>1</v>
      </c>
      <c r="AP35">
        <f t="shared" si="27"/>
        <v>131</v>
      </c>
    </row>
    <row r="36" spans="1:42" x14ac:dyDescent="0.15">
      <c r="A36" s="40">
        <v>35</v>
      </c>
      <c r="B36" s="40" t="s">
        <v>118</v>
      </c>
      <c r="C36" s="41">
        <f t="shared" si="0"/>
        <v>54.72</v>
      </c>
      <c r="D36" s="40">
        <v>1</v>
      </c>
      <c r="E36" s="40">
        <f t="shared" si="1"/>
        <v>54.72</v>
      </c>
      <c r="F36" s="40">
        <f t="shared" si="15"/>
        <v>1520</v>
      </c>
      <c r="G36" s="40" t="s">
        <v>170</v>
      </c>
      <c r="H36" s="40"/>
      <c r="I36" s="35" t="str">
        <f t="shared" si="16"/>
        <v>A</v>
      </c>
      <c r="J36" s="36">
        <v>152</v>
      </c>
      <c r="K36" s="37">
        <v>1</v>
      </c>
      <c r="L36" s="35" t="str">
        <f t="shared" si="17"/>
        <v>B</v>
      </c>
      <c r="M36" s="36">
        <v>0</v>
      </c>
      <c r="N36" s="37">
        <v>1</v>
      </c>
      <c r="O36" s="35" t="str">
        <f t="shared" si="18"/>
        <v>G</v>
      </c>
      <c r="P36" s="36">
        <v>0</v>
      </c>
      <c r="Q36" s="37">
        <v>1</v>
      </c>
      <c r="R36" s="35" t="str">
        <f t="shared" si="19"/>
        <v>A</v>
      </c>
      <c r="S36" s="36">
        <v>0</v>
      </c>
      <c r="T36" s="37">
        <v>1</v>
      </c>
      <c r="U36" s="35" t="str">
        <f t="shared" si="20"/>
        <v>B</v>
      </c>
      <c r="V36" s="36">
        <v>0</v>
      </c>
      <c r="W36" s="37">
        <v>1</v>
      </c>
      <c r="X36" s="35" t="str">
        <f t="shared" si="21"/>
        <v>P</v>
      </c>
      <c r="Y36" s="36">
        <v>0</v>
      </c>
      <c r="Z36" s="37">
        <v>1</v>
      </c>
      <c r="AA36" s="35" t="str">
        <f t="shared" si="22"/>
        <v/>
      </c>
      <c r="AB36" s="36">
        <v>0</v>
      </c>
      <c r="AC36" s="37">
        <v>1</v>
      </c>
      <c r="AD36" s="35" t="str">
        <f t="shared" si="23"/>
        <v/>
      </c>
      <c r="AE36" s="36">
        <v>0</v>
      </c>
      <c r="AF36" s="37">
        <v>1</v>
      </c>
      <c r="AG36" s="35" t="str">
        <f t="shared" si="24"/>
        <v/>
      </c>
      <c r="AH36" s="36">
        <v>0</v>
      </c>
      <c r="AI36" s="37">
        <v>1</v>
      </c>
      <c r="AJ36" s="35" t="str">
        <f t="shared" si="25"/>
        <v/>
      </c>
      <c r="AK36" s="36">
        <v>0</v>
      </c>
      <c r="AL36" s="37">
        <v>1</v>
      </c>
      <c r="AM36" s="35" t="str">
        <f t="shared" si="26"/>
        <v>A</v>
      </c>
      <c r="AN36" s="36">
        <v>0</v>
      </c>
      <c r="AO36" s="37">
        <v>1</v>
      </c>
      <c r="AP36">
        <f t="shared" si="27"/>
        <v>152</v>
      </c>
    </row>
    <row r="37" spans="1:42" x14ac:dyDescent="0.15">
      <c r="A37" s="40">
        <v>36</v>
      </c>
      <c r="B37" s="40" t="s">
        <v>120</v>
      </c>
      <c r="C37" s="41">
        <f t="shared" si="0"/>
        <v>62.279999999999994</v>
      </c>
      <c r="D37" s="40">
        <v>1</v>
      </c>
      <c r="E37" s="40">
        <f t="shared" si="1"/>
        <v>62.279999999999994</v>
      </c>
      <c r="F37" s="40">
        <f t="shared" si="15"/>
        <v>1730</v>
      </c>
      <c r="G37" s="40" t="s">
        <v>170</v>
      </c>
      <c r="H37" s="40"/>
      <c r="I37" s="35" t="str">
        <f t="shared" si="16"/>
        <v>A</v>
      </c>
      <c r="J37" s="36">
        <v>173</v>
      </c>
      <c r="K37" s="37">
        <v>1</v>
      </c>
      <c r="L37" s="35" t="str">
        <f t="shared" si="17"/>
        <v>B</v>
      </c>
      <c r="M37" s="36">
        <v>0</v>
      </c>
      <c r="N37" s="37">
        <v>1</v>
      </c>
      <c r="O37" s="35" t="str">
        <f t="shared" si="18"/>
        <v>G</v>
      </c>
      <c r="P37" s="36">
        <v>0</v>
      </c>
      <c r="Q37" s="37">
        <v>1</v>
      </c>
      <c r="R37" s="35" t="str">
        <f t="shared" si="19"/>
        <v>A</v>
      </c>
      <c r="S37" s="36">
        <v>0</v>
      </c>
      <c r="T37" s="37">
        <v>1</v>
      </c>
      <c r="U37" s="35" t="str">
        <f t="shared" si="20"/>
        <v>B</v>
      </c>
      <c r="V37" s="36">
        <v>0</v>
      </c>
      <c r="W37" s="37">
        <v>1</v>
      </c>
      <c r="X37" s="35" t="str">
        <f t="shared" si="21"/>
        <v>P</v>
      </c>
      <c r="Y37" s="36">
        <v>0</v>
      </c>
      <c r="Z37" s="37">
        <v>1</v>
      </c>
      <c r="AA37" s="35" t="str">
        <f t="shared" si="22"/>
        <v/>
      </c>
      <c r="AB37" s="36">
        <v>0</v>
      </c>
      <c r="AC37" s="37">
        <v>1</v>
      </c>
      <c r="AD37" s="35" t="str">
        <f t="shared" si="23"/>
        <v/>
      </c>
      <c r="AE37" s="36">
        <v>0</v>
      </c>
      <c r="AF37" s="37">
        <v>1</v>
      </c>
      <c r="AG37" s="35" t="str">
        <f t="shared" si="24"/>
        <v/>
      </c>
      <c r="AH37" s="36">
        <v>0</v>
      </c>
      <c r="AI37" s="37">
        <v>1</v>
      </c>
      <c r="AJ37" s="35" t="str">
        <f t="shared" si="25"/>
        <v/>
      </c>
      <c r="AK37" s="36">
        <v>0</v>
      </c>
      <c r="AL37" s="37">
        <v>1</v>
      </c>
      <c r="AM37" s="35" t="str">
        <f t="shared" si="26"/>
        <v>A</v>
      </c>
      <c r="AN37" s="36">
        <v>0</v>
      </c>
      <c r="AO37" s="37">
        <v>1</v>
      </c>
      <c r="AP37">
        <f t="shared" si="27"/>
        <v>173</v>
      </c>
    </row>
    <row r="38" spans="1:42" x14ac:dyDescent="0.15">
      <c r="A38" s="40">
        <v>37</v>
      </c>
      <c r="B38" s="40" t="s">
        <v>100</v>
      </c>
      <c r="C38" s="41">
        <f t="shared" si="0"/>
        <v>70.559999999999988</v>
      </c>
      <c r="D38" s="40">
        <v>1</v>
      </c>
      <c r="E38" s="40">
        <f t="shared" si="1"/>
        <v>70.559999999999988</v>
      </c>
      <c r="F38" s="40">
        <f t="shared" si="15"/>
        <v>1960</v>
      </c>
      <c r="G38" s="40" t="s">
        <v>170</v>
      </c>
      <c r="H38" s="40"/>
      <c r="I38" s="35" t="str">
        <f t="shared" si="16"/>
        <v>A</v>
      </c>
      <c r="J38" s="36">
        <v>196</v>
      </c>
      <c r="K38" s="37">
        <v>1</v>
      </c>
      <c r="L38" s="35" t="str">
        <f t="shared" si="17"/>
        <v>B</v>
      </c>
      <c r="M38" s="36">
        <v>0</v>
      </c>
      <c r="N38" s="37">
        <v>1</v>
      </c>
      <c r="O38" s="35" t="str">
        <f t="shared" si="18"/>
        <v>G</v>
      </c>
      <c r="P38" s="36">
        <v>0</v>
      </c>
      <c r="Q38" s="37">
        <v>1</v>
      </c>
      <c r="R38" s="35" t="str">
        <f t="shared" si="19"/>
        <v>A</v>
      </c>
      <c r="S38" s="36">
        <v>0</v>
      </c>
      <c r="T38" s="37">
        <v>1</v>
      </c>
      <c r="U38" s="35" t="str">
        <f t="shared" si="20"/>
        <v>B</v>
      </c>
      <c r="V38" s="36">
        <v>0</v>
      </c>
      <c r="W38" s="37">
        <v>1</v>
      </c>
      <c r="X38" s="35" t="str">
        <f t="shared" si="21"/>
        <v>P</v>
      </c>
      <c r="Y38" s="36">
        <v>0</v>
      </c>
      <c r="Z38" s="37">
        <v>1</v>
      </c>
      <c r="AA38" s="35" t="str">
        <f t="shared" si="22"/>
        <v/>
      </c>
      <c r="AB38" s="36">
        <v>0</v>
      </c>
      <c r="AC38" s="37">
        <v>1</v>
      </c>
      <c r="AD38" s="35" t="str">
        <f t="shared" si="23"/>
        <v/>
      </c>
      <c r="AE38" s="36">
        <v>0</v>
      </c>
      <c r="AF38" s="37">
        <v>1</v>
      </c>
      <c r="AG38" s="35" t="str">
        <f t="shared" si="24"/>
        <v/>
      </c>
      <c r="AH38" s="36">
        <v>0</v>
      </c>
      <c r="AI38" s="37">
        <v>1</v>
      </c>
      <c r="AJ38" s="35" t="str">
        <f t="shared" si="25"/>
        <v/>
      </c>
      <c r="AK38" s="36">
        <v>0</v>
      </c>
      <c r="AL38" s="37">
        <v>1</v>
      </c>
      <c r="AM38" s="35" t="str">
        <f t="shared" si="26"/>
        <v>A</v>
      </c>
      <c r="AN38" s="36">
        <v>0</v>
      </c>
      <c r="AO38" s="37">
        <v>1</v>
      </c>
      <c r="AP38">
        <f t="shared" si="27"/>
        <v>196</v>
      </c>
    </row>
    <row r="39" spans="1:42" x14ac:dyDescent="0.15">
      <c r="A39" s="40">
        <v>38</v>
      </c>
      <c r="B39" s="40" t="s">
        <v>102</v>
      </c>
      <c r="C39" s="41">
        <f t="shared" si="0"/>
        <v>79.199999999999989</v>
      </c>
      <c r="D39" s="40">
        <v>1</v>
      </c>
      <c r="E39" s="40">
        <f t="shared" si="1"/>
        <v>79.199999999999989</v>
      </c>
      <c r="F39" s="40">
        <f t="shared" si="15"/>
        <v>2200</v>
      </c>
      <c r="G39" s="40" t="s">
        <v>170</v>
      </c>
      <c r="H39" s="40"/>
      <c r="I39" s="35" t="str">
        <f t="shared" si="16"/>
        <v>A</v>
      </c>
      <c r="J39" s="36">
        <v>220</v>
      </c>
      <c r="K39" s="37">
        <v>1</v>
      </c>
      <c r="L39" s="35" t="str">
        <f t="shared" si="17"/>
        <v>B</v>
      </c>
      <c r="M39" s="36">
        <v>0</v>
      </c>
      <c r="N39" s="37">
        <v>1</v>
      </c>
      <c r="O39" s="35" t="str">
        <f t="shared" si="18"/>
        <v>G</v>
      </c>
      <c r="P39" s="36">
        <v>0</v>
      </c>
      <c r="Q39" s="37">
        <v>1</v>
      </c>
      <c r="R39" s="35" t="str">
        <f t="shared" si="19"/>
        <v>A</v>
      </c>
      <c r="S39" s="36">
        <v>0</v>
      </c>
      <c r="T39" s="37">
        <v>1</v>
      </c>
      <c r="U39" s="35" t="str">
        <f t="shared" si="20"/>
        <v>B</v>
      </c>
      <c r="V39" s="36">
        <v>0</v>
      </c>
      <c r="W39" s="37">
        <v>1</v>
      </c>
      <c r="X39" s="35" t="str">
        <f t="shared" si="21"/>
        <v>P</v>
      </c>
      <c r="Y39" s="36">
        <v>0</v>
      </c>
      <c r="Z39" s="37">
        <v>1</v>
      </c>
      <c r="AA39" s="35" t="str">
        <f t="shared" si="22"/>
        <v/>
      </c>
      <c r="AB39" s="36">
        <v>0</v>
      </c>
      <c r="AC39" s="37">
        <v>1</v>
      </c>
      <c r="AD39" s="35" t="str">
        <f t="shared" si="23"/>
        <v/>
      </c>
      <c r="AE39" s="36">
        <v>0</v>
      </c>
      <c r="AF39" s="37">
        <v>1</v>
      </c>
      <c r="AG39" s="35" t="str">
        <f t="shared" si="24"/>
        <v/>
      </c>
      <c r="AH39" s="36">
        <v>0</v>
      </c>
      <c r="AI39" s="37">
        <v>1</v>
      </c>
      <c r="AJ39" s="35" t="str">
        <f t="shared" si="25"/>
        <v/>
      </c>
      <c r="AK39" s="36">
        <v>0</v>
      </c>
      <c r="AL39" s="37">
        <v>1</v>
      </c>
      <c r="AM39" s="35" t="str">
        <f t="shared" si="26"/>
        <v>A</v>
      </c>
      <c r="AN39" s="36">
        <v>0</v>
      </c>
      <c r="AO39" s="37">
        <v>1</v>
      </c>
      <c r="AP39">
        <f t="shared" si="27"/>
        <v>220</v>
      </c>
    </row>
    <row r="40" spans="1:42" x14ac:dyDescent="0.15">
      <c r="A40" s="40">
        <v>39</v>
      </c>
      <c r="B40" s="40" t="s">
        <v>104</v>
      </c>
      <c r="C40" s="41">
        <f t="shared" si="0"/>
        <v>88.199999999999989</v>
      </c>
      <c r="D40" s="40">
        <v>1</v>
      </c>
      <c r="E40" s="40">
        <f t="shared" si="1"/>
        <v>88.199999999999989</v>
      </c>
      <c r="F40" s="40">
        <f t="shared" si="15"/>
        <v>2450</v>
      </c>
      <c r="G40" s="40" t="s">
        <v>170</v>
      </c>
      <c r="H40" s="40"/>
      <c r="I40" s="35" t="str">
        <f t="shared" si="16"/>
        <v>A</v>
      </c>
      <c r="J40" s="36">
        <v>245</v>
      </c>
      <c r="K40" s="37">
        <v>1</v>
      </c>
      <c r="L40" s="35" t="str">
        <f t="shared" si="17"/>
        <v>B</v>
      </c>
      <c r="M40" s="36">
        <v>0</v>
      </c>
      <c r="N40" s="37">
        <v>1</v>
      </c>
      <c r="O40" s="35" t="str">
        <f t="shared" si="18"/>
        <v>G</v>
      </c>
      <c r="P40" s="36">
        <v>0</v>
      </c>
      <c r="Q40" s="37">
        <v>1</v>
      </c>
      <c r="R40" s="35" t="str">
        <f t="shared" si="19"/>
        <v>A</v>
      </c>
      <c r="S40" s="36">
        <v>0</v>
      </c>
      <c r="T40" s="37">
        <v>1</v>
      </c>
      <c r="U40" s="35" t="str">
        <f t="shared" si="20"/>
        <v>B</v>
      </c>
      <c r="V40" s="36">
        <v>0</v>
      </c>
      <c r="W40" s="37">
        <v>1</v>
      </c>
      <c r="X40" s="35" t="str">
        <f t="shared" si="21"/>
        <v>P</v>
      </c>
      <c r="Y40" s="36">
        <v>0</v>
      </c>
      <c r="Z40" s="37">
        <v>1</v>
      </c>
      <c r="AA40" s="35" t="str">
        <f t="shared" si="22"/>
        <v/>
      </c>
      <c r="AB40" s="36">
        <v>0</v>
      </c>
      <c r="AC40" s="37">
        <v>1</v>
      </c>
      <c r="AD40" s="35" t="str">
        <f t="shared" si="23"/>
        <v/>
      </c>
      <c r="AE40" s="36">
        <v>0</v>
      </c>
      <c r="AF40" s="37">
        <v>1</v>
      </c>
      <c r="AG40" s="35" t="str">
        <f t="shared" si="24"/>
        <v/>
      </c>
      <c r="AH40" s="36">
        <v>0</v>
      </c>
      <c r="AI40" s="37">
        <v>1</v>
      </c>
      <c r="AJ40" s="35" t="str">
        <f t="shared" si="25"/>
        <v/>
      </c>
      <c r="AK40" s="36">
        <v>0</v>
      </c>
      <c r="AL40" s="37">
        <v>1</v>
      </c>
      <c r="AM40" s="35" t="str">
        <f t="shared" si="26"/>
        <v>A</v>
      </c>
      <c r="AN40" s="36">
        <v>0</v>
      </c>
      <c r="AO40" s="37">
        <v>1</v>
      </c>
      <c r="AP40">
        <f t="shared" si="27"/>
        <v>245</v>
      </c>
    </row>
    <row r="41" spans="1:42" x14ac:dyDescent="0.15">
      <c r="A41" s="40">
        <v>40</v>
      </c>
      <c r="B41" s="40" t="s">
        <v>105</v>
      </c>
      <c r="C41" s="41">
        <f t="shared" si="0"/>
        <v>97.199999999999989</v>
      </c>
      <c r="D41" s="40">
        <v>1</v>
      </c>
      <c r="E41" s="40">
        <f t="shared" si="1"/>
        <v>97.199999999999989</v>
      </c>
      <c r="F41" s="40">
        <f t="shared" si="15"/>
        <v>2700</v>
      </c>
      <c r="G41" s="40" t="s">
        <v>170</v>
      </c>
      <c r="H41" s="40"/>
      <c r="I41" s="35" t="str">
        <f t="shared" si="16"/>
        <v>A</v>
      </c>
      <c r="J41" s="36">
        <v>270</v>
      </c>
      <c r="K41" s="37">
        <v>1</v>
      </c>
      <c r="L41" s="35" t="str">
        <f t="shared" si="17"/>
        <v>B</v>
      </c>
      <c r="M41" s="36">
        <v>0</v>
      </c>
      <c r="N41" s="37">
        <v>1</v>
      </c>
      <c r="O41" s="35" t="str">
        <f t="shared" si="18"/>
        <v>G</v>
      </c>
      <c r="P41" s="36">
        <v>0</v>
      </c>
      <c r="Q41" s="37">
        <v>1</v>
      </c>
      <c r="R41" s="35" t="str">
        <f t="shared" si="19"/>
        <v>A</v>
      </c>
      <c r="S41" s="36">
        <v>0</v>
      </c>
      <c r="T41" s="37">
        <v>1</v>
      </c>
      <c r="U41" s="35" t="str">
        <f t="shared" si="20"/>
        <v>B</v>
      </c>
      <c r="V41" s="36">
        <v>0</v>
      </c>
      <c r="W41" s="37">
        <v>1</v>
      </c>
      <c r="X41" s="35" t="str">
        <f t="shared" si="21"/>
        <v>P</v>
      </c>
      <c r="Y41" s="36">
        <v>0</v>
      </c>
      <c r="Z41" s="37">
        <v>1</v>
      </c>
      <c r="AA41" s="35" t="str">
        <f t="shared" si="22"/>
        <v/>
      </c>
      <c r="AB41" s="36">
        <v>0</v>
      </c>
      <c r="AC41" s="37">
        <v>1</v>
      </c>
      <c r="AD41" s="35" t="str">
        <f t="shared" si="23"/>
        <v/>
      </c>
      <c r="AE41" s="36">
        <v>0</v>
      </c>
      <c r="AF41" s="37">
        <v>1</v>
      </c>
      <c r="AG41" s="35" t="str">
        <f t="shared" si="24"/>
        <v/>
      </c>
      <c r="AH41" s="36">
        <v>0</v>
      </c>
      <c r="AI41" s="37">
        <v>1</v>
      </c>
      <c r="AJ41" s="35" t="str">
        <f t="shared" si="25"/>
        <v/>
      </c>
      <c r="AK41" s="36">
        <v>0</v>
      </c>
      <c r="AL41" s="37">
        <v>1</v>
      </c>
      <c r="AM41" s="35" t="str">
        <f t="shared" si="26"/>
        <v>A</v>
      </c>
      <c r="AN41" s="36">
        <v>0</v>
      </c>
      <c r="AO41" s="37">
        <v>1</v>
      </c>
      <c r="AP41">
        <f t="shared" si="27"/>
        <v>270</v>
      </c>
    </row>
    <row r="42" spans="1:42" x14ac:dyDescent="0.15">
      <c r="A42" s="40">
        <v>41</v>
      </c>
      <c r="B42" s="40" t="s">
        <v>106</v>
      </c>
      <c r="C42" s="41">
        <f t="shared" si="0"/>
        <v>107.99999999999999</v>
      </c>
      <c r="D42" s="40">
        <v>1</v>
      </c>
      <c r="E42" s="40">
        <f t="shared" si="1"/>
        <v>107.99999999999999</v>
      </c>
      <c r="F42" s="40">
        <f t="shared" si="15"/>
        <v>3000</v>
      </c>
      <c r="G42" s="40" t="s">
        <v>170</v>
      </c>
      <c r="H42" s="40"/>
      <c r="I42" s="35" t="str">
        <f t="shared" si="16"/>
        <v>A</v>
      </c>
      <c r="J42" s="36">
        <v>300</v>
      </c>
      <c r="K42" s="37">
        <v>1</v>
      </c>
      <c r="L42" s="35" t="str">
        <f t="shared" si="17"/>
        <v>B</v>
      </c>
      <c r="M42" s="36">
        <v>0</v>
      </c>
      <c r="N42" s="37">
        <v>1</v>
      </c>
      <c r="O42" s="35" t="str">
        <f t="shared" si="18"/>
        <v>G</v>
      </c>
      <c r="P42" s="36">
        <v>0</v>
      </c>
      <c r="Q42" s="37">
        <v>1</v>
      </c>
      <c r="R42" s="35" t="str">
        <f t="shared" si="19"/>
        <v>A</v>
      </c>
      <c r="S42" s="36">
        <v>0</v>
      </c>
      <c r="T42" s="37">
        <v>1</v>
      </c>
      <c r="U42" s="35" t="str">
        <f t="shared" si="20"/>
        <v>B</v>
      </c>
      <c r="V42" s="36">
        <v>0</v>
      </c>
      <c r="W42" s="37">
        <v>1</v>
      </c>
      <c r="X42" s="35" t="str">
        <f t="shared" si="21"/>
        <v>P</v>
      </c>
      <c r="Y42" s="36">
        <v>0</v>
      </c>
      <c r="Z42" s="37">
        <v>1</v>
      </c>
      <c r="AA42" s="35" t="str">
        <f t="shared" si="22"/>
        <v/>
      </c>
      <c r="AB42" s="36">
        <v>0</v>
      </c>
      <c r="AC42" s="37">
        <v>1</v>
      </c>
      <c r="AD42" s="35" t="str">
        <f t="shared" si="23"/>
        <v/>
      </c>
      <c r="AE42" s="36">
        <v>0</v>
      </c>
      <c r="AF42" s="37">
        <v>1</v>
      </c>
      <c r="AG42" s="35" t="str">
        <f t="shared" si="24"/>
        <v/>
      </c>
      <c r="AH42" s="36">
        <v>0</v>
      </c>
      <c r="AI42" s="37">
        <v>1</v>
      </c>
      <c r="AJ42" s="35" t="str">
        <f t="shared" si="25"/>
        <v/>
      </c>
      <c r="AK42" s="36">
        <v>0</v>
      </c>
      <c r="AL42" s="37">
        <v>1</v>
      </c>
      <c r="AM42" s="35" t="str">
        <f t="shared" si="26"/>
        <v>A</v>
      </c>
      <c r="AN42" s="36">
        <v>0</v>
      </c>
      <c r="AO42" s="37">
        <v>1</v>
      </c>
      <c r="AP42">
        <f t="shared" si="27"/>
        <v>300</v>
      </c>
    </row>
    <row r="43" spans="1:42" x14ac:dyDescent="0.15">
      <c r="A43" s="40">
        <v>42</v>
      </c>
      <c r="B43" s="40" t="s">
        <v>108</v>
      </c>
      <c r="C43" s="41">
        <f t="shared" si="0"/>
        <v>118.8</v>
      </c>
      <c r="D43" s="40">
        <v>1</v>
      </c>
      <c r="E43" s="40">
        <f t="shared" si="1"/>
        <v>118.8</v>
      </c>
      <c r="F43" s="40">
        <f t="shared" si="15"/>
        <v>3300</v>
      </c>
      <c r="G43" s="40" t="s">
        <v>170</v>
      </c>
      <c r="H43" s="40"/>
      <c r="I43" s="35" t="str">
        <f t="shared" si="16"/>
        <v>A</v>
      </c>
      <c r="J43" s="36">
        <v>330</v>
      </c>
      <c r="K43" s="37">
        <v>1</v>
      </c>
      <c r="L43" s="35" t="str">
        <f t="shared" si="17"/>
        <v>B</v>
      </c>
      <c r="M43" s="36">
        <v>0</v>
      </c>
      <c r="N43" s="37">
        <v>1</v>
      </c>
      <c r="O43" s="35" t="str">
        <f t="shared" si="18"/>
        <v>G</v>
      </c>
      <c r="P43" s="36">
        <v>0</v>
      </c>
      <c r="Q43" s="37">
        <v>1</v>
      </c>
      <c r="R43" s="35" t="str">
        <f t="shared" si="19"/>
        <v>A</v>
      </c>
      <c r="S43" s="36">
        <v>0</v>
      </c>
      <c r="T43" s="37">
        <v>1</v>
      </c>
      <c r="U43" s="35" t="str">
        <f t="shared" si="20"/>
        <v>B</v>
      </c>
      <c r="V43" s="36">
        <v>0</v>
      </c>
      <c r="W43" s="37">
        <v>1</v>
      </c>
      <c r="X43" s="35" t="str">
        <f t="shared" si="21"/>
        <v>P</v>
      </c>
      <c r="Y43" s="36">
        <v>0</v>
      </c>
      <c r="Z43" s="37">
        <v>1</v>
      </c>
      <c r="AA43" s="35" t="str">
        <f t="shared" si="22"/>
        <v/>
      </c>
      <c r="AB43" s="36">
        <v>0</v>
      </c>
      <c r="AC43" s="37">
        <v>1</v>
      </c>
      <c r="AD43" s="35" t="str">
        <f t="shared" si="23"/>
        <v/>
      </c>
      <c r="AE43" s="36">
        <v>0</v>
      </c>
      <c r="AF43" s="37">
        <v>1</v>
      </c>
      <c r="AG43" s="35" t="str">
        <f t="shared" si="24"/>
        <v/>
      </c>
      <c r="AH43" s="36">
        <v>0</v>
      </c>
      <c r="AI43" s="37">
        <v>1</v>
      </c>
      <c r="AJ43" s="35" t="str">
        <f t="shared" si="25"/>
        <v/>
      </c>
      <c r="AK43" s="36">
        <v>0</v>
      </c>
      <c r="AL43" s="37">
        <v>1</v>
      </c>
      <c r="AM43" s="35" t="str">
        <f t="shared" si="26"/>
        <v>A</v>
      </c>
      <c r="AN43" s="36">
        <v>0</v>
      </c>
      <c r="AO43" s="37">
        <v>1</v>
      </c>
      <c r="AP43">
        <f t="shared" si="27"/>
        <v>330</v>
      </c>
    </row>
    <row r="44" spans="1:42" x14ac:dyDescent="0.15">
      <c r="A44" s="40">
        <v>43</v>
      </c>
      <c r="B44" s="40" t="s">
        <v>124</v>
      </c>
      <c r="C44" s="41">
        <f t="shared" si="0"/>
        <v>2.1599999999999997</v>
      </c>
      <c r="D44" s="40">
        <v>1</v>
      </c>
      <c r="E44" s="40">
        <f t="shared" si="1"/>
        <v>2.1599999999999997</v>
      </c>
      <c r="F44" s="40">
        <v>60</v>
      </c>
      <c r="G44" s="40" t="s">
        <v>174</v>
      </c>
      <c r="H44" s="40" t="s">
        <v>175</v>
      </c>
      <c r="I44" s="234" t="s">
        <v>209</v>
      </c>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6"/>
    </row>
    <row r="45" spans="1:42" x14ac:dyDescent="0.15">
      <c r="A45" s="40">
        <v>44</v>
      </c>
      <c r="B45" s="40" t="s">
        <v>131</v>
      </c>
      <c r="C45" s="41">
        <f t="shared" si="0"/>
        <v>3.2399999999999998</v>
      </c>
      <c r="D45" s="40">
        <v>1</v>
      </c>
      <c r="E45" s="40">
        <f t="shared" si="1"/>
        <v>3.2399999999999998</v>
      </c>
      <c r="F45" s="40">
        <f t="shared" ref="F45:F82" si="28">AP45*10</f>
        <v>90</v>
      </c>
      <c r="G45" s="40" t="s">
        <v>174</v>
      </c>
      <c r="H45" s="40" t="s">
        <v>175</v>
      </c>
      <c r="I45" s="35" t="str">
        <f t="shared" ref="I45:I82" si="29">IF(G45="G","A",(IF(G45="C","A",(IF(G45="T","A","")))))</f>
        <v>A</v>
      </c>
      <c r="J45" s="36">
        <v>1</v>
      </c>
      <c r="K45" s="37">
        <v>1</v>
      </c>
      <c r="L45" s="35" t="str">
        <f t="shared" ref="L45:L82" si="30">IF(G45="G","B",(IF(G45="C","B",(IF(G45="T","B","")))))</f>
        <v>B</v>
      </c>
      <c r="M45" s="36">
        <v>0</v>
      </c>
      <c r="N45" s="37">
        <v>1</v>
      </c>
      <c r="O45" s="35" t="str">
        <f t="shared" ref="O45:O82" si="31">IF(G45="G","G",(IF(G45="C","G",(IF(G45="T","G","")))))</f>
        <v>G</v>
      </c>
      <c r="P45" s="36">
        <v>1</v>
      </c>
      <c r="Q45" s="37">
        <v>1</v>
      </c>
      <c r="R45" s="35" t="str">
        <f t="shared" ref="R45:R82" si="32">IF(G45="G","A",IF(G45="C","M",IF(G45="T","A","")))</f>
        <v>A</v>
      </c>
      <c r="S45" s="36">
        <v>1</v>
      </c>
      <c r="T45" s="37">
        <v>1</v>
      </c>
      <c r="U45" s="35" t="str">
        <f t="shared" ref="U45:U82" si="33">IF(G45="G","B",IF(G45="C","X",IF(G45="T","B","")))</f>
        <v>B</v>
      </c>
      <c r="V45" s="36">
        <v>0</v>
      </c>
      <c r="W45" s="37">
        <v>1</v>
      </c>
      <c r="X45" s="35" t="str">
        <f t="shared" ref="X45:X82" si="34">IF(G45="G","P",IF(G45="C","I",IF(G45="T","P","")))</f>
        <v>P</v>
      </c>
      <c r="Y45" s="36">
        <v>1</v>
      </c>
      <c r="Z45" s="37">
        <v>1</v>
      </c>
      <c r="AA45" s="35" t="str">
        <f t="shared" ref="AA45:AA82" si="35">IF(G45="T",IF(H45&lt;&gt;"",H45,""),"")</f>
        <v>R</v>
      </c>
      <c r="AB45" s="36">
        <v>3</v>
      </c>
      <c r="AC45" s="37">
        <v>1</v>
      </c>
      <c r="AD45" s="35" t="str">
        <f t="shared" ref="AD45:AD82" si="36">IF(G45="T","A","")</f>
        <v>A</v>
      </c>
      <c r="AE45" s="36">
        <v>1</v>
      </c>
      <c r="AF45" s="37">
        <v>1</v>
      </c>
      <c r="AG45" s="35" t="str">
        <f t="shared" ref="AG45:AG82" si="37">IF(G45="T","B","")</f>
        <v>B</v>
      </c>
      <c r="AH45" s="36">
        <v>0</v>
      </c>
      <c r="AI45" s="37">
        <v>1</v>
      </c>
      <c r="AJ45" s="35" t="str">
        <f t="shared" ref="AJ45:AJ82" si="38">IF(G45="T","P","")</f>
        <v>P</v>
      </c>
      <c r="AK45" s="36">
        <v>1</v>
      </c>
      <c r="AL45" s="37">
        <v>1</v>
      </c>
      <c r="AM45" s="35" t="str">
        <f t="shared" ref="AM45:AM82" si="39">IF(G45="G","A",IF(G45="C","A",IF(G45="T","A","")))</f>
        <v>A</v>
      </c>
      <c r="AN45" s="36">
        <v>0</v>
      </c>
      <c r="AO45" s="37">
        <v>1</v>
      </c>
      <c r="AP45">
        <f t="shared" ref="AP45:AP82" si="40">J45*K45+M45*N45+P45*Q45+S45*T45+V45*W45+Y45*Z45+AB45*AC45+AE45*AF45+AH45*AI45+AK45*AL45+AN45*AO45</f>
        <v>9</v>
      </c>
    </row>
    <row r="46" spans="1:42" x14ac:dyDescent="0.15">
      <c r="A46" s="40">
        <v>45</v>
      </c>
      <c r="B46" s="40" t="s">
        <v>135</v>
      </c>
      <c r="C46" s="41">
        <f t="shared" si="0"/>
        <v>4.3199999999999994</v>
      </c>
      <c r="D46" s="40">
        <v>1</v>
      </c>
      <c r="E46" s="40">
        <f t="shared" si="1"/>
        <v>4.3199999999999994</v>
      </c>
      <c r="F46" s="40">
        <f t="shared" si="28"/>
        <v>120</v>
      </c>
      <c r="G46" s="40" t="s">
        <v>174</v>
      </c>
      <c r="H46" s="40" t="s">
        <v>175</v>
      </c>
      <c r="I46" s="35" t="str">
        <f t="shared" si="29"/>
        <v>A</v>
      </c>
      <c r="J46" s="36">
        <v>1</v>
      </c>
      <c r="K46" s="37">
        <v>1</v>
      </c>
      <c r="L46" s="35" t="str">
        <f t="shared" si="30"/>
        <v>B</v>
      </c>
      <c r="M46" s="36">
        <v>0</v>
      </c>
      <c r="N46" s="37">
        <v>1</v>
      </c>
      <c r="O46" s="35" t="str">
        <f t="shared" si="31"/>
        <v>G</v>
      </c>
      <c r="P46" s="36">
        <v>1</v>
      </c>
      <c r="Q46" s="37">
        <v>1</v>
      </c>
      <c r="R46" s="35" t="str">
        <f t="shared" si="32"/>
        <v>A</v>
      </c>
      <c r="S46" s="36">
        <v>1</v>
      </c>
      <c r="T46" s="37">
        <v>1</v>
      </c>
      <c r="U46" s="35" t="str">
        <f t="shared" si="33"/>
        <v>B</v>
      </c>
      <c r="V46" s="36">
        <v>0</v>
      </c>
      <c r="W46" s="37">
        <v>1</v>
      </c>
      <c r="X46" s="35" t="str">
        <f t="shared" si="34"/>
        <v>P</v>
      </c>
      <c r="Y46" s="36">
        <v>1</v>
      </c>
      <c r="Z46" s="37">
        <v>1</v>
      </c>
      <c r="AA46" s="35" t="str">
        <f t="shared" si="35"/>
        <v>R</v>
      </c>
      <c r="AB46" s="36">
        <v>6</v>
      </c>
      <c r="AC46" s="37">
        <v>1</v>
      </c>
      <c r="AD46" s="35" t="str">
        <f t="shared" si="36"/>
        <v>A</v>
      </c>
      <c r="AE46" s="36">
        <v>1</v>
      </c>
      <c r="AF46" s="37">
        <v>1</v>
      </c>
      <c r="AG46" s="35" t="str">
        <f t="shared" si="37"/>
        <v>B</v>
      </c>
      <c r="AH46" s="36">
        <v>0</v>
      </c>
      <c r="AI46" s="37">
        <v>1</v>
      </c>
      <c r="AJ46" s="35" t="str">
        <f t="shared" si="38"/>
        <v>P</v>
      </c>
      <c r="AK46" s="36">
        <v>1</v>
      </c>
      <c r="AL46" s="37">
        <v>1</v>
      </c>
      <c r="AM46" s="35" t="str">
        <f t="shared" si="39"/>
        <v>A</v>
      </c>
      <c r="AN46" s="36">
        <v>0</v>
      </c>
      <c r="AO46" s="37">
        <v>1</v>
      </c>
      <c r="AP46">
        <f t="shared" si="40"/>
        <v>12</v>
      </c>
    </row>
    <row r="47" spans="1:42" x14ac:dyDescent="0.15">
      <c r="A47" s="40">
        <v>46</v>
      </c>
      <c r="B47" s="40" t="s">
        <v>137</v>
      </c>
      <c r="C47" s="41">
        <f t="shared" si="0"/>
        <v>5.76</v>
      </c>
      <c r="D47" s="40">
        <v>1</v>
      </c>
      <c r="E47" s="40">
        <f t="shared" si="1"/>
        <v>5.76</v>
      </c>
      <c r="F47" s="40">
        <f t="shared" si="28"/>
        <v>160</v>
      </c>
      <c r="G47" s="40" t="s">
        <v>174</v>
      </c>
      <c r="H47" s="40" t="s">
        <v>175</v>
      </c>
      <c r="I47" s="35" t="str">
        <f t="shared" si="29"/>
        <v>A</v>
      </c>
      <c r="J47" s="36">
        <v>1</v>
      </c>
      <c r="K47" s="37">
        <v>1</v>
      </c>
      <c r="L47" s="35" t="str">
        <f t="shared" si="30"/>
        <v>B</v>
      </c>
      <c r="M47" s="36">
        <v>0</v>
      </c>
      <c r="N47" s="37">
        <v>1</v>
      </c>
      <c r="O47" s="35" t="str">
        <f t="shared" si="31"/>
        <v>G</v>
      </c>
      <c r="P47" s="36">
        <v>1</v>
      </c>
      <c r="Q47" s="37">
        <v>1</v>
      </c>
      <c r="R47" s="35" t="str">
        <f t="shared" si="32"/>
        <v>A</v>
      </c>
      <c r="S47" s="36">
        <v>1</v>
      </c>
      <c r="T47" s="37">
        <v>1</v>
      </c>
      <c r="U47" s="35" t="str">
        <f t="shared" si="33"/>
        <v>B</v>
      </c>
      <c r="V47" s="36">
        <v>0</v>
      </c>
      <c r="W47" s="37">
        <v>1</v>
      </c>
      <c r="X47" s="35" t="str">
        <f t="shared" si="34"/>
        <v>P</v>
      </c>
      <c r="Y47" s="36">
        <v>1</v>
      </c>
      <c r="Z47" s="37">
        <v>1</v>
      </c>
      <c r="AA47" s="35" t="str">
        <f t="shared" si="35"/>
        <v>R</v>
      </c>
      <c r="AB47" s="36">
        <v>10</v>
      </c>
      <c r="AC47" s="37">
        <v>1</v>
      </c>
      <c r="AD47" s="35" t="str">
        <f t="shared" si="36"/>
        <v>A</v>
      </c>
      <c r="AE47" s="36">
        <v>1</v>
      </c>
      <c r="AF47" s="37">
        <v>1</v>
      </c>
      <c r="AG47" s="35" t="str">
        <f t="shared" si="37"/>
        <v>B</v>
      </c>
      <c r="AH47" s="36">
        <v>0</v>
      </c>
      <c r="AI47" s="37">
        <v>1</v>
      </c>
      <c r="AJ47" s="35" t="str">
        <f t="shared" si="38"/>
        <v>P</v>
      </c>
      <c r="AK47" s="36">
        <v>1</v>
      </c>
      <c r="AL47" s="37">
        <v>1</v>
      </c>
      <c r="AM47" s="35" t="str">
        <f t="shared" si="39"/>
        <v>A</v>
      </c>
      <c r="AN47" s="36">
        <v>0</v>
      </c>
      <c r="AO47" s="37">
        <v>1</v>
      </c>
      <c r="AP47">
        <f t="shared" si="40"/>
        <v>16</v>
      </c>
    </row>
    <row r="48" spans="1:42" x14ac:dyDescent="0.15">
      <c r="A48" s="40">
        <v>47</v>
      </c>
      <c r="B48" s="40" t="s">
        <v>139</v>
      </c>
      <c r="C48" s="41">
        <f t="shared" si="0"/>
        <v>7.919999999999999</v>
      </c>
      <c r="D48" s="40">
        <v>1</v>
      </c>
      <c r="E48" s="40">
        <f t="shared" si="1"/>
        <v>7.919999999999999</v>
      </c>
      <c r="F48" s="40">
        <f t="shared" si="28"/>
        <v>220</v>
      </c>
      <c r="G48" s="40" t="s">
        <v>174</v>
      </c>
      <c r="H48" s="40" t="s">
        <v>175</v>
      </c>
      <c r="I48" s="35" t="str">
        <f t="shared" si="29"/>
        <v>A</v>
      </c>
      <c r="J48" s="36">
        <v>1</v>
      </c>
      <c r="K48" s="37">
        <v>1</v>
      </c>
      <c r="L48" s="35" t="str">
        <f t="shared" si="30"/>
        <v>B</v>
      </c>
      <c r="M48" s="36">
        <v>0</v>
      </c>
      <c r="N48" s="37">
        <v>1</v>
      </c>
      <c r="O48" s="35" t="str">
        <f t="shared" si="31"/>
        <v>G</v>
      </c>
      <c r="P48" s="36">
        <v>1</v>
      </c>
      <c r="Q48" s="37">
        <v>1</v>
      </c>
      <c r="R48" s="35" t="str">
        <f t="shared" si="32"/>
        <v>A</v>
      </c>
      <c r="S48" s="36">
        <v>1</v>
      </c>
      <c r="T48" s="37">
        <v>1</v>
      </c>
      <c r="U48" s="35" t="str">
        <f t="shared" si="33"/>
        <v>B</v>
      </c>
      <c r="V48" s="36">
        <v>0</v>
      </c>
      <c r="W48" s="37">
        <v>1</v>
      </c>
      <c r="X48" s="35" t="str">
        <f t="shared" si="34"/>
        <v>P</v>
      </c>
      <c r="Y48" s="36">
        <v>1</v>
      </c>
      <c r="Z48" s="37">
        <v>1</v>
      </c>
      <c r="AA48" s="35" t="str">
        <f t="shared" si="35"/>
        <v>R</v>
      </c>
      <c r="AB48" s="36">
        <v>16</v>
      </c>
      <c r="AC48" s="37">
        <v>1</v>
      </c>
      <c r="AD48" s="35" t="str">
        <f t="shared" si="36"/>
        <v>A</v>
      </c>
      <c r="AE48" s="36">
        <v>1</v>
      </c>
      <c r="AF48" s="37">
        <v>1</v>
      </c>
      <c r="AG48" s="35" t="str">
        <f t="shared" si="37"/>
        <v>B</v>
      </c>
      <c r="AH48" s="36">
        <v>0</v>
      </c>
      <c r="AI48" s="37">
        <v>1</v>
      </c>
      <c r="AJ48" s="35" t="str">
        <f t="shared" si="38"/>
        <v>P</v>
      </c>
      <c r="AK48" s="36">
        <v>1</v>
      </c>
      <c r="AL48" s="37">
        <v>1</v>
      </c>
      <c r="AM48" s="35" t="str">
        <f t="shared" si="39"/>
        <v>A</v>
      </c>
      <c r="AN48" s="36">
        <v>0</v>
      </c>
      <c r="AO48" s="37">
        <v>1</v>
      </c>
      <c r="AP48">
        <f t="shared" si="40"/>
        <v>22</v>
      </c>
    </row>
    <row r="49" spans="1:42" x14ac:dyDescent="0.15">
      <c r="A49" s="40">
        <v>48</v>
      </c>
      <c r="B49" s="40" t="s">
        <v>126</v>
      </c>
      <c r="C49" s="41">
        <f t="shared" si="0"/>
        <v>10.799999999999999</v>
      </c>
      <c r="D49" s="40">
        <v>1</v>
      </c>
      <c r="E49" s="40">
        <f t="shared" si="1"/>
        <v>10.799999999999999</v>
      </c>
      <c r="F49" s="40">
        <f t="shared" si="28"/>
        <v>300</v>
      </c>
      <c r="G49" s="40" t="s">
        <v>174</v>
      </c>
      <c r="H49" s="40" t="s">
        <v>175</v>
      </c>
      <c r="I49" s="35" t="str">
        <f t="shared" si="29"/>
        <v>A</v>
      </c>
      <c r="J49" s="36">
        <v>1</v>
      </c>
      <c r="K49" s="37">
        <v>1</v>
      </c>
      <c r="L49" s="35" t="str">
        <f t="shared" si="30"/>
        <v>B</v>
      </c>
      <c r="M49" s="36">
        <v>0</v>
      </c>
      <c r="N49" s="37">
        <v>1</v>
      </c>
      <c r="O49" s="35" t="str">
        <f t="shared" si="31"/>
        <v>G</v>
      </c>
      <c r="P49" s="36">
        <v>1</v>
      </c>
      <c r="Q49" s="37">
        <v>1</v>
      </c>
      <c r="R49" s="35" t="str">
        <f t="shared" si="32"/>
        <v>A</v>
      </c>
      <c r="S49" s="36">
        <v>1</v>
      </c>
      <c r="T49" s="37">
        <v>1</v>
      </c>
      <c r="U49" s="35" t="str">
        <f t="shared" si="33"/>
        <v>B</v>
      </c>
      <c r="V49" s="36">
        <v>0</v>
      </c>
      <c r="W49" s="37">
        <v>1</v>
      </c>
      <c r="X49" s="35" t="str">
        <f t="shared" si="34"/>
        <v>P</v>
      </c>
      <c r="Y49" s="36">
        <v>1</v>
      </c>
      <c r="Z49" s="37">
        <v>1</v>
      </c>
      <c r="AA49" s="35" t="str">
        <f t="shared" si="35"/>
        <v>R</v>
      </c>
      <c r="AB49" s="36">
        <v>24</v>
      </c>
      <c r="AC49" s="37">
        <v>1</v>
      </c>
      <c r="AD49" s="35" t="str">
        <f t="shared" si="36"/>
        <v>A</v>
      </c>
      <c r="AE49" s="36">
        <v>1</v>
      </c>
      <c r="AF49" s="37">
        <v>1</v>
      </c>
      <c r="AG49" s="35" t="str">
        <f t="shared" si="37"/>
        <v>B</v>
      </c>
      <c r="AH49" s="36">
        <v>0</v>
      </c>
      <c r="AI49" s="37">
        <v>1</v>
      </c>
      <c r="AJ49" s="35" t="str">
        <f t="shared" si="38"/>
        <v>P</v>
      </c>
      <c r="AK49" s="36">
        <v>1</v>
      </c>
      <c r="AL49" s="37">
        <v>1</v>
      </c>
      <c r="AM49" s="35" t="str">
        <f t="shared" si="39"/>
        <v>A</v>
      </c>
      <c r="AN49" s="36">
        <v>0</v>
      </c>
      <c r="AO49" s="37">
        <v>1</v>
      </c>
      <c r="AP49">
        <f t="shared" si="40"/>
        <v>30</v>
      </c>
    </row>
    <row r="50" spans="1:42" x14ac:dyDescent="0.15">
      <c r="A50" s="40">
        <v>49</v>
      </c>
      <c r="B50" s="40" t="s">
        <v>128</v>
      </c>
      <c r="C50" s="41">
        <f t="shared" si="0"/>
        <v>13.68</v>
      </c>
      <c r="D50" s="40">
        <v>1</v>
      </c>
      <c r="E50" s="40">
        <f t="shared" si="1"/>
        <v>13.68</v>
      </c>
      <c r="F50" s="40">
        <f t="shared" si="28"/>
        <v>380</v>
      </c>
      <c r="G50" s="40" t="s">
        <v>174</v>
      </c>
      <c r="H50" s="40" t="s">
        <v>175</v>
      </c>
      <c r="I50" s="35" t="str">
        <f t="shared" si="29"/>
        <v>A</v>
      </c>
      <c r="J50" s="36">
        <v>1</v>
      </c>
      <c r="K50" s="37">
        <v>1</v>
      </c>
      <c r="L50" s="35" t="str">
        <f t="shared" si="30"/>
        <v>B</v>
      </c>
      <c r="M50" s="36">
        <v>0</v>
      </c>
      <c r="N50" s="37">
        <v>1</v>
      </c>
      <c r="O50" s="35" t="str">
        <f t="shared" si="31"/>
        <v>G</v>
      </c>
      <c r="P50" s="36">
        <v>1</v>
      </c>
      <c r="Q50" s="37">
        <v>1</v>
      </c>
      <c r="R50" s="35" t="str">
        <f t="shared" si="32"/>
        <v>A</v>
      </c>
      <c r="S50" s="36">
        <v>1</v>
      </c>
      <c r="T50" s="37">
        <v>1</v>
      </c>
      <c r="U50" s="35" t="str">
        <f t="shared" si="33"/>
        <v>B</v>
      </c>
      <c r="V50" s="36">
        <v>0</v>
      </c>
      <c r="W50" s="37">
        <v>1</v>
      </c>
      <c r="X50" s="35" t="str">
        <f t="shared" si="34"/>
        <v>P</v>
      </c>
      <c r="Y50" s="36">
        <v>1</v>
      </c>
      <c r="Z50" s="37">
        <v>1</v>
      </c>
      <c r="AA50" s="35" t="str">
        <f t="shared" si="35"/>
        <v>R</v>
      </c>
      <c r="AB50" s="36">
        <v>32</v>
      </c>
      <c r="AC50" s="37">
        <v>1</v>
      </c>
      <c r="AD50" s="35" t="str">
        <f t="shared" si="36"/>
        <v>A</v>
      </c>
      <c r="AE50" s="36">
        <v>1</v>
      </c>
      <c r="AF50" s="37">
        <v>1</v>
      </c>
      <c r="AG50" s="35" t="str">
        <f t="shared" si="37"/>
        <v>B</v>
      </c>
      <c r="AH50" s="36">
        <v>0</v>
      </c>
      <c r="AI50" s="37">
        <v>1</v>
      </c>
      <c r="AJ50" s="35" t="str">
        <f t="shared" si="38"/>
        <v>P</v>
      </c>
      <c r="AK50" s="36">
        <v>1</v>
      </c>
      <c r="AL50" s="37">
        <v>1</v>
      </c>
      <c r="AM50" s="35" t="str">
        <f t="shared" si="39"/>
        <v>A</v>
      </c>
      <c r="AN50" s="36">
        <v>0</v>
      </c>
      <c r="AO50" s="37">
        <v>1</v>
      </c>
      <c r="AP50">
        <f t="shared" si="40"/>
        <v>38</v>
      </c>
    </row>
    <row r="51" spans="1:42" x14ac:dyDescent="0.15">
      <c r="A51" s="40">
        <v>50</v>
      </c>
      <c r="B51" s="40" t="s">
        <v>130</v>
      </c>
      <c r="C51" s="41">
        <f t="shared" si="0"/>
        <v>17.279999999999998</v>
      </c>
      <c r="D51" s="40">
        <v>1</v>
      </c>
      <c r="E51" s="40">
        <f t="shared" si="1"/>
        <v>17.279999999999998</v>
      </c>
      <c r="F51" s="40">
        <f t="shared" si="28"/>
        <v>480</v>
      </c>
      <c r="G51" s="40" t="s">
        <v>174</v>
      </c>
      <c r="H51" s="40" t="s">
        <v>175</v>
      </c>
      <c r="I51" s="35" t="str">
        <f t="shared" si="29"/>
        <v>A</v>
      </c>
      <c r="J51" s="36">
        <v>1</v>
      </c>
      <c r="K51" s="37">
        <v>1</v>
      </c>
      <c r="L51" s="35" t="str">
        <f t="shared" si="30"/>
        <v>B</v>
      </c>
      <c r="M51" s="36">
        <v>0</v>
      </c>
      <c r="N51" s="37">
        <v>1</v>
      </c>
      <c r="O51" s="35" t="str">
        <f t="shared" si="31"/>
        <v>G</v>
      </c>
      <c r="P51" s="36">
        <v>1</v>
      </c>
      <c r="Q51" s="37">
        <v>1</v>
      </c>
      <c r="R51" s="35" t="str">
        <f t="shared" si="32"/>
        <v>A</v>
      </c>
      <c r="S51" s="36">
        <v>1</v>
      </c>
      <c r="T51" s="37">
        <v>1</v>
      </c>
      <c r="U51" s="35" t="str">
        <f t="shared" si="33"/>
        <v>B</v>
      </c>
      <c r="V51" s="36">
        <v>0</v>
      </c>
      <c r="W51" s="37">
        <v>1</v>
      </c>
      <c r="X51" s="35" t="str">
        <f t="shared" si="34"/>
        <v>P</v>
      </c>
      <c r="Y51" s="36">
        <v>1</v>
      </c>
      <c r="Z51" s="37">
        <v>1</v>
      </c>
      <c r="AA51" s="35" t="str">
        <f t="shared" si="35"/>
        <v>R</v>
      </c>
      <c r="AB51" s="36">
        <v>42</v>
      </c>
      <c r="AC51" s="37">
        <v>1</v>
      </c>
      <c r="AD51" s="35" t="str">
        <f t="shared" si="36"/>
        <v>A</v>
      </c>
      <c r="AE51" s="36">
        <v>1</v>
      </c>
      <c r="AF51" s="37">
        <v>1</v>
      </c>
      <c r="AG51" s="35" t="str">
        <f t="shared" si="37"/>
        <v>B</v>
      </c>
      <c r="AH51" s="36">
        <v>0</v>
      </c>
      <c r="AI51" s="37">
        <v>1</v>
      </c>
      <c r="AJ51" s="35" t="str">
        <f t="shared" si="38"/>
        <v>P</v>
      </c>
      <c r="AK51" s="36">
        <v>1</v>
      </c>
      <c r="AL51" s="37">
        <v>1</v>
      </c>
      <c r="AM51" s="35" t="str">
        <f t="shared" si="39"/>
        <v>A</v>
      </c>
      <c r="AN51" s="36">
        <v>0</v>
      </c>
      <c r="AO51" s="37">
        <v>1</v>
      </c>
      <c r="AP51">
        <f t="shared" si="40"/>
        <v>48</v>
      </c>
    </row>
    <row r="52" spans="1:42" x14ac:dyDescent="0.15">
      <c r="A52" s="40">
        <v>51</v>
      </c>
      <c r="B52" s="40" t="s">
        <v>133</v>
      </c>
      <c r="C52" s="41">
        <f t="shared" si="0"/>
        <v>21.599999999999998</v>
      </c>
      <c r="D52" s="40">
        <v>1</v>
      </c>
      <c r="E52" s="40">
        <f t="shared" si="1"/>
        <v>21.599999999999998</v>
      </c>
      <c r="F52" s="40">
        <f t="shared" si="28"/>
        <v>600</v>
      </c>
      <c r="G52" s="40" t="s">
        <v>174</v>
      </c>
      <c r="H52" s="40" t="s">
        <v>175</v>
      </c>
      <c r="I52" s="35" t="str">
        <f t="shared" si="29"/>
        <v>A</v>
      </c>
      <c r="J52" s="36">
        <v>1</v>
      </c>
      <c r="K52" s="37">
        <v>1</v>
      </c>
      <c r="L52" s="35" t="str">
        <f t="shared" si="30"/>
        <v>B</v>
      </c>
      <c r="M52" s="36">
        <v>0</v>
      </c>
      <c r="N52" s="37">
        <v>1</v>
      </c>
      <c r="O52" s="35" t="str">
        <f t="shared" si="31"/>
        <v>G</v>
      </c>
      <c r="P52" s="36">
        <v>1</v>
      </c>
      <c r="Q52" s="37">
        <v>1</v>
      </c>
      <c r="R52" s="35" t="str">
        <f t="shared" si="32"/>
        <v>A</v>
      </c>
      <c r="S52" s="36">
        <v>1</v>
      </c>
      <c r="T52" s="37">
        <v>1</v>
      </c>
      <c r="U52" s="35" t="str">
        <f t="shared" si="33"/>
        <v>B</v>
      </c>
      <c r="V52" s="36">
        <v>0</v>
      </c>
      <c r="W52" s="37">
        <v>1</v>
      </c>
      <c r="X52" s="35" t="str">
        <f t="shared" si="34"/>
        <v>P</v>
      </c>
      <c r="Y52" s="36">
        <v>1</v>
      </c>
      <c r="Z52" s="37">
        <v>1</v>
      </c>
      <c r="AA52" s="35" t="str">
        <f t="shared" si="35"/>
        <v>R</v>
      </c>
      <c r="AB52" s="36">
        <v>54</v>
      </c>
      <c r="AC52" s="37">
        <v>1</v>
      </c>
      <c r="AD52" s="35" t="str">
        <f t="shared" si="36"/>
        <v>A</v>
      </c>
      <c r="AE52" s="36">
        <v>1</v>
      </c>
      <c r="AF52" s="37">
        <v>1</v>
      </c>
      <c r="AG52" s="35" t="str">
        <f t="shared" si="37"/>
        <v>B</v>
      </c>
      <c r="AH52" s="36">
        <v>0</v>
      </c>
      <c r="AI52" s="37">
        <v>1</v>
      </c>
      <c r="AJ52" s="35" t="str">
        <f t="shared" si="38"/>
        <v>P</v>
      </c>
      <c r="AK52" s="36">
        <v>1</v>
      </c>
      <c r="AL52" s="37">
        <v>1</v>
      </c>
      <c r="AM52" s="35" t="str">
        <f t="shared" si="39"/>
        <v>A</v>
      </c>
      <c r="AN52" s="36">
        <v>0</v>
      </c>
      <c r="AO52" s="37">
        <v>1</v>
      </c>
      <c r="AP52">
        <f t="shared" si="40"/>
        <v>60</v>
      </c>
    </row>
    <row r="53" spans="1:42" x14ac:dyDescent="0.15">
      <c r="A53" s="40">
        <v>52</v>
      </c>
      <c r="B53" s="40" t="s">
        <v>98</v>
      </c>
      <c r="C53" s="41">
        <f t="shared" si="0"/>
        <v>1.44</v>
      </c>
      <c r="D53" s="40">
        <v>1</v>
      </c>
      <c r="E53" s="40">
        <f t="shared" si="1"/>
        <v>1.44</v>
      </c>
      <c r="F53" s="40">
        <f t="shared" si="28"/>
        <v>40</v>
      </c>
      <c r="G53" s="40" t="s">
        <v>171</v>
      </c>
      <c r="H53" s="40" t="s">
        <v>177</v>
      </c>
      <c r="I53" s="35" t="str">
        <f t="shared" si="29"/>
        <v>A</v>
      </c>
      <c r="J53" s="36">
        <v>1</v>
      </c>
      <c r="K53" s="37">
        <v>1</v>
      </c>
      <c r="L53" s="35" t="str">
        <f t="shared" si="30"/>
        <v>B</v>
      </c>
      <c r="M53" s="36">
        <v>0</v>
      </c>
      <c r="N53" s="37">
        <v>1</v>
      </c>
      <c r="O53" s="35" t="str">
        <f t="shared" si="31"/>
        <v>G</v>
      </c>
      <c r="P53" s="36">
        <v>1</v>
      </c>
      <c r="Q53" s="37">
        <v>1</v>
      </c>
      <c r="R53" s="35" t="str">
        <f t="shared" si="32"/>
        <v>M</v>
      </c>
      <c r="S53" s="36">
        <v>1</v>
      </c>
      <c r="T53" s="37">
        <v>1</v>
      </c>
      <c r="U53" s="35" t="str">
        <f t="shared" si="33"/>
        <v>X</v>
      </c>
      <c r="V53" s="36">
        <v>0</v>
      </c>
      <c r="W53" s="37">
        <v>1</v>
      </c>
      <c r="X53" s="35" t="str">
        <f t="shared" si="34"/>
        <v>I</v>
      </c>
      <c r="Y53" s="36">
        <v>0</v>
      </c>
      <c r="Z53" s="37">
        <v>1</v>
      </c>
      <c r="AA53" s="35" t="str">
        <f t="shared" si="35"/>
        <v/>
      </c>
      <c r="AB53" s="36"/>
      <c r="AC53" s="37">
        <v>1</v>
      </c>
      <c r="AD53" s="35" t="str">
        <f t="shared" si="36"/>
        <v/>
      </c>
      <c r="AE53" s="36">
        <v>0</v>
      </c>
      <c r="AF53" s="37">
        <v>1</v>
      </c>
      <c r="AG53" s="35" t="str">
        <f t="shared" si="37"/>
        <v/>
      </c>
      <c r="AH53" s="36">
        <v>0</v>
      </c>
      <c r="AI53" s="37">
        <v>1</v>
      </c>
      <c r="AJ53" s="35" t="str">
        <f t="shared" si="38"/>
        <v/>
      </c>
      <c r="AK53" s="36">
        <v>0</v>
      </c>
      <c r="AL53" s="37">
        <v>1</v>
      </c>
      <c r="AM53" s="35" t="str">
        <f t="shared" si="39"/>
        <v>A</v>
      </c>
      <c r="AN53" s="36">
        <v>1</v>
      </c>
      <c r="AO53" s="37">
        <v>1</v>
      </c>
      <c r="AP53">
        <f t="shared" si="40"/>
        <v>4</v>
      </c>
    </row>
    <row r="54" spans="1:42" x14ac:dyDescent="0.15">
      <c r="A54" s="40">
        <v>53</v>
      </c>
      <c r="B54" s="40" t="s">
        <v>734</v>
      </c>
      <c r="C54" s="41">
        <f t="shared" ref="C54" si="41">E54</f>
        <v>1.44</v>
      </c>
      <c r="D54" s="40">
        <v>2</v>
      </c>
      <c r="E54" s="40">
        <f t="shared" ref="E54" si="42">F54*0.036</f>
        <v>1.44</v>
      </c>
      <c r="F54" s="40">
        <f t="shared" ref="F54" si="43">AP54*10</f>
        <v>40</v>
      </c>
      <c r="G54" s="40" t="s">
        <v>171</v>
      </c>
      <c r="H54" s="40"/>
      <c r="I54" s="35" t="str">
        <f t="shared" ref="I54" si="44">IF(G54="G","A",(IF(G54="C","A",(IF(G54="T","A","")))))</f>
        <v>A</v>
      </c>
      <c r="J54" s="36">
        <v>1</v>
      </c>
      <c r="K54" s="37">
        <v>1</v>
      </c>
      <c r="L54" s="35" t="str">
        <f t="shared" ref="L54" si="45">IF(G54="G","B",(IF(G54="C","B",(IF(G54="T","B","")))))</f>
        <v>B</v>
      </c>
      <c r="M54" s="36">
        <v>0</v>
      </c>
      <c r="N54" s="37">
        <v>1</v>
      </c>
      <c r="O54" s="35" t="str">
        <f t="shared" ref="O54" si="46">IF(G54="G","G",(IF(G54="C","G",(IF(G54="T","G","")))))</f>
        <v>G</v>
      </c>
      <c r="P54" s="36">
        <v>1</v>
      </c>
      <c r="Q54" s="37">
        <v>1</v>
      </c>
      <c r="R54" s="35" t="str">
        <f t="shared" ref="R54" si="47">IF(G54="G","A",IF(G54="C","M",IF(G54="T","A","")))</f>
        <v>M</v>
      </c>
      <c r="S54" s="36">
        <v>1</v>
      </c>
      <c r="T54" s="37">
        <v>1</v>
      </c>
      <c r="U54" s="35" t="str">
        <f t="shared" ref="U54" si="48">IF(G54="G","B",IF(G54="C","X",IF(G54="T","B","")))</f>
        <v>X</v>
      </c>
      <c r="V54" s="36">
        <v>0</v>
      </c>
      <c r="W54" s="37">
        <v>1</v>
      </c>
      <c r="X54" s="35" t="str">
        <f t="shared" ref="X54" si="49">IF(G54="G","P",IF(G54="C","I",IF(G54="T","P","")))</f>
        <v>I</v>
      </c>
      <c r="Y54" s="36">
        <v>0</v>
      </c>
      <c r="Z54" s="37">
        <v>1</v>
      </c>
      <c r="AA54" s="35" t="str">
        <f t="shared" ref="AA54" si="50">IF(G54="T",IF(H54&lt;&gt;"",H54,""),"")</f>
        <v/>
      </c>
      <c r="AB54" s="36"/>
      <c r="AC54" s="37">
        <v>2</v>
      </c>
      <c r="AD54" s="35" t="str">
        <f t="shared" ref="AD54" si="51">IF(G54="T","A","")</f>
        <v/>
      </c>
      <c r="AE54" s="36">
        <v>0</v>
      </c>
      <c r="AF54" s="37">
        <v>1</v>
      </c>
      <c r="AG54" s="35" t="str">
        <f t="shared" ref="AG54" si="52">IF(G54="T","B","")</f>
        <v/>
      </c>
      <c r="AH54" s="36">
        <v>0</v>
      </c>
      <c r="AI54" s="37">
        <v>1</v>
      </c>
      <c r="AJ54" s="35" t="str">
        <f t="shared" ref="AJ54" si="53">IF(G54="T","P","")</f>
        <v/>
      </c>
      <c r="AK54" s="36">
        <v>0</v>
      </c>
      <c r="AL54" s="37">
        <v>1</v>
      </c>
      <c r="AM54" s="35" t="str">
        <f t="shared" ref="AM54" si="54">IF(G54="G","A",IF(G54="C","A",IF(G54="T","A","")))</f>
        <v>A</v>
      </c>
      <c r="AN54" s="36">
        <v>1</v>
      </c>
      <c r="AO54" s="37">
        <v>1</v>
      </c>
      <c r="AP54">
        <f t="shared" ref="AP54" si="55">J54*K54+M54*N54+P54*Q54+S54*T54+V54*W54+Y54*Z54+AB54*AC54+AE54*AF54+AH54*AI54+AK54*AL54+AN54*AO54</f>
        <v>4</v>
      </c>
    </row>
    <row r="55" spans="1:42" x14ac:dyDescent="0.15">
      <c r="A55" s="40">
        <v>57</v>
      </c>
      <c r="B55" s="40" t="s">
        <v>210</v>
      </c>
      <c r="C55" s="41">
        <f t="shared" si="0"/>
        <v>2.88</v>
      </c>
      <c r="D55" s="40">
        <v>1</v>
      </c>
      <c r="E55" s="40">
        <f t="shared" si="1"/>
        <v>2.88</v>
      </c>
      <c r="F55" s="40">
        <f t="shared" si="28"/>
        <v>80</v>
      </c>
      <c r="G55" s="40" t="s">
        <v>171</v>
      </c>
      <c r="H55" s="40"/>
      <c r="I55" s="35" t="str">
        <f t="shared" si="29"/>
        <v>A</v>
      </c>
      <c r="J55" s="36">
        <v>1</v>
      </c>
      <c r="K55" s="37">
        <v>1</v>
      </c>
      <c r="L55" s="35" t="str">
        <f t="shared" si="30"/>
        <v>B</v>
      </c>
      <c r="M55" s="36">
        <v>0</v>
      </c>
      <c r="N55" s="37">
        <v>1</v>
      </c>
      <c r="O55" s="35" t="str">
        <f t="shared" si="31"/>
        <v>G</v>
      </c>
      <c r="P55" s="36">
        <v>1</v>
      </c>
      <c r="Q55" s="37">
        <v>1</v>
      </c>
      <c r="R55" s="35" t="str">
        <f t="shared" si="32"/>
        <v>M</v>
      </c>
      <c r="S55" s="36">
        <v>6</v>
      </c>
      <c r="T55" s="37">
        <v>1</v>
      </c>
      <c r="U55" s="35" t="str">
        <f t="shared" si="33"/>
        <v>X</v>
      </c>
      <c r="V55" s="36">
        <v>0</v>
      </c>
      <c r="W55" s="37">
        <v>1</v>
      </c>
      <c r="X55" s="35" t="str">
        <f t="shared" si="34"/>
        <v>I</v>
      </c>
      <c r="Y55" s="36">
        <v>0</v>
      </c>
      <c r="Z55" s="37">
        <v>1</v>
      </c>
      <c r="AA55" s="35" t="str">
        <f t="shared" si="35"/>
        <v/>
      </c>
      <c r="AB55" s="36">
        <v>0</v>
      </c>
      <c r="AC55" s="37">
        <v>1</v>
      </c>
      <c r="AD55" s="35" t="str">
        <f t="shared" si="36"/>
        <v/>
      </c>
      <c r="AE55" s="36">
        <v>0</v>
      </c>
      <c r="AF55" s="37">
        <v>1</v>
      </c>
      <c r="AG55" s="35" t="str">
        <f t="shared" si="37"/>
        <v/>
      </c>
      <c r="AH55" s="36">
        <v>0</v>
      </c>
      <c r="AI55" s="37">
        <v>1</v>
      </c>
      <c r="AJ55" s="35" t="str">
        <f t="shared" si="38"/>
        <v/>
      </c>
      <c r="AK55" s="36">
        <v>0</v>
      </c>
      <c r="AL55" s="37">
        <v>1</v>
      </c>
      <c r="AM55" s="35" t="str">
        <f t="shared" si="39"/>
        <v>A</v>
      </c>
      <c r="AN55" s="36">
        <v>0</v>
      </c>
      <c r="AO55" s="37">
        <v>1</v>
      </c>
      <c r="AP55">
        <f t="shared" si="40"/>
        <v>8</v>
      </c>
    </row>
    <row r="56" spans="1:42" x14ac:dyDescent="0.15">
      <c r="A56" s="40">
        <v>58</v>
      </c>
      <c r="B56" s="40" t="s">
        <v>211</v>
      </c>
      <c r="C56" s="41">
        <f t="shared" si="0"/>
        <v>4.3199999999999994</v>
      </c>
      <c r="D56" s="40">
        <v>1</v>
      </c>
      <c r="E56" s="40">
        <f t="shared" si="1"/>
        <v>4.3199999999999994</v>
      </c>
      <c r="F56" s="40">
        <f t="shared" si="28"/>
        <v>120</v>
      </c>
      <c r="G56" s="40" t="s">
        <v>171</v>
      </c>
      <c r="H56" s="40"/>
      <c r="I56" s="35" t="str">
        <f t="shared" si="29"/>
        <v>A</v>
      </c>
      <c r="J56" s="36">
        <v>1</v>
      </c>
      <c r="K56" s="37">
        <v>1</v>
      </c>
      <c r="L56" s="35" t="str">
        <f t="shared" si="30"/>
        <v>B</v>
      </c>
      <c r="M56" s="36">
        <v>0</v>
      </c>
      <c r="N56" s="37">
        <v>1</v>
      </c>
      <c r="O56" s="35" t="str">
        <f t="shared" si="31"/>
        <v>G</v>
      </c>
      <c r="P56" s="36">
        <v>1</v>
      </c>
      <c r="Q56" s="37">
        <v>1</v>
      </c>
      <c r="R56" s="35" t="str">
        <f t="shared" si="32"/>
        <v>M</v>
      </c>
      <c r="S56" s="36">
        <v>10</v>
      </c>
      <c r="T56" s="37">
        <v>1</v>
      </c>
      <c r="U56" s="35" t="str">
        <f t="shared" si="33"/>
        <v>X</v>
      </c>
      <c r="V56" s="36">
        <v>0</v>
      </c>
      <c r="W56" s="37">
        <v>1</v>
      </c>
      <c r="X56" s="35" t="str">
        <f t="shared" si="34"/>
        <v>I</v>
      </c>
      <c r="Y56" s="36">
        <v>0</v>
      </c>
      <c r="Z56" s="37">
        <v>1</v>
      </c>
      <c r="AA56" s="35" t="str">
        <f t="shared" si="35"/>
        <v/>
      </c>
      <c r="AB56" s="36">
        <v>0</v>
      </c>
      <c r="AC56" s="37">
        <v>1</v>
      </c>
      <c r="AD56" s="35" t="str">
        <f t="shared" si="36"/>
        <v/>
      </c>
      <c r="AE56" s="36">
        <v>0</v>
      </c>
      <c r="AF56" s="37">
        <v>1</v>
      </c>
      <c r="AG56" s="35" t="str">
        <f t="shared" si="37"/>
        <v/>
      </c>
      <c r="AH56" s="36">
        <v>0</v>
      </c>
      <c r="AI56" s="37">
        <v>1</v>
      </c>
      <c r="AJ56" s="35" t="str">
        <f t="shared" si="38"/>
        <v/>
      </c>
      <c r="AK56" s="36">
        <v>0</v>
      </c>
      <c r="AL56" s="37">
        <v>1</v>
      </c>
      <c r="AM56" s="35" t="str">
        <f t="shared" si="39"/>
        <v>A</v>
      </c>
      <c r="AN56" s="36">
        <v>0</v>
      </c>
      <c r="AO56" s="37">
        <v>1</v>
      </c>
      <c r="AP56">
        <f t="shared" si="40"/>
        <v>12</v>
      </c>
    </row>
    <row r="57" spans="1:42" x14ac:dyDescent="0.15">
      <c r="A57" s="40">
        <v>59</v>
      </c>
      <c r="B57" s="40" t="s">
        <v>212</v>
      </c>
      <c r="C57" s="41">
        <f t="shared" si="0"/>
        <v>6.4799999999999995</v>
      </c>
      <c r="D57" s="40">
        <v>1</v>
      </c>
      <c r="E57" s="40">
        <f t="shared" si="1"/>
        <v>6.4799999999999995</v>
      </c>
      <c r="F57" s="40">
        <f t="shared" si="28"/>
        <v>180</v>
      </c>
      <c r="G57" s="40" t="s">
        <v>171</v>
      </c>
      <c r="H57" s="40"/>
      <c r="I57" s="35" t="str">
        <f t="shared" si="29"/>
        <v>A</v>
      </c>
      <c r="J57" s="36">
        <v>1</v>
      </c>
      <c r="K57" s="37">
        <v>1</v>
      </c>
      <c r="L57" s="35" t="str">
        <f t="shared" si="30"/>
        <v>B</v>
      </c>
      <c r="M57" s="36">
        <v>0</v>
      </c>
      <c r="N57" s="37">
        <v>1</v>
      </c>
      <c r="O57" s="35" t="str">
        <f t="shared" si="31"/>
        <v>G</v>
      </c>
      <c r="P57" s="36">
        <v>1</v>
      </c>
      <c r="Q57" s="37">
        <v>1</v>
      </c>
      <c r="R57" s="35" t="str">
        <f t="shared" si="32"/>
        <v>M</v>
      </c>
      <c r="S57" s="36">
        <v>16</v>
      </c>
      <c r="T57" s="37">
        <v>1</v>
      </c>
      <c r="U57" s="35" t="str">
        <f t="shared" si="33"/>
        <v>X</v>
      </c>
      <c r="V57" s="36">
        <v>0</v>
      </c>
      <c r="W57" s="37">
        <v>1</v>
      </c>
      <c r="X57" s="35" t="str">
        <f t="shared" si="34"/>
        <v>I</v>
      </c>
      <c r="Y57" s="36">
        <v>0</v>
      </c>
      <c r="Z57" s="37">
        <v>1</v>
      </c>
      <c r="AA57" s="35" t="str">
        <f t="shared" si="35"/>
        <v/>
      </c>
      <c r="AB57" s="36">
        <v>0</v>
      </c>
      <c r="AC57" s="37">
        <v>1</v>
      </c>
      <c r="AD57" s="35" t="str">
        <f t="shared" si="36"/>
        <v/>
      </c>
      <c r="AE57" s="36">
        <v>0</v>
      </c>
      <c r="AF57" s="37">
        <v>1</v>
      </c>
      <c r="AG57" s="35" t="str">
        <f t="shared" si="37"/>
        <v/>
      </c>
      <c r="AH57" s="36">
        <v>0</v>
      </c>
      <c r="AI57" s="37">
        <v>1</v>
      </c>
      <c r="AJ57" s="35" t="str">
        <f t="shared" si="38"/>
        <v/>
      </c>
      <c r="AK57" s="36">
        <v>0</v>
      </c>
      <c r="AL57" s="37">
        <v>1</v>
      </c>
      <c r="AM57" s="35" t="str">
        <f t="shared" si="39"/>
        <v>A</v>
      </c>
      <c r="AN57" s="36">
        <v>0</v>
      </c>
      <c r="AO57" s="37">
        <v>1</v>
      </c>
      <c r="AP57">
        <f t="shared" si="40"/>
        <v>18</v>
      </c>
    </row>
    <row r="58" spans="1:42" x14ac:dyDescent="0.15">
      <c r="A58" s="40">
        <v>60</v>
      </c>
      <c r="B58" s="40" t="s">
        <v>213</v>
      </c>
      <c r="C58" s="41">
        <f t="shared" si="0"/>
        <v>9.36</v>
      </c>
      <c r="D58" s="40">
        <v>1</v>
      </c>
      <c r="E58" s="40">
        <f t="shared" si="1"/>
        <v>9.36</v>
      </c>
      <c r="F58" s="40">
        <f t="shared" si="28"/>
        <v>260</v>
      </c>
      <c r="G58" s="40" t="s">
        <v>171</v>
      </c>
      <c r="H58" s="40"/>
      <c r="I58" s="35" t="str">
        <f t="shared" si="29"/>
        <v>A</v>
      </c>
      <c r="J58" s="36">
        <v>1</v>
      </c>
      <c r="K58" s="37">
        <v>1</v>
      </c>
      <c r="L58" s="35" t="str">
        <f t="shared" si="30"/>
        <v>B</v>
      </c>
      <c r="M58" s="36">
        <v>0</v>
      </c>
      <c r="N58" s="37">
        <v>1</v>
      </c>
      <c r="O58" s="35" t="str">
        <f t="shared" si="31"/>
        <v>G</v>
      </c>
      <c r="P58" s="36">
        <v>1</v>
      </c>
      <c r="Q58" s="37">
        <v>1</v>
      </c>
      <c r="R58" s="35" t="str">
        <f t="shared" si="32"/>
        <v>M</v>
      </c>
      <c r="S58" s="36">
        <v>24</v>
      </c>
      <c r="T58" s="37">
        <v>1</v>
      </c>
      <c r="U58" s="35" t="str">
        <f t="shared" si="33"/>
        <v>X</v>
      </c>
      <c r="V58" s="36">
        <v>0</v>
      </c>
      <c r="W58" s="37">
        <v>1</v>
      </c>
      <c r="X58" s="35" t="str">
        <f t="shared" si="34"/>
        <v>I</v>
      </c>
      <c r="Y58" s="36">
        <v>0</v>
      </c>
      <c r="Z58" s="37">
        <v>1</v>
      </c>
      <c r="AA58" s="35" t="str">
        <f t="shared" si="35"/>
        <v/>
      </c>
      <c r="AB58" s="36">
        <v>0</v>
      </c>
      <c r="AC58" s="37">
        <v>1</v>
      </c>
      <c r="AD58" s="35" t="str">
        <f t="shared" si="36"/>
        <v/>
      </c>
      <c r="AE58" s="36">
        <v>0</v>
      </c>
      <c r="AF58" s="37">
        <v>1</v>
      </c>
      <c r="AG58" s="35" t="str">
        <f t="shared" si="37"/>
        <v/>
      </c>
      <c r="AH58" s="36">
        <v>0</v>
      </c>
      <c r="AI58" s="37">
        <v>1</v>
      </c>
      <c r="AJ58" s="35" t="str">
        <f t="shared" si="38"/>
        <v/>
      </c>
      <c r="AK58" s="36">
        <v>0</v>
      </c>
      <c r="AL58" s="37">
        <v>1</v>
      </c>
      <c r="AM58" s="35" t="str">
        <f t="shared" si="39"/>
        <v>A</v>
      </c>
      <c r="AN58" s="36">
        <v>0</v>
      </c>
      <c r="AO58" s="37">
        <v>1</v>
      </c>
      <c r="AP58">
        <f t="shared" si="40"/>
        <v>26</v>
      </c>
    </row>
    <row r="59" spans="1:42" x14ac:dyDescent="0.15">
      <c r="A59" s="40">
        <v>61</v>
      </c>
      <c r="B59" s="40" t="s">
        <v>214</v>
      </c>
      <c r="C59" s="41">
        <f t="shared" si="0"/>
        <v>12.239999999999998</v>
      </c>
      <c r="D59" s="40">
        <v>1</v>
      </c>
      <c r="E59" s="40">
        <f t="shared" si="1"/>
        <v>12.239999999999998</v>
      </c>
      <c r="F59" s="40">
        <f t="shared" si="28"/>
        <v>340</v>
      </c>
      <c r="G59" s="40" t="s">
        <v>171</v>
      </c>
      <c r="H59" s="40"/>
      <c r="I59" s="35" t="str">
        <f t="shared" si="29"/>
        <v>A</v>
      </c>
      <c r="J59" s="36">
        <v>1</v>
      </c>
      <c r="K59" s="37">
        <v>1</v>
      </c>
      <c r="L59" s="35" t="str">
        <f t="shared" si="30"/>
        <v>B</v>
      </c>
      <c r="M59" s="36"/>
      <c r="N59" s="37">
        <v>1</v>
      </c>
      <c r="O59" s="35" t="str">
        <f t="shared" si="31"/>
        <v>G</v>
      </c>
      <c r="P59" s="36">
        <v>1</v>
      </c>
      <c r="Q59" s="37">
        <v>1</v>
      </c>
      <c r="R59" s="35" t="str">
        <f t="shared" si="32"/>
        <v>M</v>
      </c>
      <c r="S59" s="36">
        <v>32</v>
      </c>
      <c r="T59" s="37">
        <v>1</v>
      </c>
      <c r="U59" s="35" t="str">
        <f t="shared" si="33"/>
        <v>X</v>
      </c>
      <c r="V59" s="36">
        <v>0</v>
      </c>
      <c r="W59" s="37">
        <v>1</v>
      </c>
      <c r="X59" s="35" t="str">
        <f t="shared" si="34"/>
        <v>I</v>
      </c>
      <c r="Y59" s="36">
        <v>0</v>
      </c>
      <c r="Z59" s="37">
        <v>1</v>
      </c>
      <c r="AA59" s="35" t="str">
        <f t="shared" si="35"/>
        <v/>
      </c>
      <c r="AB59" s="36">
        <v>0</v>
      </c>
      <c r="AC59" s="37">
        <v>1</v>
      </c>
      <c r="AD59" s="35" t="str">
        <f t="shared" si="36"/>
        <v/>
      </c>
      <c r="AE59" s="36">
        <v>0</v>
      </c>
      <c r="AF59" s="37">
        <v>1</v>
      </c>
      <c r="AG59" s="35" t="str">
        <f t="shared" si="37"/>
        <v/>
      </c>
      <c r="AH59" s="36">
        <v>0</v>
      </c>
      <c r="AI59" s="37">
        <v>1</v>
      </c>
      <c r="AJ59" s="35" t="str">
        <f t="shared" si="38"/>
        <v/>
      </c>
      <c r="AK59" s="36">
        <v>0</v>
      </c>
      <c r="AL59" s="37">
        <v>1</v>
      </c>
      <c r="AM59" s="35" t="str">
        <f t="shared" si="39"/>
        <v>A</v>
      </c>
      <c r="AN59" s="36">
        <v>0</v>
      </c>
      <c r="AO59" s="37">
        <v>1</v>
      </c>
      <c r="AP59">
        <f t="shared" si="40"/>
        <v>34</v>
      </c>
    </row>
    <row r="60" spans="1:42" x14ac:dyDescent="0.15">
      <c r="A60" s="40">
        <v>62</v>
      </c>
      <c r="B60" s="40" t="s">
        <v>215</v>
      </c>
      <c r="C60" s="41">
        <f t="shared" si="0"/>
        <v>15.839999999999998</v>
      </c>
      <c r="D60" s="40">
        <v>1</v>
      </c>
      <c r="E60" s="40">
        <f t="shared" si="1"/>
        <v>15.839999999999998</v>
      </c>
      <c r="F60" s="40">
        <f t="shared" si="28"/>
        <v>440</v>
      </c>
      <c r="G60" s="40" t="s">
        <v>171</v>
      </c>
      <c r="H60" s="40"/>
      <c r="I60" s="35" t="str">
        <f t="shared" si="29"/>
        <v>A</v>
      </c>
      <c r="J60" s="36">
        <v>1</v>
      </c>
      <c r="K60" s="37">
        <v>1</v>
      </c>
      <c r="L60" s="35" t="str">
        <f t="shared" si="30"/>
        <v>B</v>
      </c>
      <c r="M60" s="36">
        <v>0</v>
      </c>
      <c r="N60" s="37">
        <v>1</v>
      </c>
      <c r="O60" s="35" t="str">
        <f t="shared" si="31"/>
        <v>G</v>
      </c>
      <c r="P60" s="36">
        <v>1</v>
      </c>
      <c r="Q60" s="37">
        <v>1</v>
      </c>
      <c r="R60" s="35" t="str">
        <f t="shared" si="32"/>
        <v>M</v>
      </c>
      <c r="S60" s="36">
        <v>42</v>
      </c>
      <c r="T60" s="37">
        <v>1</v>
      </c>
      <c r="U60" s="35" t="str">
        <f t="shared" si="33"/>
        <v>X</v>
      </c>
      <c r="V60" s="36">
        <v>0</v>
      </c>
      <c r="W60" s="37">
        <v>1</v>
      </c>
      <c r="X60" s="35" t="str">
        <f t="shared" si="34"/>
        <v>I</v>
      </c>
      <c r="Y60" s="36">
        <v>0</v>
      </c>
      <c r="Z60" s="37">
        <v>1</v>
      </c>
      <c r="AA60" s="35" t="str">
        <f t="shared" si="35"/>
        <v/>
      </c>
      <c r="AB60" s="36">
        <v>0</v>
      </c>
      <c r="AC60" s="37">
        <v>1</v>
      </c>
      <c r="AD60" s="35" t="str">
        <f t="shared" si="36"/>
        <v/>
      </c>
      <c r="AE60" s="36">
        <v>0</v>
      </c>
      <c r="AF60" s="37">
        <v>1</v>
      </c>
      <c r="AG60" s="35" t="str">
        <f t="shared" si="37"/>
        <v/>
      </c>
      <c r="AH60" s="36">
        <v>0</v>
      </c>
      <c r="AI60" s="37">
        <v>1</v>
      </c>
      <c r="AJ60" s="35" t="str">
        <f t="shared" si="38"/>
        <v/>
      </c>
      <c r="AK60" s="36">
        <v>0</v>
      </c>
      <c r="AL60" s="37">
        <v>1</v>
      </c>
      <c r="AM60" s="35" t="str">
        <f t="shared" si="39"/>
        <v>A</v>
      </c>
      <c r="AN60" s="36">
        <v>0</v>
      </c>
      <c r="AO60" s="37">
        <v>1</v>
      </c>
      <c r="AP60">
        <f t="shared" si="40"/>
        <v>44</v>
      </c>
    </row>
    <row r="61" spans="1:42" x14ac:dyDescent="0.15">
      <c r="A61" s="40">
        <v>63</v>
      </c>
      <c r="B61" s="40" t="s">
        <v>216</v>
      </c>
      <c r="C61" s="41">
        <f t="shared" si="0"/>
        <v>20.16</v>
      </c>
      <c r="D61" s="40">
        <v>1</v>
      </c>
      <c r="E61" s="40">
        <f t="shared" si="1"/>
        <v>20.16</v>
      </c>
      <c r="F61" s="40">
        <f t="shared" si="28"/>
        <v>560</v>
      </c>
      <c r="G61" s="40" t="s">
        <v>171</v>
      </c>
      <c r="H61" s="40"/>
      <c r="I61" s="35" t="str">
        <f t="shared" si="29"/>
        <v>A</v>
      </c>
      <c r="J61" s="36">
        <v>1</v>
      </c>
      <c r="K61" s="37">
        <v>1</v>
      </c>
      <c r="L61" s="35" t="str">
        <f t="shared" si="30"/>
        <v>B</v>
      </c>
      <c r="M61" s="36">
        <v>0</v>
      </c>
      <c r="N61" s="37">
        <v>1</v>
      </c>
      <c r="O61" s="35" t="str">
        <f t="shared" si="31"/>
        <v>G</v>
      </c>
      <c r="P61" s="36">
        <v>1</v>
      </c>
      <c r="Q61" s="37">
        <v>1</v>
      </c>
      <c r="R61" s="35" t="str">
        <f t="shared" si="32"/>
        <v>M</v>
      </c>
      <c r="S61" s="36">
        <v>54</v>
      </c>
      <c r="T61" s="37">
        <v>1</v>
      </c>
      <c r="U61" s="35" t="str">
        <f t="shared" si="33"/>
        <v>X</v>
      </c>
      <c r="V61" s="36">
        <v>0</v>
      </c>
      <c r="W61" s="37">
        <v>1</v>
      </c>
      <c r="X61" s="35" t="str">
        <f t="shared" si="34"/>
        <v>I</v>
      </c>
      <c r="Y61" s="36">
        <v>0</v>
      </c>
      <c r="Z61" s="37">
        <v>1</v>
      </c>
      <c r="AA61" s="35" t="str">
        <f t="shared" si="35"/>
        <v/>
      </c>
      <c r="AB61" s="36">
        <v>0</v>
      </c>
      <c r="AC61" s="37">
        <v>1</v>
      </c>
      <c r="AD61" s="35" t="str">
        <f t="shared" si="36"/>
        <v/>
      </c>
      <c r="AE61" s="36">
        <v>0</v>
      </c>
      <c r="AF61" s="37">
        <v>1</v>
      </c>
      <c r="AG61" s="35" t="str">
        <f t="shared" si="37"/>
        <v/>
      </c>
      <c r="AH61" s="36">
        <v>0</v>
      </c>
      <c r="AI61" s="37">
        <v>1</v>
      </c>
      <c r="AJ61" s="35" t="str">
        <f t="shared" si="38"/>
        <v/>
      </c>
      <c r="AK61" s="36">
        <v>0</v>
      </c>
      <c r="AL61" s="37">
        <v>1</v>
      </c>
      <c r="AM61" s="35" t="str">
        <f t="shared" si="39"/>
        <v>A</v>
      </c>
      <c r="AN61" s="36">
        <v>0</v>
      </c>
      <c r="AO61" s="37">
        <v>1</v>
      </c>
      <c r="AP61">
        <f t="shared" si="40"/>
        <v>56</v>
      </c>
    </row>
    <row r="62" spans="1:42" x14ac:dyDescent="0.15">
      <c r="A62" s="40">
        <v>64</v>
      </c>
      <c r="B62" s="40" t="s">
        <v>217</v>
      </c>
      <c r="C62" s="41">
        <f t="shared" si="0"/>
        <v>24.84</v>
      </c>
      <c r="D62" s="40">
        <v>1</v>
      </c>
      <c r="E62" s="40">
        <f t="shared" si="1"/>
        <v>24.84</v>
      </c>
      <c r="F62" s="40">
        <f t="shared" si="28"/>
        <v>690</v>
      </c>
      <c r="G62" s="40" t="s">
        <v>171</v>
      </c>
      <c r="H62" s="40"/>
      <c r="I62" s="35" t="str">
        <f t="shared" si="29"/>
        <v>A</v>
      </c>
      <c r="J62" s="36">
        <v>1</v>
      </c>
      <c r="K62" s="37">
        <v>1</v>
      </c>
      <c r="L62" s="35" t="str">
        <f t="shared" si="30"/>
        <v>B</v>
      </c>
      <c r="M62" s="36">
        <v>0</v>
      </c>
      <c r="N62" s="37">
        <v>1</v>
      </c>
      <c r="O62" s="35" t="str">
        <f t="shared" si="31"/>
        <v>G</v>
      </c>
      <c r="P62" s="36">
        <v>1</v>
      </c>
      <c r="Q62" s="37">
        <v>1</v>
      </c>
      <c r="R62" s="35" t="str">
        <f t="shared" si="32"/>
        <v>M</v>
      </c>
      <c r="S62" s="36">
        <v>67</v>
      </c>
      <c r="T62" s="37">
        <v>1</v>
      </c>
      <c r="U62" s="35" t="str">
        <f t="shared" si="33"/>
        <v>X</v>
      </c>
      <c r="V62" s="36">
        <v>0</v>
      </c>
      <c r="W62" s="37">
        <v>1</v>
      </c>
      <c r="X62" s="35" t="str">
        <f t="shared" si="34"/>
        <v>I</v>
      </c>
      <c r="Y62" s="36">
        <v>0</v>
      </c>
      <c r="Z62" s="37">
        <v>1</v>
      </c>
      <c r="AA62" s="35" t="str">
        <f t="shared" si="35"/>
        <v/>
      </c>
      <c r="AB62" s="36">
        <v>0</v>
      </c>
      <c r="AC62" s="37">
        <v>1</v>
      </c>
      <c r="AD62" s="35" t="str">
        <f t="shared" si="36"/>
        <v/>
      </c>
      <c r="AE62" s="36">
        <v>0</v>
      </c>
      <c r="AF62" s="37">
        <v>1</v>
      </c>
      <c r="AG62" s="35" t="str">
        <f t="shared" si="37"/>
        <v/>
      </c>
      <c r="AH62" s="36">
        <v>0</v>
      </c>
      <c r="AI62" s="37">
        <v>1</v>
      </c>
      <c r="AJ62" s="35" t="str">
        <f t="shared" si="38"/>
        <v/>
      </c>
      <c r="AK62" s="36">
        <v>0</v>
      </c>
      <c r="AL62" s="37">
        <v>1</v>
      </c>
      <c r="AM62" s="35" t="str">
        <f t="shared" si="39"/>
        <v>A</v>
      </c>
      <c r="AN62" s="36">
        <v>0</v>
      </c>
      <c r="AO62" s="37">
        <v>1</v>
      </c>
      <c r="AP62">
        <f t="shared" si="40"/>
        <v>69</v>
      </c>
    </row>
    <row r="63" spans="1:42" x14ac:dyDescent="0.15">
      <c r="A63" s="40">
        <v>65</v>
      </c>
      <c r="B63" s="40" t="s">
        <v>218</v>
      </c>
      <c r="C63" s="41">
        <f t="shared" si="0"/>
        <v>29.88</v>
      </c>
      <c r="D63" s="40">
        <v>1</v>
      </c>
      <c r="E63" s="40">
        <f t="shared" si="1"/>
        <v>29.88</v>
      </c>
      <c r="F63" s="40">
        <f t="shared" si="28"/>
        <v>830</v>
      </c>
      <c r="G63" s="40" t="s">
        <v>171</v>
      </c>
      <c r="H63" s="40"/>
      <c r="I63" s="35" t="str">
        <f t="shared" si="29"/>
        <v>A</v>
      </c>
      <c r="J63" s="36">
        <v>1</v>
      </c>
      <c r="K63" s="37">
        <v>1</v>
      </c>
      <c r="L63" s="35" t="str">
        <f t="shared" si="30"/>
        <v>B</v>
      </c>
      <c r="M63" s="36">
        <v>0</v>
      </c>
      <c r="N63" s="37">
        <v>1</v>
      </c>
      <c r="O63" s="35" t="str">
        <f t="shared" si="31"/>
        <v>G</v>
      </c>
      <c r="P63" s="36">
        <v>1</v>
      </c>
      <c r="Q63" s="37">
        <v>1</v>
      </c>
      <c r="R63" s="35" t="str">
        <f t="shared" si="32"/>
        <v>M</v>
      </c>
      <c r="S63" s="36">
        <v>81</v>
      </c>
      <c r="T63" s="37">
        <v>1</v>
      </c>
      <c r="U63" s="35" t="str">
        <f t="shared" si="33"/>
        <v>X</v>
      </c>
      <c r="V63" s="36">
        <v>0</v>
      </c>
      <c r="W63" s="37">
        <v>1</v>
      </c>
      <c r="X63" s="35" t="str">
        <f t="shared" si="34"/>
        <v>I</v>
      </c>
      <c r="Y63" s="36">
        <v>0</v>
      </c>
      <c r="Z63" s="37">
        <v>1</v>
      </c>
      <c r="AA63" s="35" t="str">
        <f t="shared" si="35"/>
        <v/>
      </c>
      <c r="AB63" s="36">
        <v>0</v>
      </c>
      <c r="AC63" s="37">
        <v>1</v>
      </c>
      <c r="AD63" s="35" t="str">
        <f t="shared" si="36"/>
        <v/>
      </c>
      <c r="AE63" s="36">
        <v>0</v>
      </c>
      <c r="AF63" s="37">
        <v>1</v>
      </c>
      <c r="AG63" s="35" t="str">
        <f t="shared" si="37"/>
        <v/>
      </c>
      <c r="AH63" s="36">
        <v>0</v>
      </c>
      <c r="AI63" s="37">
        <v>1</v>
      </c>
      <c r="AJ63" s="35" t="str">
        <f t="shared" si="38"/>
        <v/>
      </c>
      <c r="AK63" s="36">
        <v>0</v>
      </c>
      <c r="AL63" s="37">
        <v>1</v>
      </c>
      <c r="AM63" s="35" t="str">
        <f t="shared" si="39"/>
        <v>A</v>
      </c>
      <c r="AN63" s="36">
        <v>0</v>
      </c>
      <c r="AO63" s="37">
        <v>1</v>
      </c>
      <c r="AP63">
        <f t="shared" si="40"/>
        <v>83</v>
      </c>
    </row>
    <row r="64" spans="1:42" x14ac:dyDescent="0.15">
      <c r="A64" s="40">
        <v>66</v>
      </c>
      <c r="B64" s="40" t="s">
        <v>219</v>
      </c>
      <c r="C64" s="41">
        <f t="shared" si="0"/>
        <v>36</v>
      </c>
      <c r="D64" s="40">
        <v>1</v>
      </c>
      <c r="E64" s="40">
        <f t="shared" si="1"/>
        <v>36</v>
      </c>
      <c r="F64" s="40">
        <f t="shared" si="28"/>
        <v>1000</v>
      </c>
      <c r="G64" s="40" t="s">
        <v>171</v>
      </c>
      <c r="H64" s="40"/>
      <c r="I64" s="35" t="str">
        <f t="shared" si="29"/>
        <v>A</v>
      </c>
      <c r="J64" s="36">
        <v>0</v>
      </c>
      <c r="K64" s="37">
        <v>1</v>
      </c>
      <c r="L64" s="35" t="str">
        <f t="shared" si="30"/>
        <v>B</v>
      </c>
      <c r="M64" s="36">
        <v>0</v>
      </c>
      <c r="N64" s="37">
        <v>1</v>
      </c>
      <c r="O64" s="35" t="str">
        <f t="shared" si="31"/>
        <v>G</v>
      </c>
      <c r="P64" s="36">
        <v>3</v>
      </c>
      <c r="Q64" s="37">
        <v>1</v>
      </c>
      <c r="R64" s="35" t="str">
        <f t="shared" si="32"/>
        <v>M</v>
      </c>
      <c r="S64" s="36">
        <v>96</v>
      </c>
      <c r="T64" s="37">
        <v>1</v>
      </c>
      <c r="U64" s="35" t="str">
        <f t="shared" si="33"/>
        <v>X</v>
      </c>
      <c r="V64" s="36">
        <v>0</v>
      </c>
      <c r="W64" s="37">
        <v>1</v>
      </c>
      <c r="X64" s="35" t="str">
        <f t="shared" si="34"/>
        <v>I</v>
      </c>
      <c r="Y64" s="36">
        <v>1</v>
      </c>
      <c r="Z64" s="37">
        <v>1</v>
      </c>
      <c r="AA64" s="35" t="str">
        <f t="shared" si="35"/>
        <v/>
      </c>
      <c r="AB64" s="36">
        <v>0</v>
      </c>
      <c r="AC64" s="37">
        <v>1</v>
      </c>
      <c r="AD64" s="35" t="str">
        <f t="shared" si="36"/>
        <v/>
      </c>
      <c r="AE64" s="36">
        <v>0</v>
      </c>
      <c r="AF64" s="37">
        <v>1</v>
      </c>
      <c r="AG64" s="35" t="str">
        <f t="shared" si="37"/>
        <v/>
      </c>
      <c r="AH64" s="36">
        <v>0</v>
      </c>
      <c r="AI64" s="37">
        <v>1</v>
      </c>
      <c r="AJ64" s="35" t="str">
        <f t="shared" si="38"/>
        <v/>
      </c>
      <c r="AK64" s="36">
        <v>0</v>
      </c>
      <c r="AL64" s="37">
        <v>1</v>
      </c>
      <c r="AM64" s="35" t="str">
        <f t="shared" si="39"/>
        <v>A</v>
      </c>
      <c r="AN64" s="36">
        <v>0</v>
      </c>
      <c r="AO64" s="37">
        <v>1</v>
      </c>
      <c r="AP64">
        <f t="shared" si="40"/>
        <v>100</v>
      </c>
    </row>
    <row r="65" spans="1:42" x14ac:dyDescent="0.15">
      <c r="A65" s="40">
        <v>67</v>
      </c>
      <c r="B65" s="40" t="s">
        <v>220</v>
      </c>
      <c r="C65" s="41">
        <f t="shared" si="0"/>
        <v>42.12</v>
      </c>
      <c r="D65" s="40">
        <v>1</v>
      </c>
      <c r="E65" s="40">
        <f t="shared" si="1"/>
        <v>42.12</v>
      </c>
      <c r="F65" s="40">
        <f t="shared" si="28"/>
        <v>1170</v>
      </c>
      <c r="G65" s="40" t="s">
        <v>171</v>
      </c>
      <c r="H65" s="40"/>
      <c r="I65" s="35" t="str">
        <f t="shared" si="29"/>
        <v>A</v>
      </c>
      <c r="J65" s="36">
        <v>0</v>
      </c>
      <c r="K65" s="37">
        <v>1</v>
      </c>
      <c r="L65" s="35" t="str">
        <f t="shared" si="30"/>
        <v>B</v>
      </c>
      <c r="M65" s="36">
        <v>0</v>
      </c>
      <c r="N65" s="37">
        <v>1</v>
      </c>
      <c r="O65" s="35" t="str">
        <f t="shared" si="31"/>
        <v>G</v>
      </c>
      <c r="P65" s="36">
        <v>3</v>
      </c>
      <c r="Q65" s="37">
        <v>1</v>
      </c>
      <c r="R65" s="35" t="str">
        <f t="shared" si="32"/>
        <v>M</v>
      </c>
      <c r="S65" s="36">
        <v>113</v>
      </c>
      <c r="T65" s="37">
        <v>1</v>
      </c>
      <c r="U65" s="35" t="str">
        <f t="shared" si="33"/>
        <v>X</v>
      </c>
      <c r="V65" s="36">
        <v>0</v>
      </c>
      <c r="W65" s="37">
        <v>1</v>
      </c>
      <c r="X65" s="35" t="str">
        <f t="shared" si="34"/>
        <v>I</v>
      </c>
      <c r="Y65" s="36">
        <v>1</v>
      </c>
      <c r="Z65" s="37">
        <v>1</v>
      </c>
      <c r="AA65" s="35" t="str">
        <f t="shared" si="35"/>
        <v/>
      </c>
      <c r="AB65" s="36">
        <v>0</v>
      </c>
      <c r="AC65" s="37">
        <v>1</v>
      </c>
      <c r="AD65" s="35" t="str">
        <f t="shared" si="36"/>
        <v/>
      </c>
      <c r="AE65" s="36">
        <v>0</v>
      </c>
      <c r="AF65" s="37">
        <v>1</v>
      </c>
      <c r="AG65" s="35" t="str">
        <f t="shared" si="37"/>
        <v/>
      </c>
      <c r="AH65" s="36">
        <v>0</v>
      </c>
      <c r="AI65" s="37">
        <v>1</v>
      </c>
      <c r="AJ65" s="35" t="str">
        <f t="shared" si="38"/>
        <v/>
      </c>
      <c r="AK65" s="36">
        <v>0</v>
      </c>
      <c r="AL65" s="37">
        <v>1</v>
      </c>
      <c r="AM65" s="35" t="str">
        <f t="shared" si="39"/>
        <v>A</v>
      </c>
      <c r="AN65" s="36">
        <v>0</v>
      </c>
      <c r="AO65" s="37">
        <v>1</v>
      </c>
      <c r="AP65">
        <f t="shared" si="40"/>
        <v>117</v>
      </c>
    </row>
    <row r="66" spans="1:42" x14ac:dyDescent="0.15">
      <c r="A66" s="40">
        <v>68</v>
      </c>
      <c r="B66" s="40" t="s">
        <v>221</v>
      </c>
      <c r="C66" s="41">
        <f t="shared" si="0"/>
        <v>48.599999999999994</v>
      </c>
      <c r="D66" s="40">
        <v>1</v>
      </c>
      <c r="E66" s="40">
        <f t="shared" si="1"/>
        <v>48.599999999999994</v>
      </c>
      <c r="F66" s="40">
        <f t="shared" si="28"/>
        <v>1350</v>
      </c>
      <c r="G66" s="40" t="s">
        <v>171</v>
      </c>
      <c r="H66" s="40"/>
      <c r="I66" s="35" t="str">
        <f t="shared" si="29"/>
        <v>A</v>
      </c>
      <c r="J66" s="36">
        <v>0</v>
      </c>
      <c r="K66" s="37">
        <v>1</v>
      </c>
      <c r="L66" s="35" t="str">
        <f t="shared" si="30"/>
        <v>B</v>
      </c>
      <c r="M66" s="36">
        <v>0</v>
      </c>
      <c r="N66" s="37">
        <v>1</v>
      </c>
      <c r="O66" s="35" t="str">
        <f t="shared" si="31"/>
        <v>G</v>
      </c>
      <c r="P66" s="36">
        <v>3</v>
      </c>
      <c r="Q66" s="37">
        <v>1</v>
      </c>
      <c r="R66" s="35" t="str">
        <f t="shared" si="32"/>
        <v>M</v>
      </c>
      <c r="S66" s="36">
        <v>131</v>
      </c>
      <c r="T66" s="37">
        <v>1</v>
      </c>
      <c r="U66" s="35" t="str">
        <f t="shared" si="33"/>
        <v>X</v>
      </c>
      <c r="V66" s="36">
        <v>0</v>
      </c>
      <c r="W66" s="37">
        <v>1</v>
      </c>
      <c r="X66" s="35" t="str">
        <f t="shared" si="34"/>
        <v>I</v>
      </c>
      <c r="Y66" s="36">
        <v>1</v>
      </c>
      <c r="Z66" s="37">
        <v>1</v>
      </c>
      <c r="AA66" s="35" t="str">
        <f t="shared" si="35"/>
        <v/>
      </c>
      <c r="AB66" s="36">
        <v>0</v>
      </c>
      <c r="AC66" s="37">
        <v>1</v>
      </c>
      <c r="AD66" s="35" t="str">
        <f t="shared" si="36"/>
        <v/>
      </c>
      <c r="AE66" s="36">
        <v>0</v>
      </c>
      <c r="AF66" s="37">
        <v>1</v>
      </c>
      <c r="AG66" s="35" t="str">
        <f t="shared" si="37"/>
        <v/>
      </c>
      <c r="AH66" s="36">
        <v>0</v>
      </c>
      <c r="AI66" s="37">
        <v>1</v>
      </c>
      <c r="AJ66" s="35" t="str">
        <f t="shared" si="38"/>
        <v/>
      </c>
      <c r="AK66" s="36">
        <v>0</v>
      </c>
      <c r="AL66" s="37">
        <v>1</v>
      </c>
      <c r="AM66" s="35" t="str">
        <f t="shared" si="39"/>
        <v>A</v>
      </c>
      <c r="AN66" s="36">
        <v>0</v>
      </c>
      <c r="AO66" s="37">
        <v>1</v>
      </c>
      <c r="AP66">
        <f t="shared" si="40"/>
        <v>135</v>
      </c>
    </row>
    <row r="67" spans="1:42" x14ac:dyDescent="0.15">
      <c r="A67" s="40">
        <v>69</v>
      </c>
      <c r="B67" s="40" t="s">
        <v>222</v>
      </c>
      <c r="C67" s="41">
        <f t="shared" si="0"/>
        <v>56.16</v>
      </c>
      <c r="D67" s="40">
        <v>1</v>
      </c>
      <c r="E67" s="40">
        <f t="shared" si="1"/>
        <v>56.16</v>
      </c>
      <c r="F67" s="40">
        <f t="shared" si="28"/>
        <v>1560</v>
      </c>
      <c r="G67" s="40" t="s">
        <v>171</v>
      </c>
      <c r="H67" s="40"/>
      <c r="I67" s="35" t="str">
        <f t="shared" si="29"/>
        <v>A</v>
      </c>
      <c r="J67" s="36">
        <v>0</v>
      </c>
      <c r="K67" s="37">
        <v>1</v>
      </c>
      <c r="L67" s="35" t="str">
        <f t="shared" si="30"/>
        <v>B</v>
      </c>
      <c r="M67" s="36">
        <v>0</v>
      </c>
      <c r="N67" s="37">
        <v>1</v>
      </c>
      <c r="O67" s="35" t="str">
        <f t="shared" si="31"/>
        <v>G</v>
      </c>
      <c r="P67" s="36">
        <v>3</v>
      </c>
      <c r="Q67" s="37">
        <v>1</v>
      </c>
      <c r="R67" s="35" t="str">
        <f t="shared" si="32"/>
        <v>M</v>
      </c>
      <c r="S67" s="36">
        <v>152</v>
      </c>
      <c r="T67" s="37">
        <v>1</v>
      </c>
      <c r="U67" s="35" t="str">
        <f t="shared" si="33"/>
        <v>X</v>
      </c>
      <c r="V67" s="36">
        <v>0</v>
      </c>
      <c r="W67" s="37">
        <v>1</v>
      </c>
      <c r="X67" s="35" t="str">
        <f t="shared" si="34"/>
        <v>I</v>
      </c>
      <c r="Y67" s="36">
        <v>1</v>
      </c>
      <c r="Z67" s="37">
        <v>1</v>
      </c>
      <c r="AA67" s="35" t="str">
        <f t="shared" si="35"/>
        <v/>
      </c>
      <c r="AB67" s="36">
        <v>0</v>
      </c>
      <c r="AC67" s="37">
        <v>1</v>
      </c>
      <c r="AD67" s="35" t="str">
        <f t="shared" si="36"/>
        <v/>
      </c>
      <c r="AE67" s="36">
        <v>0</v>
      </c>
      <c r="AF67" s="37">
        <v>1</v>
      </c>
      <c r="AG67" s="35" t="str">
        <f t="shared" si="37"/>
        <v/>
      </c>
      <c r="AH67" s="36">
        <v>0</v>
      </c>
      <c r="AI67" s="37">
        <v>1</v>
      </c>
      <c r="AJ67" s="35" t="str">
        <f t="shared" si="38"/>
        <v/>
      </c>
      <c r="AK67" s="36">
        <v>0</v>
      </c>
      <c r="AL67" s="37">
        <v>1</v>
      </c>
      <c r="AM67" s="35" t="str">
        <f t="shared" si="39"/>
        <v>A</v>
      </c>
      <c r="AN67" s="36">
        <v>0</v>
      </c>
      <c r="AO67" s="37">
        <v>1</v>
      </c>
      <c r="AP67">
        <f t="shared" si="40"/>
        <v>156</v>
      </c>
    </row>
    <row r="68" spans="1:42" x14ac:dyDescent="0.15">
      <c r="A68" s="40">
        <v>70</v>
      </c>
      <c r="B68" s="40" t="s">
        <v>223</v>
      </c>
      <c r="C68" s="41">
        <f t="shared" ref="C68:C136" si="56">E68</f>
        <v>63.719999999999992</v>
      </c>
      <c r="D68" s="40">
        <v>1</v>
      </c>
      <c r="E68" s="40">
        <f t="shared" ref="E68:E136" si="57">F68*0.036</f>
        <v>63.719999999999992</v>
      </c>
      <c r="F68" s="40">
        <f t="shared" si="28"/>
        <v>1770</v>
      </c>
      <c r="G68" s="40" t="s">
        <v>171</v>
      </c>
      <c r="H68" s="40"/>
      <c r="I68" s="35" t="str">
        <f t="shared" si="29"/>
        <v>A</v>
      </c>
      <c r="J68" s="36">
        <v>0</v>
      </c>
      <c r="K68" s="37">
        <v>1</v>
      </c>
      <c r="L68" s="35" t="str">
        <f t="shared" si="30"/>
        <v>B</v>
      </c>
      <c r="M68" s="36">
        <v>0</v>
      </c>
      <c r="N68" s="37">
        <v>1</v>
      </c>
      <c r="O68" s="35" t="str">
        <f t="shared" si="31"/>
        <v>G</v>
      </c>
      <c r="P68" s="36">
        <v>3</v>
      </c>
      <c r="Q68" s="37">
        <v>1</v>
      </c>
      <c r="R68" s="35" t="str">
        <f t="shared" si="32"/>
        <v>M</v>
      </c>
      <c r="S68" s="36">
        <v>173</v>
      </c>
      <c r="T68" s="37">
        <v>1</v>
      </c>
      <c r="U68" s="35" t="str">
        <f t="shared" si="33"/>
        <v>X</v>
      </c>
      <c r="V68" s="36">
        <v>0</v>
      </c>
      <c r="W68" s="37">
        <v>1</v>
      </c>
      <c r="X68" s="35" t="str">
        <f t="shared" si="34"/>
        <v>I</v>
      </c>
      <c r="Y68" s="36">
        <v>1</v>
      </c>
      <c r="Z68" s="37">
        <v>1</v>
      </c>
      <c r="AA68" s="35" t="str">
        <f t="shared" si="35"/>
        <v/>
      </c>
      <c r="AB68" s="36">
        <v>0</v>
      </c>
      <c r="AC68" s="37">
        <v>1</v>
      </c>
      <c r="AD68" s="35" t="str">
        <f t="shared" si="36"/>
        <v/>
      </c>
      <c r="AE68" s="36">
        <v>0</v>
      </c>
      <c r="AF68" s="37">
        <v>1</v>
      </c>
      <c r="AG68" s="35" t="str">
        <f t="shared" si="37"/>
        <v/>
      </c>
      <c r="AH68" s="36">
        <v>0</v>
      </c>
      <c r="AI68" s="37">
        <v>1</v>
      </c>
      <c r="AJ68" s="35" t="str">
        <f t="shared" si="38"/>
        <v/>
      </c>
      <c r="AK68" s="36">
        <v>0</v>
      </c>
      <c r="AL68" s="37">
        <v>1</v>
      </c>
      <c r="AM68" s="35" t="str">
        <f t="shared" si="39"/>
        <v>A</v>
      </c>
      <c r="AN68" s="36">
        <v>0</v>
      </c>
      <c r="AO68" s="37">
        <v>1</v>
      </c>
      <c r="AP68">
        <f t="shared" si="40"/>
        <v>177</v>
      </c>
    </row>
    <row r="69" spans="1:42" x14ac:dyDescent="0.15">
      <c r="A69" s="40">
        <v>72</v>
      </c>
      <c r="B69" s="40" t="s">
        <v>224</v>
      </c>
      <c r="C69" s="41">
        <f t="shared" si="56"/>
        <v>72</v>
      </c>
      <c r="D69" s="40">
        <v>1</v>
      </c>
      <c r="E69" s="40">
        <f t="shared" si="57"/>
        <v>72</v>
      </c>
      <c r="F69" s="40">
        <f t="shared" si="28"/>
        <v>2000</v>
      </c>
      <c r="G69" s="40" t="s">
        <v>171</v>
      </c>
      <c r="H69" s="40"/>
      <c r="I69" s="35" t="str">
        <f t="shared" si="29"/>
        <v>A</v>
      </c>
      <c r="J69" s="36">
        <v>0</v>
      </c>
      <c r="K69" s="37">
        <v>1</v>
      </c>
      <c r="L69" s="35" t="str">
        <f t="shared" si="30"/>
        <v>B</v>
      </c>
      <c r="M69" s="36">
        <v>0</v>
      </c>
      <c r="N69" s="37">
        <v>1</v>
      </c>
      <c r="O69" s="35" t="str">
        <f t="shared" si="31"/>
        <v>G</v>
      </c>
      <c r="P69" s="36">
        <v>3</v>
      </c>
      <c r="Q69" s="37">
        <v>1</v>
      </c>
      <c r="R69" s="35" t="str">
        <f t="shared" si="32"/>
        <v>M</v>
      </c>
      <c r="S69" s="36">
        <v>196</v>
      </c>
      <c r="T69" s="37">
        <v>1</v>
      </c>
      <c r="U69" s="35" t="str">
        <f t="shared" si="33"/>
        <v>X</v>
      </c>
      <c r="V69" s="36">
        <v>0</v>
      </c>
      <c r="W69" s="37">
        <v>1</v>
      </c>
      <c r="X69" s="35" t="str">
        <f t="shared" si="34"/>
        <v>I</v>
      </c>
      <c r="Y69" s="36">
        <v>1</v>
      </c>
      <c r="Z69" s="37">
        <v>1</v>
      </c>
      <c r="AA69" s="35" t="str">
        <f t="shared" si="35"/>
        <v/>
      </c>
      <c r="AB69" s="36">
        <v>0</v>
      </c>
      <c r="AC69" s="37">
        <v>1</v>
      </c>
      <c r="AD69" s="35" t="str">
        <f t="shared" si="36"/>
        <v/>
      </c>
      <c r="AE69" s="36">
        <v>0</v>
      </c>
      <c r="AF69" s="37">
        <v>1</v>
      </c>
      <c r="AG69" s="35" t="str">
        <f t="shared" si="37"/>
        <v/>
      </c>
      <c r="AH69" s="36">
        <v>0</v>
      </c>
      <c r="AI69" s="37">
        <v>1</v>
      </c>
      <c r="AJ69" s="35" t="str">
        <f t="shared" si="38"/>
        <v/>
      </c>
      <c r="AK69" s="36">
        <v>0</v>
      </c>
      <c r="AL69" s="37">
        <v>1</v>
      </c>
      <c r="AM69" s="35" t="str">
        <f t="shared" si="39"/>
        <v>A</v>
      </c>
      <c r="AN69" s="36">
        <v>0</v>
      </c>
      <c r="AO69" s="37">
        <v>1</v>
      </c>
      <c r="AP69">
        <f t="shared" si="40"/>
        <v>200</v>
      </c>
    </row>
    <row r="70" spans="1:42" x14ac:dyDescent="0.15">
      <c r="A70" s="40">
        <v>73</v>
      </c>
      <c r="B70" s="40" t="s">
        <v>225</v>
      </c>
      <c r="C70" s="41">
        <f t="shared" si="56"/>
        <v>80.64</v>
      </c>
      <c r="D70" s="40">
        <v>1</v>
      </c>
      <c r="E70" s="40">
        <f t="shared" si="57"/>
        <v>80.64</v>
      </c>
      <c r="F70" s="40">
        <f t="shared" si="28"/>
        <v>2240</v>
      </c>
      <c r="G70" s="40" t="s">
        <v>171</v>
      </c>
      <c r="H70" s="40"/>
      <c r="I70" s="35" t="str">
        <f t="shared" si="29"/>
        <v>A</v>
      </c>
      <c r="J70" s="36">
        <v>0</v>
      </c>
      <c r="K70" s="37">
        <v>1</v>
      </c>
      <c r="L70" s="35" t="str">
        <f t="shared" si="30"/>
        <v>B</v>
      </c>
      <c r="M70" s="36">
        <v>0</v>
      </c>
      <c r="N70" s="37">
        <v>1</v>
      </c>
      <c r="O70" s="35" t="str">
        <f t="shared" si="31"/>
        <v>G</v>
      </c>
      <c r="P70" s="36">
        <v>3</v>
      </c>
      <c r="Q70" s="37">
        <v>1</v>
      </c>
      <c r="R70" s="35" t="str">
        <f t="shared" si="32"/>
        <v>M</v>
      </c>
      <c r="S70" s="36">
        <v>220</v>
      </c>
      <c r="T70" s="37">
        <v>1</v>
      </c>
      <c r="U70" s="35" t="str">
        <f t="shared" si="33"/>
        <v>X</v>
      </c>
      <c r="V70" s="36">
        <v>0</v>
      </c>
      <c r="W70" s="37">
        <v>1</v>
      </c>
      <c r="X70" s="35" t="str">
        <f t="shared" si="34"/>
        <v>I</v>
      </c>
      <c r="Y70" s="36">
        <v>1</v>
      </c>
      <c r="Z70" s="37">
        <v>1</v>
      </c>
      <c r="AA70" s="35" t="str">
        <f t="shared" si="35"/>
        <v/>
      </c>
      <c r="AB70" s="36">
        <v>0</v>
      </c>
      <c r="AC70" s="37">
        <v>1</v>
      </c>
      <c r="AD70" s="35" t="str">
        <f t="shared" si="36"/>
        <v/>
      </c>
      <c r="AE70" s="36">
        <v>0</v>
      </c>
      <c r="AF70" s="37">
        <v>1</v>
      </c>
      <c r="AG70" s="35" t="str">
        <f t="shared" si="37"/>
        <v/>
      </c>
      <c r="AH70" s="36">
        <v>0</v>
      </c>
      <c r="AI70" s="37">
        <v>1</v>
      </c>
      <c r="AJ70" s="35" t="str">
        <f t="shared" si="38"/>
        <v/>
      </c>
      <c r="AK70" s="36">
        <v>0</v>
      </c>
      <c r="AL70" s="37">
        <v>1</v>
      </c>
      <c r="AM70" s="35" t="str">
        <f t="shared" si="39"/>
        <v>A</v>
      </c>
      <c r="AN70" s="36">
        <v>0</v>
      </c>
      <c r="AO70" s="37">
        <v>1</v>
      </c>
      <c r="AP70">
        <f t="shared" si="40"/>
        <v>224</v>
      </c>
    </row>
    <row r="71" spans="1:42" x14ac:dyDescent="0.15">
      <c r="A71" s="40">
        <v>74</v>
      </c>
      <c r="B71" s="40" t="s">
        <v>226</v>
      </c>
      <c r="C71" s="41">
        <f t="shared" si="56"/>
        <v>89.639999999999986</v>
      </c>
      <c r="D71" s="40">
        <v>1</v>
      </c>
      <c r="E71" s="40">
        <f t="shared" si="57"/>
        <v>89.639999999999986</v>
      </c>
      <c r="F71" s="40">
        <f t="shared" si="28"/>
        <v>2490</v>
      </c>
      <c r="G71" s="40" t="s">
        <v>171</v>
      </c>
      <c r="H71" s="40"/>
      <c r="I71" s="35" t="str">
        <f t="shared" si="29"/>
        <v>A</v>
      </c>
      <c r="J71" s="36">
        <v>0</v>
      </c>
      <c r="K71" s="37">
        <v>1</v>
      </c>
      <c r="L71" s="35" t="str">
        <f t="shared" si="30"/>
        <v>B</v>
      </c>
      <c r="M71" s="36">
        <v>0</v>
      </c>
      <c r="N71" s="37">
        <v>1</v>
      </c>
      <c r="O71" s="35" t="str">
        <f t="shared" si="31"/>
        <v>G</v>
      </c>
      <c r="P71" s="36">
        <v>3</v>
      </c>
      <c r="Q71" s="37">
        <v>1</v>
      </c>
      <c r="R71" s="35" t="str">
        <f t="shared" si="32"/>
        <v>M</v>
      </c>
      <c r="S71" s="36">
        <v>245</v>
      </c>
      <c r="T71" s="37">
        <v>1</v>
      </c>
      <c r="U71" s="35" t="str">
        <f t="shared" si="33"/>
        <v>X</v>
      </c>
      <c r="V71" s="36">
        <v>0</v>
      </c>
      <c r="W71" s="37">
        <v>1</v>
      </c>
      <c r="X71" s="35" t="str">
        <f t="shared" si="34"/>
        <v>I</v>
      </c>
      <c r="Y71" s="36">
        <v>1</v>
      </c>
      <c r="Z71" s="37">
        <v>1</v>
      </c>
      <c r="AA71" s="35" t="str">
        <f t="shared" si="35"/>
        <v/>
      </c>
      <c r="AB71" s="36">
        <v>0</v>
      </c>
      <c r="AC71" s="37">
        <v>1</v>
      </c>
      <c r="AD71" s="35" t="str">
        <f t="shared" si="36"/>
        <v/>
      </c>
      <c r="AE71" s="36">
        <v>0</v>
      </c>
      <c r="AF71" s="37">
        <v>1</v>
      </c>
      <c r="AG71" s="35" t="str">
        <f t="shared" si="37"/>
        <v/>
      </c>
      <c r="AH71" s="36">
        <v>0</v>
      </c>
      <c r="AI71" s="37">
        <v>1</v>
      </c>
      <c r="AJ71" s="35" t="str">
        <f t="shared" si="38"/>
        <v/>
      </c>
      <c r="AK71" s="36">
        <v>0</v>
      </c>
      <c r="AL71" s="37">
        <v>1</v>
      </c>
      <c r="AM71" s="35" t="str">
        <f t="shared" si="39"/>
        <v>A</v>
      </c>
      <c r="AN71" s="36">
        <v>0</v>
      </c>
      <c r="AO71" s="37">
        <v>1</v>
      </c>
      <c r="AP71">
        <f t="shared" si="40"/>
        <v>249</v>
      </c>
    </row>
    <row r="72" spans="1:42" x14ac:dyDescent="0.15">
      <c r="A72" s="40">
        <v>75</v>
      </c>
      <c r="B72" s="40" t="s">
        <v>227</v>
      </c>
      <c r="C72" s="41">
        <f t="shared" si="56"/>
        <v>98.639999999999986</v>
      </c>
      <c r="D72" s="40">
        <v>1</v>
      </c>
      <c r="E72" s="40">
        <f t="shared" si="57"/>
        <v>98.639999999999986</v>
      </c>
      <c r="F72" s="40">
        <f t="shared" si="28"/>
        <v>2740</v>
      </c>
      <c r="G72" s="40" t="s">
        <v>171</v>
      </c>
      <c r="H72" s="40"/>
      <c r="I72" s="35" t="str">
        <f t="shared" si="29"/>
        <v>A</v>
      </c>
      <c r="J72" s="36">
        <v>0</v>
      </c>
      <c r="K72" s="37">
        <v>1</v>
      </c>
      <c r="L72" s="35" t="str">
        <f t="shared" si="30"/>
        <v>B</v>
      </c>
      <c r="M72" s="36">
        <v>0</v>
      </c>
      <c r="N72" s="37">
        <v>1</v>
      </c>
      <c r="O72" s="35" t="str">
        <f t="shared" si="31"/>
        <v>G</v>
      </c>
      <c r="P72" s="36">
        <v>3</v>
      </c>
      <c r="Q72" s="37">
        <v>1</v>
      </c>
      <c r="R72" s="35" t="str">
        <f t="shared" si="32"/>
        <v>M</v>
      </c>
      <c r="S72" s="36">
        <v>270</v>
      </c>
      <c r="T72" s="37">
        <v>1</v>
      </c>
      <c r="U72" s="35" t="str">
        <f t="shared" si="33"/>
        <v>X</v>
      </c>
      <c r="V72" s="36">
        <v>0</v>
      </c>
      <c r="W72" s="37">
        <v>1</v>
      </c>
      <c r="X72" s="35" t="str">
        <f t="shared" si="34"/>
        <v>I</v>
      </c>
      <c r="Y72" s="36">
        <v>1</v>
      </c>
      <c r="Z72" s="37">
        <v>1</v>
      </c>
      <c r="AA72" s="35" t="str">
        <f t="shared" si="35"/>
        <v/>
      </c>
      <c r="AB72" s="36">
        <v>0</v>
      </c>
      <c r="AC72" s="37">
        <v>1</v>
      </c>
      <c r="AD72" s="35" t="str">
        <f t="shared" si="36"/>
        <v/>
      </c>
      <c r="AE72" s="36">
        <v>0</v>
      </c>
      <c r="AF72" s="37">
        <v>1</v>
      </c>
      <c r="AG72" s="35" t="str">
        <f t="shared" si="37"/>
        <v/>
      </c>
      <c r="AH72" s="36">
        <v>0</v>
      </c>
      <c r="AI72" s="37">
        <v>1</v>
      </c>
      <c r="AJ72" s="35" t="str">
        <f t="shared" si="38"/>
        <v/>
      </c>
      <c r="AK72" s="36">
        <v>0</v>
      </c>
      <c r="AL72" s="37">
        <v>1</v>
      </c>
      <c r="AM72" s="35" t="str">
        <f t="shared" si="39"/>
        <v>A</v>
      </c>
      <c r="AN72" s="36">
        <v>0</v>
      </c>
      <c r="AO72" s="37">
        <v>1</v>
      </c>
      <c r="AP72">
        <f t="shared" si="40"/>
        <v>274</v>
      </c>
    </row>
    <row r="73" spans="1:42" x14ac:dyDescent="0.15">
      <c r="A73" s="40">
        <v>76</v>
      </c>
      <c r="B73" s="40" t="s">
        <v>228</v>
      </c>
      <c r="C73" s="41">
        <f t="shared" si="56"/>
        <v>109.44</v>
      </c>
      <c r="D73" s="40">
        <v>1</v>
      </c>
      <c r="E73" s="40">
        <f t="shared" si="57"/>
        <v>109.44</v>
      </c>
      <c r="F73" s="40">
        <f t="shared" si="28"/>
        <v>3040</v>
      </c>
      <c r="G73" s="40" t="s">
        <v>171</v>
      </c>
      <c r="H73" s="40"/>
      <c r="I73" s="35" t="str">
        <f t="shared" si="29"/>
        <v>A</v>
      </c>
      <c r="J73" s="36">
        <v>0</v>
      </c>
      <c r="K73" s="37">
        <v>1</v>
      </c>
      <c r="L73" s="35" t="str">
        <f t="shared" si="30"/>
        <v>B</v>
      </c>
      <c r="M73" s="36">
        <v>0</v>
      </c>
      <c r="N73" s="37">
        <v>1</v>
      </c>
      <c r="O73" s="35" t="str">
        <f t="shared" si="31"/>
        <v>G</v>
      </c>
      <c r="P73" s="36">
        <v>3</v>
      </c>
      <c r="Q73" s="37">
        <v>1</v>
      </c>
      <c r="R73" s="35" t="str">
        <f t="shared" si="32"/>
        <v>M</v>
      </c>
      <c r="S73" s="36">
        <v>300</v>
      </c>
      <c r="T73" s="37">
        <v>1</v>
      </c>
      <c r="U73" s="35" t="str">
        <f t="shared" si="33"/>
        <v>X</v>
      </c>
      <c r="V73" s="36">
        <v>0</v>
      </c>
      <c r="W73" s="37">
        <v>1</v>
      </c>
      <c r="X73" s="35" t="str">
        <f t="shared" si="34"/>
        <v>I</v>
      </c>
      <c r="Y73" s="36">
        <v>1</v>
      </c>
      <c r="Z73" s="37">
        <v>1</v>
      </c>
      <c r="AA73" s="35" t="str">
        <f t="shared" si="35"/>
        <v/>
      </c>
      <c r="AB73" s="36">
        <v>0</v>
      </c>
      <c r="AC73" s="37">
        <v>1</v>
      </c>
      <c r="AD73" s="35" t="str">
        <f t="shared" si="36"/>
        <v/>
      </c>
      <c r="AE73" s="36">
        <v>0</v>
      </c>
      <c r="AF73" s="37">
        <v>1</v>
      </c>
      <c r="AG73" s="35" t="str">
        <f t="shared" si="37"/>
        <v/>
      </c>
      <c r="AH73" s="36">
        <v>0</v>
      </c>
      <c r="AI73" s="37">
        <v>1</v>
      </c>
      <c r="AJ73" s="35" t="str">
        <f t="shared" si="38"/>
        <v/>
      </c>
      <c r="AK73" s="36">
        <v>0</v>
      </c>
      <c r="AL73" s="37">
        <v>1</v>
      </c>
      <c r="AM73" s="35" t="str">
        <f t="shared" si="39"/>
        <v>A</v>
      </c>
      <c r="AN73" s="36">
        <v>0</v>
      </c>
      <c r="AO73" s="37">
        <v>1</v>
      </c>
      <c r="AP73">
        <f t="shared" si="40"/>
        <v>304</v>
      </c>
    </row>
    <row r="74" spans="1:42" x14ac:dyDescent="0.15">
      <c r="A74" s="40">
        <v>77</v>
      </c>
      <c r="B74" s="40" t="s">
        <v>229</v>
      </c>
      <c r="C74" s="41">
        <f t="shared" si="56"/>
        <v>120.24</v>
      </c>
      <c r="D74" s="40">
        <v>1</v>
      </c>
      <c r="E74" s="40">
        <f t="shared" si="57"/>
        <v>120.24</v>
      </c>
      <c r="F74" s="40">
        <f t="shared" si="28"/>
        <v>3340</v>
      </c>
      <c r="G74" s="40" t="s">
        <v>171</v>
      </c>
      <c r="H74" s="40"/>
      <c r="I74" s="35" t="str">
        <f t="shared" si="29"/>
        <v>A</v>
      </c>
      <c r="J74" s="36">
        <v>0</v>
      </c>
      <c r="K74" s="37">
        <v>1</v>
      </c>
      <c r="L74" s="35" t="str">
        <f t="shared" si="30"/>
        <v>B</v>
      </c>
      <c r="M74" s="36">
        <v>0</v>
      </c>
      <c r="N74" s="37">
        <v>1</v>
      </c>
      <c r="O74" s="35" t="str">
        <f t="shared" si="31"/>
        <v>G</v>
      </c>
      <c r="P74" s="36">
        <v>3</v>
      </c>
      <c r="Q74" s="37">
        <v>1</v>
      </c>
      <c r="R74" s="35" t="str">
        <f t="shared" si="32"/>
        <v>M</v>
      </c>
      <c r="S74" s="36">
        <v>330</v>
      </c>
      <c r="T74" s="37">
        <v>1</v>
      </c>
      <c r="U74" s="35" t="str">
        <f t="shared" si="33"/>
        <v>X</v>
      </c>
      <c r="V74" s="36">
        <v>0</v>
      </c>
      <c r="W74" s="37">
        <v>1</v>
      </c>
      <c r="X74" s="35" t="str">
        <f t="shared" si="34"/>
        <v>I</v>
      </c>
      <c r="Y74" s="36">
        <v>1</v>
      </c>
      <c r="Z74" s="37">
        <v>1</v>
      </c>
      <c r="AA74" s="35" t="str">
        <f t="shared" si="35"/>
        <v/>
      </c>
      <c r="AB74" s="36">
        <v>0</v>
      </c>
      <c r="AC74" s="37">
        <v>1</v>
      </c>
      <c r="AD74" s="35" t="str">
        <f t="shared" si="36"/>
        <v/>
      </c>
      <c r="AE74" s="36">
        <v>0</v>
      </c>
      <c r="AF74" s="37">
        <v>1</v>
      </c>
      <c r="AG74" s="35" t="str">
        <f t="shared" si="37"/>
        <v/>
      </c>
      <c r="AH74" s="36">
        <v>0</v>
      </c>
      <c r="AI74" s="37">
        <v>1</v>
      </c>
      <c r="AJ74" s="35" t="str">
        <f t="shared" si="38"/>
        <v/>
      </c>
      <c r="AK74" s="36">
        <v>0</v>
      </c>
      <c r="AL74" s="37">
        <v>1</v>
      </c>
      <c r="AM74" s="35" t="str">
        <f t="shared" si="39"/>
        <v>A</v>
      </c>
      <c r="AN74" s="36">
        <v>0</v>
      </c>
      <c r="AO74" s="37">
        <v>1</v>
      </c>
      <c r="AP74">
        <f t="shared" si="40"/>
        <v>334</v>
      </c>
    </row>
    <row r="75" spans="1:42" x14ac:dyDescent="0.15">
      <c r="A75" s="40">
        <v>78</v>
      </c>
      <c r="B75" s="40" t="s">
        <v>730</v>
      </c>
      <c r="C75" s="41">
        <f t="shared" ref="C75" si="58">E75</f>
        <v>1.0799999999999998</v>
      </c>
      <c r="D75" s="40">
        <v>1</v>
      </c>
      <c r="E75" s="40">
        <f t="shared" ref="E75" si="59">F75*0.036</f>
        <v>1.0799999999999998</v>
      </c>
      <c r="F75" s="40">
        <f t="shared" ref="F75" si="60">AP75*10</f>
        <v>30</v>
      </c>
      <c r="G75" s="40" t="s">
        <v>171</v>
      </c>
      <c r="H75" s="40"/>
      <c r="I75" s="35" t="str">
        <f t="shared" ref="I75" si="61">IF(G75="G","A",(IF(G75="C","A",(IF(G75="T","A","")))))</f>
        <v>A</v>
      </c>
      <c r="J75" s="36">
        <v>1</v>
      </c>
      <c r="K75" s="37">
        <v>1</v>
      </c>
      <c r="L75" s="35" t="str">
        <f t="shared" ref="L75" si="62">IF(G75="G","B",(IF(G75="C","B",(IF(G75="T","B","")))))</f>
        <v>B</v>
      </c>
      <c r="M75" s="36">
        <v>0</v>
      </c>
      <c r="N75" s="37">
        <v>1</v>
      </c>
      <c r="O75" s="35" t="str">
        <f t="shared" ref="O75" si="63">IF(G75="G","G",(IF(G75="C","G",(IF(G75="T","G","")))))</f>
        <v>G</v>
      </c>
      <c r="P75" s="36">
        <v>0</v>
      </c>
      <c r="Q75" s="37">
        <v>1</v>
      </c>
      <c r="R75" s="35" t="str">
        <f t="shared" ref="R75" si="64">IF(G75="G","A",IF(G75="C","M",IF(G75="T","A","")))</f>
        <v>M</v>
      </c>
      <c r="S75" s="36">
        <v>1</v>
      </c>
      <c r="T75" s="37">
        <v>1</v>
      </c>
      <c r="U75" s="35" t="str">
        <f t="shared" ref="U75" si="65">IF(G75="G","B",IF(G75="C","X",IF(G75="T","B","")))</f>
        <v>X</v>
      </c>
      <c r="V75" s="36">
        <v>0</v>
      </c>
      <c r="W75" s="37">
        <v>1</v>
      </c>
      <c r="X75" s="35" t="str">
        <f t="shared" ref="X75" si="66">IF(G75="G","P",IF(G75="C","I",IF(G75="T","P","")))</f>
        <v>I</v>
      </c>
      <c r="Y75" s="36">
        <v>1</v>
      </c>
      <c r="Z75" s="37">
        <v>1</v>
      </c>
      <c r="AA75" s="35" t="str">
        <f t="shared" ref="AA75" si="67">IF(G75="T",IF(H75&lt;&gt;"",H75,""),"")</f>
        <v/>
      </c>
      <c r="AB75" s="36"/>
      <c r="AC75" s="37">
        <v>1</v>
      </c>
      <c r="AD75" s="35" t="str">
        <f t="shared" ref="AD75" si="68">IF(G75="T","A","")</f>
        <v/>
      </c>
      <c r="AE75" s="36">
        <v>0</v>
      </c>
      <c r="AF75" s="37">
        <v>1</v>
      </c>
      <c r="AG75" s="35" t="str">
        <f t="shared" ref="AG75" si="69">IF(G75="T","B","")</f>
        <v/>
      </c>
      <c r="AH75" s="36">
        <v>0</v>
      </c>
      <c r="AI75" s="37">
        <v>1</v>
      </c>
      <c r="AJ75" s="35" t="str">
        <f t="shared" ref="AJ75" si="70">IF(G75="T","P","")</f>
        <v/>
      </c>
      <c r="AK75" s="36">
        <v>0</v>
      </c>
      <c r="AL75" s="37">
        <v>1</v>
      </c>
      <c r="AM75" s="35" t="str">
        <f t="shared" ref="AM75" si="71">IF(G75="G","A",IF(G75="C","A",IF(G75="T","A","")))</f>
        <v>A</v>
      </c>
      <c r="AN75" s="36">
        <v>0</v>
      </c>
      <c r="AO75" s="37">
        <v>1</v>
      </c>
      <c r="AP75">
        <f t="shared" ref="AP75" si="72">J75*K75+M75*N75+P75*Q75+S75*T75+V75*W75+Y75*Z75+AB75*AC75+AE75*AF75+AH75*AI75+AK75*AL75+AN75*AO75</f>
        <v>3</v>
      </c>
    </row>
    <row r="76" spans="1:42" x14ac:dyDescent="0.15">
      <c r="A76" s="40">
        <v>89</v>
      </c>
      <c r="B76" s="40" t="s">
        <v>29</v>
      </c>
      <c r="C76" s="41">
        <f t="shared" si="56"/>
        <v>7.919999999999999</v>
      </c>
      <c r="D76" s="40">
        <v>1</v>
      </c>
      <c r="E76" s="40">
        <f t="shared" si="57"/>
        <v>7.919999999999999</v>
      </c>
      <c r="F76" s="40">
        <f t="shared" si="28"/>
        <v>220</v>
      </c>
      <c r="G76" s="40" t="s">
        <v>174</v>
      </c>
      <c r="H76" s="40" t="s">
        <v>177</v>
      </c>
      <c r="I76" s="35" t="str">
        <f t="shared" si="29"/>
        <v>A</v>
      </c>
      <c r="J76" s="36">
        <v>1</v>
      </c>
      <c r="K76" s="37">
        <v>1</v>
      </c>
      <c r="L76" s="35" t="str">
        <f t="shared" si="30"/>
        <v>B</v>
      </c>
      <c r="M76" s="36">
        <v>0</v>
      </c>
      <c r="N76" s="37">
        <v>1</v>
      </c>
      <c r="O76" s="35" t="str">
        <f t="shared" si="31"/>
        <v>G</v>
      </c>
      <c r="P76" s="36">
        <v>1</v>
      </c>
      <c r="Q76" s="37">
        <v>1</v>
      </c>
      <c r="R76" s="35" t="str">
        <f t="shared" si="32"/>
        <v>A</v>
      </c>
      <c r="S76" s="36">
        <v>1</v>
      </c>
      <c r="T76" s="37">
        <v>1</v>
      </c>
      <c r="U76" s="35" t="str">
        <f t="shared" si="33"/>
        <v>B</v>
      </c>
      <c r="V76" s="36">
        <v>0</v>
      </c>
      <c r="W76" s="37">
        <v>1</v>
      </c>
      <c r="X76" s="35" t="str">
        <f t="shared" si="34"/>
        <v>P</v>
      </c>
      <c r="Y76" s="36">
        <v>3</v>
      </c>
      <c r="Z76" s="37">
        <v>1</v>
      </c>
      <c r="AA76" s="35" t="str">
        <f t="shared" si="35"/>
        <v>W</v>
      </c>
      <c r="AB76" s="36">
        <v>16</v>
      </c>
      <c r="AC76" s="37">
        <v>1</v>
      </c>
      <c r="AD76" s="35" t="str">
        <f t="shared" si="36"/>
        <v>A</v>
      </c>
      <c r="AE76" s="36">
        <v>0</v>
      </c>
      <c r="AF76" s="37">
        <v>1</v>
      </c>
      <c r="AG76" s="35" t="str">
        <f t="shared" si="37"/>
        <v>B</v>
      </c>
      <c r="AH76" s="36">
        <v>0</v>
      </c>
      <c r="AI76" s="37">
        <v>1</v>
      </c>
      <c r="AJ76" s="35" t="str">
        <f t="shared" si="38"/>
        <v>P</v>
      </c>
      <c r="AK76" s="36">
        <v>0</v>
      </c>
      <c r="AL76" s="37">
        <v>1</v>
      </c>
      <c r="AM76" s="35" t="str">
        <f t="shared" si="39"/>
        <v>A</v>
      </c>
      <c r="AN76" s="36">
        <v>0</v>
      </c>
      <c r="AO76" s="37">
        <v>1</v>
      </c>
      <c r="AP76">
        <f t="shared" si="40"/>
        <v>22</v>
      </c>
    </row>
    <row r="77" spans="1:42" x14ac:dyDescent="0.15">
      <c r="A77" s="40">
        <v>91</v>
      </c>
      <c r="B77" s="40" t="s">
        <v>31</v>
      </c>
      <c r="C77" s="41">
        <f t="shared" si="56"/>
        <v>3.2399999999999998</v>
      </c>
      <c r="D77" s="40">
        <v>1</v>
      </c>
      <c r="E77" s="40">
        <f t="shared" si="57"/>
        <v>3.2399999999999998</v>
      </c>
      <c r="F77" s="40">
        <f t="shared" si="28"/>
        <v>90</v>
      </c>
      <c r="G77" s="40" t="s">
        <v>174</v>
      </c>
      <c r="H77" s="40" t="s">
        <v>174</v>
      </c>
      <c r="I77" s="35" t="str">
        <f t="shared" si="29"/>
        <v>A</v>
      </c>
      <c r="J77" s="36">
        <v>0</v>
      </c>
      <c r="K77" s="37">
        <v>1</v>
      </c>
      <c r="L77" s="35" t="str">
        <f t="shared" si="30"/>
        <v>B</v>
      </c>
      <c r="M77" s="36">
        <v>0</v>
      </c>
      <c r="N77" s="37">
        <v>1</v>
      </c>
      <c r="O77" s="35" t="str">
        <f t="shared" si="31"/>
        <v>G</v>
      </c>
      <c r="P77" s="36">
        <v>0</v>
      </c>
      <c r="Q77" s="37">
        <v>1</v>
      </c>
      <c r="R77" s="35" t="str">
        <f t="shared" si="32"/>
        <v>A</v>
      </c>
      <c r="S77" s="36">
        <v>0</v>
      </c>
      <c r="T77" s="37">
        <v>1</v>
      </c>
      <c r="U77" s="35" t="str">
        <f t="shared" si="33"/>
        <v>B</v>
      </c>
      <c r="V77" s="36">
        <v>0</v>
      </c>
      <c r="W77" s="37">
        <v>1</v>
      </c>
      <c r="X77" s="35" t="str">
        <f t="shared" si="34"/>
        <v>P</v>
      </c>
      <c r="Y77" s="36">
        <v>3</v>
      </c>
      <c r="Z77" s="37">
        <v>1</v>
      </c>
      <c r="AA77" s="35" t="str">
        <f t="shared" si="35"/>
        <v>T</v>
      </c>
      <c r="AB77" s="36">
        <v>6</v>
      </c>
      <c r="AC77" s="37">
        <v>1</v>
      </c>
      <c r="AD77" s="35" t="str">
        <f t="shared" si="36"/>
        <v>A</v>
      </c>
      <c r="AE77" s="36">
        <v>0</v>
      </c>
      <c r="AF77" s="37">
        <v>1</v>
      </c>
      <c r="AG77" s="35" t="str">
        <f t="shared" si="37"/>
        <v>B</v>
      </c>
      <c r="AH77" s="36">
        <v>0</v>
      </c>
      <c r="AI77" s="37">
        <v>1</v>
      </c>
      <c r="AJ77" s="35" t="str">
        <f t="shared" si="38"/>
        <v>P</v>
      </c>
      <c r="AK77" s="36">
        <v>0</v>
      </c>
      <c r="AL77" s="37">
        <v>1</v>
      </c>
      <c r="AM77" s="35" t="str">
        <f t="shared" si="39"/>
        <v>A</v>
      </c>
      <c r="AN77" s="36">
        <v>0</v>
      </c>
      <c r="AO77" s="37">
        <v>1</v>
      </c>
      <c r="AP77">
        <f t="shared" si="40"/>
        <v>9</v>
      </c>
    </row>
    <row r="78" spans="1:42" x14ac:dyDescent="0.15">
      <c r="A78" s="40">
        <v>92</v>
      </c>
      <c r="B78" s="40" t="s">
        <v>30</v>
      </c>
      <c r="C78" s="41">
        <f t="shared" si="56"/>
        <v>6.1199999999999992</v>
      </c>
      <c r="D78" s="40">
        <v>1</v>
      </c>
      <c r="E78" s="40">
        <f t="shared" si="57"/>
        <v>6.1199999999999992</v>
      </c>
      <c r="F78" s="40">
        <f t="shared" si="28"/>
        <v>170</v>
      </c>
      <c r="G78" s="40" t="s">
        <v>174</v>
      </c>
      <c r="H78" s="40" t="s">
        <v>176</v>
      </c>
      <c r="I78" s="35" t="str">
        <f t="shared" si="29"/>
        <v>A</v>
      </c>
      <c r="J78" s="36">
        <v>1</v>
      </c>
      <c r="K78" s="37">
        <v>1</v>
      </c>
      <c r="L78" s="35" t="str">
        <f t="shared" si="30"/>
        <v>B</v>
      </c>
      <c r="M78" s="36">
        <v>0</v>
      </c>
      <c r="N78" s="37">
        <v>1</v>
      </c>
      <c r="O78" s="35" t="str">
        <f t="shared" si="31"/>
        <v>G</v>
      </c>
      <c r="P78" s="36">
        <v>3</v>
      </c>
      <c r="Q78" s="37">
        <v>1</v>
      </c>
      <c r="R78" s="35" t="str">
        <f t="shared" si="32"/>
        <v>A</v>
      </c>
      <c r="S78" s="36">
        <v>1</v>
      </c>
      <c r="T78" s="37">
        <v>1</v>
      </c>
      <c r="U78" s="35" t="str">
        <f t="shared" si="33"/>
        <v>B</v>
      </c>
      <c r="V78" s="36">
        <v>0</v>
      </c>
      <c r="W78" s="37">
        <v>1</v>
      </c>
      <c r="X78" s="35" t="str">
        <f t="shared" si="34"/>
        <v>P</v>
      </c>
      <c r="Y78" s="36">
        <v>6</v>
      </c>
      <c r="Z78" s="37">
        <v>1</v>
      </c>
      <c r="AA78" s="35" t="str">
        <f t="shared" si="35"/>
        <v>H</v>
      </c>
      <c r="AB78" s="36">
        <v>3</v>
      </c>
      <c r="AC78" s="37">
        <v>1</v>
      </c>
      <c r="AD78" s="35" t="str">
        <f t="shared" si="36"/>
        <v>A</v>
      </c>
      <c r="AE78" s="36">
        <v>1</v>
      </c>
      <c r="AF78" s="37">
        <v>1</v>
      </c>
      <c r="AG78" s="35" t="str">
        <f t="shared" si="37"/>
        <v>B</v>
      </c>
      <c r="AH78" s="36">
        <v>0</v>
      </c>
      <c r="AI78" s="37">
        <v>1</v>
      </c>
      <c r="AJ78" s="35" t="str">
        <f t="shared" si="38"/>
        <v>P</v>
      </c>
      <c r="AK78" s="36">
        <v>1</v>
      </c>
      <c r="AL78" s="37">
        <v>1</v>
      </c>
      <c r="AM78" s="35" t="str">
        <f t="shared" si="39"/>
        <v>A</v>
      </c>
      <c r="AN78" s="36">
        <v>1</v>
      </c>
      <c r="AO78" s="37">
        <v>1</v>
      </c>
      <c r="AP78">
        <f t="shared" si="40"/>
        <v>17</v>
      </c>
    </row>
    <row r="79" spans="1:42" x14ac:dyDescent="0.15">
      <c r="A79" s="40">
        <v>93</v>
      </c>
      <c r="B79" s="40" t="s">
        <v>62</v>
      </c>
      <c r="C79" s="41">
        <f t="shared" si="56"/>
        <v>0</v>
      </c>
      <c r="D79" s="40">
        <v>1</v>
      </c>
      <c r="E79" s="40">
        <f t="shared" si="57"/>
        <v>0</v>
      </c>
      <c r="F79" s="40">
        <f t="shared" si="28"/>
        <v>0</v>
      </c>
      <c r="G79" s="40"/>
      <c r="H79" s="40"/>
      <c r="I79" s="35" t="str">
        <f t="shared" si="29"/>
        <v/>
      </c>
      <c r="J79" s="36">
        <v>0</v>
      </c>
      <c r="K79" s="37">
        <v>1</v>
      </c>
      <c r="L79" s="35" t="str">
        <f t="shared" si="30"/>
        <v/>
      </c>
      <c r="M79" s="36">
        <v>0</v>
      </c>
      <c r="N79" s="37">
        <v>1</v>
      </c>
      <c r="O79" s="35" t="str">
        <f t="shared" si="31"/>
        <v/>
      </c>
      <c r="P79" s="36">
        <v>0</v>
      </c>
      <c r="Q79" s="37">
        <v>1</v>
      </c>
      <c r="R79" s="35" t="str">
        <f t="shared" si="32"/>
        <v/>
      </c>
      <c r="S79" s="36">
        <v>0</v>
      </c>
      <c r="T79" s="37">
        <v>1</v>
      </c>
      <c r="U79" s="35" t="str">
        <f t="shared" si="33"/>
        <v/>
      </c>
      <c r="V79" s="36">
        <v>0</v>
      </c>
      <c r="W79" s="37">
        <v>1</v>
      </c>
      <c r="X79" s="35" t="str">
        <f t="shared" si="34"/>
        <v/>
      </c>
      <c r="Y79" s="36">
        <v>0</v>
      </c>
      <c r="Z79" s="37">
        <v>1</v>
      </c>
      <c r="AA79" s="35" t="str">
        <f t="shared" si="35"/>
        <v/>
      </c>
      <c r="AB79" s="36">
        <v>0</v>
      </c>
      <c r="AC79" s="37">
        <v>1</v>
      </c>
      <c r="AD79" s="35" t="str">
        <f t="shared" si="36"/>
        <v/>
      </c>
      <c r="AE79" s="36">
        <v>0</v>
      </c>
      <c r="AF79" s="37">
        <v>1</v>
      </c>
      <c r="AG79" s="35" t="str">
        <f t="shared" si="37"/>
        <v/>
      </c>
      <c r="AH79" s="36">
        <v>0</v>
      </c>
      <c r="AI79" s="37">
        <v>1</v>
      </c>
      <c r="AJ79" s="35" t="str">
        <f t="shared" si="38"/>
        <v/>
      </c>
      <c r="AK79" s="36">
        <v>0</v>
      </c>
      <c r="AL79" s="37">
        <v>1</v>
      </c>
      <c r="AM79" s="35" t="str">
        <f t="shared" si="39"/>
        <v/>
      </c>
      <c r="AN79" s="36">
        <v>0</v>
      </c>
      <c r="AO79" s="37">
        <v>1</v>
      </c>
      <c r="AP79">
        <f t="shared" si="40"/>
        <v>0</v>
      </c>
    </row>
    <row r="80" spans="1:42" x14ac:dyDescent="0.15">
      <c r="A80" s="40">
        <v>94</v>
      </c>
      <c r="B80" s="40" t="s">
        <v>181</v>
      </c>
      <c r="C80" s="41">
        <f t="shared" si="56"/>
        <v>3.2399999999999998</v>
      </c>
      <c r="D80" s="40">
        <v>1</v>
      </c>
      <c r="E80" s="40">
        <f t="shared" si="57"/>
        <v>3.2399999999999998</v>
      </c>
      <c r="F80" s="40">
        <f t="shared" si="28"/>
        <v>90</v>
      </c>
      <c r="G80" s="40" t="s">
        <v>174</v>
      </c>
      <c r="H80" s="40" t="s">
        <v>176</v>
      </c>
      <c r="I80" s="35" t="str">
        <f t="shared" si="29"/>
        <v>A</v>
      </c>
      <c r="J80" s="36">
        <v>1</v>
      </c>
      <c r="K80" s="37">
        <v>1</v>
      </c>
      <c r="L80" s="35" t="str">
        <f t="shared" si="30"/>
        <v>B</v>
      </c>
      <c r="M80" s="36">
        <v>0</v>
      </c>
      <c r="N80" s="37">
        <v>1</v>
      </c>
      <c r="O80" s="35" t="str">
        <f t="shared" si="31"/>
        <v>G</v>
      </c>
      <c r="P80" s="36">
        <v>1</v>
      </c>
      <c r="Q80" s="37">
        <v>1</v>
      </c>
      <c r="R80" s="35" t="str">
        <f t="shared" si="32"/>
        <v>A</v>
      </c>
      <c r="S80" s="36">
        <v>1</v>
      </c>
      <c r="T80" s="37">
        <v>1</v>
      </c>
      <c r="U80" s="35" t="str">
        <f t="shared" si="33"/>
        <v>B</v>
      </c>
      <c r="V80" s="36">
        <v>0</v>
      </c>
      <c r="W80" s="37">
        <v>1</v>
      </c>
      <c r="X80" s="35" t="str">
        <f t="shared" si="34"/>
        <v>P</v>
      </c>
      <c r="Y80" s="36">
        <v>1</v>
      </c>
      <c r="Z80" s="37">
        <v>1</v>
      </c>
      <c r="AA80" s="35" t="str">
        <f t="shared" si="35"/>
        <v>H</v>
      </c>
      <c r="AB80" s="36">
        <v>3</v>
      </c>
      <c r="AC80" s="37">
        <v>1</v>
      </c>
      <c r="AD80" s="35" t="str">
        <f t="shared" si="36"/>
        <v>A</v>
      </c>
      <c r="AE80" s="36">
        <v>1</v>
      </c>
      <c r="AF80" s="37">
        <v>1</v>
      </c>
      <c r="AG80" s="35" t="str">
        <f t="shared" si="37"/>
        <v>B</v>
      </c>
      <c r="AH80" s="36">
        <v>0</v>
      </c>
      <c r="AI80" s="37">
        <v>1</v>
      </c>
      <c r="AJ80" s="35" t="str">
        <f t="shared" si="38"/>
        <v>P</v>
      </c>
      <c r="AK80" s="36">
        <v>1</v>
      </c>
      <c r="AL80" s="37">
        <v>1</v>
      </c>
      <c r="AM80" s="35" t="str">
        <f t="shared" si="39"/>
        <v>A</v>
      </c>
      <c r="AN80" s="36">
        <v>0</v>
      </c>
      <c r="AO80" s="37">
        <v>1</v>
      </c>
      <c r="AP80">
        <f t="shared" si="40"/>
        <v>9</v>
      </c>
    </row>
    <row r="81" spans="1:42" x14ac:dyDescent="0.15">
      <c r="A81" s="40">
        <v>105</v>
      </c>
      <c r="B81" s="40" t="s">
        <v>34</v>
      </c>
      <c r="C81" s="41">
        <f t="shared" si="56"/>
        <v>4.3199999999999994</v>
      </c>
      <c r="D81" s="40">
        <v>1</v>
      </c>
      <c r="E81" s="40">
        <f t="shared" si="57"/>
        <v>4.3199999999999994</v>
      </c>
      <c r="F81" s="40">
        <f t="shared" si="28"/>
        <v>120</v>
      </c>
      <c r="G81" s="40" t="s">
        <v>171</v>
      </c>
      <c r="H81" s="40"/>
      <c r="I81" s="35" t="str">
        <f t="shared" si="29"/>
        <v>A</v>
      </c>
      <c r="J81" s="36">
        <v>0</v>
      </c>
      <c r="K81" s="37">
        <v>1</v>
      </c>
      <c r="L81" s="35" t="str">
        <f t="shared" si="30"/>
        <v>B</v>
      </c>
      <c r="M81" s="36">
        <v>0</v>
      </c>
      <c r="N81" s="37">
        <v>1</v>
      </c>
      <c r="O81" s="35" t="str">
        <f t="shared" si="31"/>
        <v>G</v>
      </c>
      <c r="P81" s="36">
        <v>1</v>
      </c>
      <c r="Q81" s="37">
        <v>1</v>
      </c>
      <c r="R81" s="35" t="str">
        <f t="shared" si="32"/>
        <v>M</v>
      </c>
      <c r="S81" s="36">
        <v>10</v>
      </c>
      <c r="T81" s="37">
        <v>1</v>
      </c>
      <c r="U81" s="35" t="str">
        <f t="shared" si="33"/>
        <v>X</v>
      </c>
      <c r="V81" s="36">
        <v>0</v>
      </c>
      <c r="W81" s="37">
        <v>1</v>
      </c>
      <c r="X81" s="35" t="str">
        <f t="shared" si="34"/>
        <v>I</v>
      </c>
      <c r="Y81" s="36">
        <v>1</v>
      </c>
      <c r="Z81" s="37">
        <v>1</v>
      </c>
      <c r="AA81" s="35" t="str">
        <f t="shared" si="35"/>
        <v/>
      </c>
      <c r="AB81" s="36">
        <v>0</v>
      </c>
      <c r="AC81" s="37">
        <v>1</v>
      </c>
      <c r="AD81" s="35" t="str">
        <f t="shared" si="36"/>
        <v/>
      </c>
      <c r="AE81" s="36">
        <v>0</v>
      </c>
      <c r="AF81" s="37">
        <v>1</v>
      </c>
      <c r="AG81" s="35" t="str">
        <f t="shared" si="37"/>
        <v/>
      </c>
      <c r="AH81" s="36">
        <v>0</v>
      </c>
      <c r="AI81" s="37">
        <v>1</v>
      </c>
      <c r="AJ81" s="35" t="str">
        <f t="shared" si="38"/>
        <v/>
      </c>
      <c r="AK81" s="36">
        <v>0</v>
      </c>
      <c r="AL81" s="37">
        <v>1</v>
      </c>
      <c r="AM81" s="35" t="str">
        <f t="shared" si="39"/>
        <v>A</v>
      </c>
      <c r="AN81" s="36">
        <v>0</v>
      </c>
      <c r="AO81" s="37">
        <v>1</v>
      </c>
      <c r="AP81">
        <f t="shared" si="40"/>
        <v>12</v>
      </c>
    </row>
    <row r="82" spans="1:42" x14ac:dyDescent="0.15">
      <c r="A82" s="40">
        <v>106</v>
      </c>
      <c r="B82" s="40" t="s">
        <v>60</v>
      </c>
      <c r="C82" s="41">
        <f t="shared" si="56"/>
        <v>2.52</v>
      </c>
      <c r="D82" s="40">
        <v>1</v>
      </c>
      <c r="E82" s="40">
        <f t="shared" si="57"/>
        <v>2.52</v>
      </c>
      <c r="F82" s="40">
        <f t="shared" si="28"/>
        <v>70</v>
      </c>
      <c r="G82" s="40" t="s">
        <v>171</v>
      </c>
      <c r="H82" s="40"/>
      <c r="I82" s="35" t="str">
        <f t="shared" si="29"/>
        <v>A</v>
      </c>
      <c r="J82" s="36">
        <v>1</v>
      </c>
      <c r="K82" s="37">
        <v>1</v>
      </c>
      <c r="L82" s="35" t="str">
        <f t="shared" si="30"/>
        <v>B</v>
      </c>
      <c r="M82" s="36">
        <v>0</v>
      </c>
      <c r="N82" s="37">
        <v>1</v>
      </c>
      <c r="O82" s="35" t="str">
        <f t="shared" si="31"/>
        <v>G</v>
      </c>
      <c r="P82" s="36">
        <v>3</v>
      </c>
      <c r="Q82" s="37">
        <v>1</v>
      </c>
      <c r="R82" s="35" t="str">
        <f t="shared" si="32"/>
        <v>M</v>
      </c>
      <c r="S82" s="36">
        <v>3</v>
      </c>
      <c r="T82" s="37">
        <v>1</v>
      </c>
      <c r="U82" s="35" t="str">
        <f t="shared" si="33"/>
        <v>X</v>
      </c>
      <c r="V82" s="36">
        <v>0</v>
      </c>
      <c r="W82" s="37">
        <v>1</v>
      </c>
      <c r="X82" s="35" t="str">
        <f t="shared" si="34"/>
        <v>I</v>
      </c>
      <c r="Y82" s="36">
        <v>0</v>
      </c>
      <c r="Z82" s="37">
        <v>1</v>
      </c>
      <c r="AA82" s="35" t="str">
        <f t="shared" si="35"/>
        <v/>
      </c>
      <c r="AB82" s="36">
        <v>0</v>
      </c>
      <c r="AC82" s="37">
        <v>1</v>
      </c>
      <c r="AD82" s="35" t="str">
        <f t="shared" si="36"/>
        <v/>
      </c>
      <c r="AE82" s="36">
        <v>0</v>
      </c>
      <c r="AF82" s="37">
        <v>1</v>
      </c>
      <c r="AG82" s="35" t="str">
        <f t="shared" si="37"/>
        <v/>
      </c>
      <c r="AH82" s="36">
        <v>0</v>
      </c>
      <c r="AI82" s="37">
        <v>1</v>
      </c>
      <c r="AJ82" s="35" t="str">
        <f t="shared" si="38"/>
        <v/>
      </c>
      <c r="AK82" s="36">
        <v>0</v>
      </c>
      <c r="AL82" s="37">
        <v>1</v>
      </c>
      <c r="AM82" s="35" t="str">
        <f t="shared" si="39"/>
        <v>A</v>
      </c>
      <c r="AN82" s="36">
        <v>0</v>
      </c>
      <c r="AO82" s="37">
        <v>1</v>
      </c>
      <c r="AP82">
        <f t="shared" si="40"/>
        <v>7</v>
      </c>
    </row>
    <row r="83" spans="1:42" x14ac:dyDescent="0.15">
      <c r="A83" s="40">
        <v>107</v>
      </c>
      <c r="B83" s="40" t="s">
        <v>230</v>
      </c>
      <c r="C83" s="41">
        <f t="shared" si="56"/>
        <v>7.1999999999999993</v>
      </c>
      <c r="D83" s="40">
        <v>1</v>
      </c>
      <c r="E83" s="40">
        <f t="shared" si="57"/>
        <v>7.1999999999999993</v>
      </c>
      <c r="F83" s="40">
        <v>200</v>
      </c>
      <c r="G83" s="40" t="s">
        <v>174</v>
      </c>
      <c r="H83" s="40" t="s">
        <v>171</v>
      </c>
      <c r="I83" s="234" t="s">
        <v>209</v>
      </c>
      <c r="J83" s="235"/>
      <c r="K83" s="235"/>
      <c r="L83" s="235"/>
      <c r="M83" s="235"/>
      <c r="N83" s="235"/>
      <c r="O83" s="235"/>
      <c r="P83" s="235"/>
      <c r="Q83" s="235"/>
      <c r="R83" s="235"/>
      <c r="S83" s="235"/>
      <c r="T83" s="235"/>
      <c r="U83" s="235"/>
      <c r="V83" s="235"/>
      <c r="W83" s="235"/>
      <c r="X83" s="235"/>
      <c r="Y83" s="235"/>
      <c r="Z83" s="235"/>
      <c r="AA83" s="235"/>
      <c r="AB83" s="235"/>
      <c r="AC83" s="235"/>
      <c r="AD83" s="235"/>
      <c r="AE83" s="235"/>
      <c r="AF83" s="235"/>
      <c r="AG83" s="235"/>
      <c r="AH83" s="235"/>
      <c r="AI83" s="235"/>
      <c r="AJ83" s="235"/>
      <c r="AK83" s="235"/>
      <c r="AL83" s="235"/>
      <c r="AM83" s="235"/>
      <c r="AN83" s="235"/>
      <c r="AO83" s="235"/>
      <c r="AP83" s="236"/>
    </row>
    <row r="84" spans="1:42" x14ac:dyDescent="0.15">
      <c r="A84" s="40">
        <v>108</v>
      </c>
      <c r="B84" s="40" t="s">
        <v>28</v>
      </c>
      <c r="C84" s="41">
        <f t="shared" si="56"/>
        <v>7.56</v>
      </c>
      <c r="D84" s="40">
        <v>1</v>
      </c>
      <c r="E84" s="40">
        <f t="shared" si="57"/>
        <v>7.56</v>
      </c>
      <c r="F84" s="40">
        <f t="shared" ref="F84:F118" si="73">AP84*10</f>
        <v>210</v>
      </c>
      <c r="G84" s="40" t="s">
        <v>171</v>
      </c>
      <c r="H84" s="40"/>
      <c r="I84" s="35" t="str">
        <f t="shared" ref="I84:I118" si="74">IF(G84="G","A",(IF(G84="C","A",(IF(G84="T","A","")))))</f>
        <v>A</v>
      </c>
      <c r="J84" s="36">
        <v>0</v>
      </c>
      <c r="K84" s="37">
        <v>1</v>
      </c>
      <c r="L84" s="35" t="str">
        <f t="shared" ref="L84:L118" si="75">IF(G84="G","B",(IF(G84="C","B",(IF(G84="T","B","")))))</f>
        <v>B</v>
      </c>
      <c r="M84" s="36">
        <v>0</v>
      </c>
      <c r="N84" s="37">
        <v>1</v>
      </c>
      <c r="O84" s="35" t="str">
        <f t="shared" ref="O84:O118" si="76">IF(G84="G","G",(IF(G84="C","G",(IF(G84="T","G","")))))</f>
        <v>G</v>
      </c>
      <c r="P84" s="36">
        <v>1</v>
      </c>
      <c r="Q84" s="37">
        <v>1</v>
      </c>
      <c r="R84" s="35" t="str">
        <f t="shared" ref="R84:R118" si="77">IF(G84="G","A",IF(G84="C","M",IF(G84="T","A","")))</f>
        <v>M</v>
      </c>
      <c r="S84" s="36">
        <v>10</v>
      </c>
      <c r="T84" s="37">
        <v>1</v>
      </c>
      <c r="U84" s="35" t="str">
        <f t="shared" ref="U84:U118" si="78">IF(G84="G","B",IF(G84="C","X",IF(G84="T","B","")))</f>
        <v>X</v>
      </c>
      <c r="V84" s="36">
        <v>10</v>
      </c>
      <c r="W84" s="37">
        <v>1</v>
      </c>
      <c r="X84" s="35" t="str">
        <f t="shared" ref="X84:X118" si="79">IF(G84="G","P",IF(G84="C","I",IF(G84="T","P","")))</f>
        <v>I</v>
      </c>
      <c r="Y84" s="36">
        <v>0</v>
      </c>
      <c r="Z84" s="37">
        <v>1</v>
      </c>
      <c r="AA84" s="35" t="str">
        <f t="shared" ref="AA84:AA118" si="80">IF(G84="T",IF(H84&lt;&gt;"",H84,""),"")</f>
        <v/>
      </c>
      <c r="AB84" s="36">
        <v>0</v>
      </c>
      <c r="AC84" s="37">
        <v>1</v>
      </c>
      <c r="AD84" s="35" t="str">
        <f t="shared" ref="AD84:AD118" si="81">IF(G84="T","A","")</f>
        <v/>
      </c>
      <c r="AE84" s="36">
        <v>0</v>
      </c>
      <c r="AF84" s="37">
        <v>1</v>
      </c>
      <c r="AG84" s="35" t="str">
        <f t="shared" ref="AG84:AG118" si="82">IF(G84="T","B","")</f>
        <v/>
      </c>
      <c r="AH84" s="36">
        <v>0</v>
      </c>
      <c r="AI84" s="37">
        <v>1</v>
      </c>
      <c r="AJ84" s="35" t="str">
        <f t="shared" ref="AJ84:AJ118" si="83">IF(G84="T","P","")</f>
        <v/>
      </c>
      <c r="AK84" s="36">
        <v>0</v>
      </c>
      <c r="AL84" s="37">
        <v>1</v>
      </c>
      <c r="AM84" s="35" t="str">
        <f t="shared" ref="AM84:AM118" si="84">IF(G84="G","A",IF(G84="C","A",IF(G84="T","A","")))</f>
        <v>A</v>
      </c>
      <c r="AN84" s="36">
        <v>0</v>
      </c>
      <c r="AO84" s="37">
        <v>1</v>
      </c>
      <c r="AP84">
        <f t="shared" ref="AP84:AP118" si="85">J84*K84+M84*N84+P84*Q84+S84*T84+V84*W84+Y84*Z84+AB84*AC84+AE84*AF84+AH84*AI84+AK84*AL84+AN84*AO84</f>
        <v>21</v>
      </c>
    </row>
    <row r="85" spans="1:42" x14ac:dyDescent="0.15">
      <c r="A85" s="40">
        <v>109</v>
      </c>
      <c r="B85" s="40" t="s">
        <v>96</v>
      </c>
      <c r="C85" s="41">
        <f t="shared" si="56"/>
        <v>2.88</v>
      </c>
      <c r="D85" s="40">
        <v>1</v>
      </c>
      <c r="E85" s="40">
        <f t="shared" si="57"/>
        <v>2.88</v>
      </c>
      <c r="F85" s="40">
        <f t="shared" si="73"/>
        <v>80</v>
      </c>
      <c r="G85" s="40" t="s">
        <v>171</v>
      </c>
      <c r="H85" s="40"/>
      <c r="I85" s="35" t="str">
        <f t="shared" si="74"/>
        <v>A</v>
      </c>
      <c r="J85" s="36">
        <v>1</v>
      </c>
      <c r="K85" s="37">
        <v>1</v>
      </c>
      <c r="L85" s="35" t="str">
        <f t="shared" si="75"/>
        <v>B</v>
      </c>
      <c r="M85" s="36">
        <v>0</v>
      </c>
      <c r="N85" s="37">
        <v>1</v>
      </c>
      <c r="O85" s="35" t="str">
        <f t="shared" si="76"/>
        <v>G</v>
      </c>
      <c r="P85" s="36">
        <v>1</v>
      </c>
      <c r="Q85" s="37">
        <v>1</v>
      </c>
      <c r="R85" s="35" t="str">
        <f t="shared" si="77"/>
        <v>M</v>
      </c>
      <c r="S85" s="36">
        <v>6</v>
      </c>
      <c r="T85" s="37">
        <v>1</v>
      </c>
      <c r="U85" s="35" t="str">
        <f t="shared" si="78"/>
        <v>X</v>
      </c>
      <c r="V85" s="36">
        <v>0</v>
      </c>
      <c r="W85" s="37">
        <v>1</v>
      </c>
      <c r="X85" s="35" t="str">
        <f t="shared" si="79"/>
        <v>I</v>
      </c>
      <c r="Y85" s="36">
        <v>0</v>
      </c>
      <c r="Z85" s="37">
        <v>1</v>
      </c>
      <c r="AA85" s="35" t="str">
        <f t="shared" si="80"/>
        <v/>
      </c>
      <c r="AB85" s="36">
        <v>0</v>
      </c>
      <c r="AC85" s="37">
        <v>1</v>
      </c>
      <c r="AD85" s="35" t="str">
        <f t="shared" si="81"/>
        <v/>
      </c>
      <c r="AE85" s="36">
        <v>0</v>
      </c>
      <c r="AF85" s="37">
        <v>1</v>
      </c>
      <c r="AG85" s="35" t="str">
        <f t="shared" si="82"/>
        <v/>
      </c>
      <c r="AH85" s="36">
        <v>0</v>
      </c>
      <c r="AI85" s="37">
        <v>1</v>
      </c>
      <c r="AJ85" s="35" t="str">
        <f t="shared" si="83"/>
        <v/>
      </c>
      <c r="AK85" s="36">
        <v>0</v>
      </c>
      <c r="AL85" s="37">
        <v>1</v>
      </c>
      <c r="AM85" s="35" t="str">
        <f t="shared" si="84"/>
        <v>A</v>
      </c>
      <c r="AN85" s="36">
        <v>0</v>
      </c>
      <c r="AO85" s="37">
        <v>1</v>
      </c>
      <c r="AP85">
        <f t="shared" si="85"/>
        <v>8</v>
      </c>
    </row>
    <row r="86" spans="1:42" x14ac:dyDescent="0.15">
      <c r="A86" s="40">
        <v>110</v>
      </c>
      <c r="B86" s="40" t="s">
        <v>15</v>
      </c>
      <c r="C86" s="41">
        <f t="shared" si="56"/>
        <v>3.9599999999999995</v>
      </c>
      <c r="D86" s="40">
        <v>1</v>
      </c>
      <c r="E86" s="40">
        <f t="shared" si="57"/>
        <v>3.9599999999999995</v>
      </c>
      <c r="F86" s="40">
        <f t="shared" si="73"/>
        <v>110</v>
      </c>
      <c r="G86" s="40" t="s">
        <v>171</v>
      </c>
      <c r="H86" s="40"/>
      <c r="I86" s="35" t="str">
        <f t="shared" si="74"/>
        <v>A</v>
      </c>
      <c r="J86" s="36">
        <v>0</v>
      </c>
      <c r="K86" s="37">
        <v>1</v>
      </c>
      <c r="L86" s="35" t="str">
        <f t="shared" si="75"/>
        <v>B</v>
      </c>
      <c r="M86" s="36">
        <v>0</v>
      </c>
      <c r="N86" s="37">
        <v>1</v>
      </c>
      <c r="O86" s="35" t="str">
        <f t="shared" si="76"/>
        <v>G</v>
      </c>
      <c r="P86" s="36">
        <v>1</v>
      </c>
      <c r="Q86" s="37">
        <v>1</v>
      </c>
      <c r="R86" s="35" t="str">
        <f t="shared" si="77"/>
        <v>M</v>
      </c>
      <c r="S86" s="36">
        <v>10</v>
      </c>
      <c r="T86" s="37">
        <v>1</v>
      </c>
      <c r="U86" s="35" t="str">
        <f t="shared" si="78"/>
        <v>X</v>
      </c>
      <c r="V86" s="36">
        <v>0</v>
      </c>
      <c r="W86" s="37">
        <v>1</v>
      </c>
      <c r="X86" s="35" t="str">
        <f t="shared" si="79"/>
        <v>I</v>
      </c>
      <c r="Y86" s="36">
        <v>0</v>
      </c>
      <c r="Z86" s="37">
        <v>1</v>
      </c>
      <c r="AA86" s="35" t="str">
        <f t="shared" si="80"/>
        <v/>
      </c>
      <c r="AB86" s="36">
        <v>0</v>
      </c>
      <c r="AC86" s="37">
        <v>1</v>
      </c>
      <c r="AD86" s="35" t="str">
        <f t="shared" si="81"/>
        <v/>
      </c>
      <c r="AE86" s="36">
        <v>0</v>
      </c>
      <c r="AF86" s="37">
        <v>1</v>
      </c>
      <c r="AG86" s="35" t="str">
        <f t="shared" si="82"/>
        <v/>
      </c>
      <c r="AH86" s="36">
        <v>0</v>
      </c>
      <c r="AI86" s="37">
        <v>1</v>
      </c>
      <c r="AJ86" s="35" t="str">
        <f t="shared" si="83"/>
        <v/>
      </c>
      <c r="AK86" s="36">
        <v>0</v>
      </c>
      <c r="AL86" s="37">
        <v>1</v>
      </c>
      <c r="AM86" s="35" t="str">
        <f t="shared" si="84"/>
        <v>A</v>
      </c>
      <c r="AN86" s="36">
        <v>0</v>
      </c>
      <c r="AO86" s="37">
        <v>1</v>
      </c>
      <c r="AP86">
        <f t="shared" si="85"/>
        <v>11</v>
      </c>
    </row>
    <row r="87" spans="1:42" x14ac:dyDescent="0.15">
      <c r="A87" s="40">
        <v>111</v>
      </c>
      <c r="B87" s="40" t="s">
        <v>14</v>
      </c>
      <c r="C87" s="41">
        <f t="shared" si="56"/>
        <v>5.76</v>
      </c>
      <c r="D87" s="40">
        <v>1</v>
      </c>
      <c r="E87" s="40">
        <f t="shared" si="57"/>
        <v>5.76</v>
      </c>
      <c r="F87" s="40">
        <f t="shared" si="73"/>
        <v>160</v>
      </c>
      <c r="G87" s="40" t="s">
        <v>171</v>
      </c>
      <c r="H87" s="40"/>
      <c r="I87" s="35" t="str">
        <f t="shared" si="74"/>
        <v>A</v>
      </c>
      <c r="J87" s="36">
        <v>0</v>
      </c>
      <c r="K87" s="37">
        <v>1</v>
      </c>
      <c r="L87" s="35" t="str">
        <f t="shared" si="75"/>
        <v>B</v>
      </c>
      <c r="M87" s="36">
        <v>0</v>
      </c>
      <c r="N87" s="37">
        <v>1</v>
      </c>
      <c r="O87" s="35" t="str">
        <f t="shared" si="76"/>
        <v>G</v>
      </c>
      <c r="P87" s="36">
        <v>0</v>
      </c>
      <c r="Q87" s="37">
        <v>1</v>
      </c>
      <c r="R87" s="35" t="str">
        <f t="shared" si="77"/>
        <v>M</v>
      </c>
      <c r="S87" s="36">
        <v>16</v>
      </c>
      <c r="T87" s="37">
        <v>1</v>
      </c>
      <c r="U87" s="35" t="str">
        <f t="shared" si="78"/>
        <v>X</v>
      </c>
      <c r="V87" s="36">
        <v>0</v>
      </c>
      <c r="W87" s="37">
        <v>1</v>
      </c>
      <c r="X87" s="35" t="str">
        <f t="shared" si="79"/>
        <v>I</v>
      </c>
      <c r="Y87" s="36">
        <v>0</v>
      </c>
      <c r="Z87" s="37">
        <v>1</v>
      </c>
      <c r="AA87" s="35" t="str">
        <f t="shared" si="80"/>
        <v/>
      </c>
      <c r="AB87" s="36">
        <v>0</v>
      </c>
      <c r="AC87" s="37">
        <v>1</v>
      </c>
      <c r="AD87" s="35" t="str">
        <f t="shared" si="81"/>
        <v/>
      </c>
      <c r="AE87" s="36">
        <v>0</v>
      </c>
      <c r="AF87" s="37">
        <v>1</v>
      </c>
      <c r="AG87" s="35" t="str">
        <f t="shared" si="82"/>
        <v/>
      </c>
      <c r="AH87" s="36">
        <v>0</v>
      </c>
      <c r="AI87" s="37">
        <v>1</v>
      </c>
      <c r="AJ87" s="35" t="str">
        <f t="shared" si="83"/>
        <v/>
      </c>
      <c r="AK87" s="36">
        <v>0</v>
      </c>
      <c r="AL87" s="37">
        <v>1</v>
      </c>
      <c r="AM87" s="35" t="str">
        <f t="shared" si="84"/>
        <v>A</v>
      </c>
      <c r="AN87" s="36">
        <v>0</v>
      </c>
      <c r="AO87" s="37">
        <v>1</v>
      </c>
      <c r="AP87">
        <f t="shared" si="85"/>
        <v>16</v>
      </c>
    </row>
    <row r="88" spans="1:42" x14ac:dyDescent="0.15">
      <c r="A88" s="40">
        <v>112</v>
      </c>
      <c r="B88" s="40" t="s">
        <v>90</v>
      </c>
      <c r="C88" s="41">
        <f>E88</f>
        <v>0</v>
      </c>
      <c r="D88" s="40">
        <v>1</v>
      </c>
      <c r="E88" s="40">
        <f>F88*0.036</f>
        <v>0</v>
      </c>
      <c r="F88" s="40">
        <f>AP88*10</f>
        <v>0</v>
      </c>
      <c r="G88" s="40"/>
      <c r="H88" s="40"/>
      <c r="I88" s="35" t="str">
        <f t="shared" si="74"/>
        <v/>
      </c>
      <c r="J88" s="36">
        <v>0</v>
      </c>
      <c r="K88" s="37">
        <v>1</v>
      </c>
      <c r="L88" s="35" t="str">
        <f t="shared" si="75"/>
        <v/>
      </c>
      <c r="M88" s="36">
        <v>0</v>
      </c>
      <c r="N88" s="37">
        <v>1</v>
      </c>
      <c r="O88" s="35" t="str">
        <f t="shared" si="76"/>
        <v/>
      </c>
      <c r="P88" s="36">
        <v>0</v>
      </c>
      <c r="Q88" s="37">
        <v>1</v>
      </c>
      <c r="R88" s="35" t="str">
        <f t="shared" si="77"/>
        <v/>
      </c>
      <c r="S88" s="36">
        <v>0</v>
      </c>
      <c r="T88" s="37">
        <v>1</v>
      </c>
      <c r="U88" s="35" t="str">
        <f t="shared" si="78"/>
        <v/>
      </c>
      <c r="V88" s="36">
        <v>0</v>
      </c>
      <c r="W88" s="37">
        <v>1</v>
      </c>
      <c r="X88" s="35" t="str">
        <f t="shared" si="79"/>
        <v/>
      </c>
      <c r="Y88" s="36">
        <v>0</v>
      </c>
      <c r="Z88" s="37">
        <v>1</v>
      </c>
      <c r="AA88" s="35" t="str">
        <f t="shared" si="80"/>
        <v/>
      </c>
      <c r="AB88" s="36">
        <v>0</v>
      </c>
      <c r="AC88" s="37">
        <v>1</v>
      </c>
      <c r="AD88" s="35" t="str">
        <f t="shared" si="81"/>
        <v/>
      </c>
      <c r="AE88" s="36">
        <v>0</v>
      </c>
      <c r="AF88" s="37">
        <v>1</v>
      </c>
      <c r="AG88" s="35" t="str">
        <f t="shared" si="82"/>
        <v/>
      </c>
      <c r="AH88" s="36">
        <v>0</v>
      </c>
      <c r="AI88" s="37">
        <v>1</v>
      </c>
      <c r="AJ88" s="35" t="str">
        <f t="shared" si="83"/>
        <v/>
      </c>
      <c r="AK88" s="36">
        <v>0</v>
      </c>
      <c r="AL88" s="37">
        <v>1</v>
      </c>
      <c r="AM88" s="35" t="str">
        <f t="shared" si="84"/>
        <v/>
      </c>
      <c r="AN88" s="36">
        <v>0</v>
      </c>
      <c r="AO88" s="37">
        <v>1</v>
      </c>
      <c r="AP88">
        <f t="shared" si="85"/>
        <v>0</v>
      </c>
    </row>
    <row r="89" spans="1:42" x14ac:dyDescent="0.15">
      <c r="A89" s="40">
        <v>113</v>
      </c>
      <c r="B89" s="40" t="s">
        <v>91</v>
      </c>
      <c r="C89" s="41">
        <f t="shared" si="56"/>
        <v>0</v>
      </c>
      <c r="D89" s="40">
        <v>1</v>
      </c>
      <c r="E89" s="40">
        <f t="shared" si="57"/>
        <v>0</v>
      </c>
      <c r="F89" s="40">
        <f t="shared" si="73"/>
        <v>0</v>
      </c>
      <c r="G89" s="40"/>
      <c r="H89" s="40"/>
      <c r="I89" s="35" t="str">
        <f t="shared" si="74"/>
        <v/>
      </c>
      <c r="J89" s="36">
        <v>0</v>
      </c>
      <c r="K89" s="37">
        <v>1</v>
      </c>
      <c r="L89" s="35" t="str">
        <f t="shared" si="75"/>
        <v/>
      </c>
      <c r="M89" s="36">
        <v>0</v>
      </c>
      <c r="N89" s="37">
        <v>1</v>
      </c>
      <c r="O89" s="35" t="str">
        <f t="shared" si="76"/>
        <v/>
      </c>
      <c r="P89" s="36">
        <v>0</v>
      </c>
      <c r="Q89" s="37">
        <v>1</v>
      </c>
      <c r="R89" s="35" t="str">
        <f t="shared" si="77"/>
        <v/>
      </c>
      <c r="S89" s="36">
        <v>0</v>
      </c>
      <c r="T89" s="37">
        <v>1</v>
      </c>
      <c r="U89" s="35" t="str">
        <f t="shared" si="78"/>
        <v/>
      </c>
      <c r="V89" s="36">
        <v>0</v>
      </c>
      <c r="W89" s="37">
        <v>1</v>
      </c>
      <c r="X89" s="35" t="str">
        <f t="shared" si="79"/>
        <v/>
      </c>
      <c r="Y89" s="36">
        <v>0</v>
      </c>
      <c r="Z89" s="37">
        <v>1</v>
      </c>
      <c r="AA89" s="35" t="str">
        <f t="shared" si="80"/>
        <v/>
      </c>
      <c r="AB89" s="36">
        <v>0</v>
      </c>
      <c r="AC89" s="37">
        <v>1</v>
      </c>
      <c r="AD89" s="35" t="str">
        <f t="shared" si="81"/>
        <v/>
      </c>
      <c r="AE89" s="36">
        <v>0</v>
      </c>
      <c r="AF89" s="37">
        <v>1</v>
      </c>
      <c r="AG89" s="35" t="str">
        <f t="shared" si="82"/>
        <v/>
      </c>
      <c r="AH89" s="36">
        <v>0</v>
      </c>
      <c r="AI89" s="37">
        <v>1</v>
      </c>
      <c r="AJ89" s="35" t="str">
        <f t="shared" si="83"/>
        <v/>
      </c>
      <c r="AK89" s="36">
        <v>0</v>
      </c>
      <c r="AL89" s="37">
        <v>1</v>
      </c>
      <c r="AM89" s="35" t="str">
        <f t="shared" si="84"/>
        <v/>
      </c>
      <c r="AN89" s="36">
        <v>0</v>
      </c>
      <c r="AO89" s="37">
        <v>1</v>
      </c>
      <c r="AP89">
        <f t="shared" si="85"/>
        <v>0</v>
      </c>
    </row>
    <row r="90" spans="1:42" x14ac:dyDescent="0.15">
      <c r="A90" s="40">
        <v>114</v>
      </c>
      <c r="B90" s="40" t="s">
        <v>27</v>
      </c>
      <c r="C90" s="41">
        <f t="shared" si="56"/>
        <v>1.0799999999999998</v>
      </c>
      <c r="D90" s="40">
        <v>1</v>
      </c>
      <c r="E90" s="40">
        <f t="shared" si="57"/>
        <v>1.0799999999999998</v>
      </c>
      <c r="F90" s="40">
        <f t="shared" si="73"/>
        <v>30</v>
      </c>
      <c r="G90" s="40" t="s">
        <v>171</v>
      </c>
      <c r="H90" s="40"/>
      <c r="I90" s="35" t="str">
        <f t="shared" si="74"/>
        <v>A</v>
      </c>
      <c r="J90" s="36">
        <v>1</v>
      </c>
      <c r="K90" s="37">
        <v>1</v>
      </c>
      <c r="L90" s="35" t="str">
        <f t="shared" si="75"/>
        <v>B</v>
      </c>
      <c r="M90" s="36">
        <v>0</v>
      </c>
      <c r="N90" s="37">
        <v>1</v>
      </c>
      <c r="O90" s="35" t="str">
        <f t="shared" si="76"/>
        <v>G</v>
      </c>
      <c r="P90" s="36">
        <v>1</v>
      </c>
      <c r="Q90" s="37">
        <v>1</v>
      </c>
      <c r="R90" s="35" t="str">
        <f t="shared" si="77"/>
        <v>M</v>
      </c>
      <c r="S90" s="36">
        <v>1</v>
      </c>
      <c r="T90" s="37">
        <v>1</v>
      </c>
      <c r="U90" s="35" t="str">
        <f t="shared" si="78"/>
        <v>X</v>
      </c>
      <c r="V90" s="36">
        <v>0</v>
      </c>
      <c r="W90" s="37">
        <v>1</v>
      </c>
      <c r="X90" s="35" t="str">
        <f t="shared" si="79"/>
        <v>I</v>
      </c>
      <c r="Y90" s="36">
        <v>0</v>
      </c>
      <c r="Z90" s="37">
        <v>1</v>
      </c>
      <c r="AA90" s="35" t="str">
        <f t="shared" si="80"/>
        <v/>
      </c>
      <c r="AB90" s="36">
        <v>0</v>
      </c>
      <c r="AC90" s="37">
        <v>1</v>
      </c>
      <c r="AD90" s="35" t="str">
        <f t="shared" si="81"/>
        <v/>
      </c>
      <c r="AE90" s="36">
        <v>0</v>
      </c>
      <c r="AF90" s="37">
        <v>1</v>
      </c>
      <c r="AG90" s="35" t="str">
        <f t="shared" si="82"/>
        <v/>
      </c>
      <c r="AH90" s="36">
        <v>0</v>
      </c>
      <c r="AI90" s="37">
        <v>1</v>
      </c>
      <c r="AJ90" s="35" t="str">
        <f t="shared" si="83"/>
        <v/>
      </c>
      <c r="AK90" s="36">
        <v>0</v>
      </c>
      <c r="AL90" s="37">
        <v>1</v>
      </c>
      <c r="AM90" s="35" t="str">
        <f t="shared" si="84"/>
        <v>A</v>
      </c>
      <c r="AN90" s="36">
        <v>0</v>
      </c>
      <c r="AO90" s="37">
        <v>1</v>
      </c>
      <c r="AP90">
        <f t="shared" si="85"/>
        <v>3</v>
      </c>
    </row>
    <row r="91" spans="1:42" x14ac:dyDescent="0.15">
      <c r="A91" s="40">
        <v>115</v>
      </c>
      <c r="B91" s="40" t="s">
        <v>63</v>
      </c>
      <c r="C91" s="41">
        <f t="shared" si="56"/>
        <v>0</v>
      </c>
      <c r="D91" s="40">
        <v>1</v>
      </c>
      <c r="E91" s="40">
        <f t="shared" si="57"/>
        <v>0</v>
      </c>
      <c r="F91" s="40">
        <f t="shared" si="73"/>
        <v>0</v>
      </c>
      <c r="G91" s="40"/>
      <c r="H91" s="40"/>
      <c r="I91" s="35" t="str">
        <f t="shared" si="74"/>
        <v/>
      </c>
      <c r="J91" s="36">
        <v>0</v>
      </c>
      <c r="K91" s="37">
        <v>1</v>
      </c>
      <c r="L91" s="35" t="str">
        <f t="shared" si="75"/>
        <v/>
      </c>
      <c r="M91" s="36">
        <v>0</v>
      </c>
      <c r="N91" s="37">
        <v>1</v>
      </c>
      <c r="O91" s="35" t="str">
        <f t="shared" si="76"/>
        <v/>
      </c>
      <c r="P91" s="36">
        <v>0</v>
      </c>
      <c r="Q91" s="37">
        <v>1</v>
      </c>
      <c r="R91" s="35" t="str">
        <f t="shared" si="77"/>
        <v/>
      </c>
      <c r="S91" s="36">
        <v>0</v>
      </c>
      <c r="T91" s="37">
        <v>1</v>
      </c>
      <c r="U91" s="35" t="str">
        <f t="shared" si="78"/>
        <v/>
      </c>
      <c r="V91" s="36">
        <v>0</v>
      </c>
      <c r="W91" s="37">
        <v>1</v>
      </c>
      <c r="X91" s="35" t="str">
        <f t="shared" si="79"/>
        <v/>
      </c>
      <c r="Y91" s="36">
        <v>0</v>
      </c>
      <c r="Z91" s="37">
        <v>1</v>
      </c>
      <c r="AA91" s="35" t="str">
        <f t="shared" si="80"/>
        <v/>
      </c>
      <c r="AB91" s="36">
        <v>0</v>
      </c>
      <c r="AC91" s="37">
        <v>1</v>
      </c>
      <c r="AD91" s="35" t="str">
        <f t="shared" si="81"/>
        <v/>
      </c>
      <c r="AE91" s="36">
        <v>0</v>
      </c>
      <c r="AF91" s="37">
        <v>1</v>
      </c>
      <c r="AG91" s="35" t="str">
        <f t="shared" si="82"/>
        <v/>
      </c>
      <c r="AH91" s="36">
        <v>0</v>
      </c>
      <c r="AI91" s="37">
        <v>1</v>
      </c>
      <c r="AJ91" s="35" t="str">
        <f t="shared" si="83"/>
        <v/>
      </c>
      <c r="AK91" s="36">
        <v>0</v>
      </c>
      <c r="AL91" s="37">
        <v>1</v>
      </c>
      <c r="AM91" s="35" t="str">
        <f t="shared" si="84"/>
        <v/>
      </c>
      <c r="AN91" s="36">
        <v>0</v>
      </c>
      <c r="AO91" s="37">
        <v>1</v>
      </c>
      <c r="AP91">
        <f t="shared" si="85"/>
        <v>0</v>
      </c>
    </row>
    <row r="92" spans="1:42" x14ac:dyDescent="0.15">
      <c r="A92" s="40">
        <v>116</v>
      </c>
      <c r="B92" s="40" t="s">
        <v>17</v>
      </c>
      <c r="C92" s="41">
        <f t="shared" si="56"/>
        <v>0</v>
      </c>
      <c r="D92" s="40">
        <v>1</v>
      </c>
      <c r="E92" s="40">
        <f t="shared" si="57"/>
        <v>0</v>
      </c>
      <c r="F92" s="40">
        <f t="shared" si="73"/>
        <v>0</v>
      </c>
      <c r="G92" s="40"/>
      <c r="H92" s="40"/>
      <c r="I92" s="35" t="str">
        <f t="shared" si="74"/>
        <v/>
      </c>
      <c r="J92" s="36">
        <v>0</v>
      </c>
      <c r="K92" s="37">
        <v>1</v>
      </c>
      <c r="L92" s="35" t="str">
        <f t="shared" si="75"/>
        <v/>
      </c>
      <c r="M92" s="36">
        <v>0</v>
      </c>
      <c r="N92" s="37">
        <v>1</v>
      </c>
      <c r="O92" s="35" t="str">
        <f t="shared" si="76"/>
        <v/>
      </c>
      <c r="P92" s="36">
        <v>0</v>
      </c>
      <c r="Q92" s="37">
        <v>1</v>
      </c>
      <c r="R92" s="35" t="str">
        <f t="shared" si="77"/>
        <v/>
      </c>
      <c r="S92" s="36">
        <v>0</v>
      </c>
      <c r="T92" s="37">
        <v>1</v>
      </c>
      <c r="U92" s="35" t="str">
        <f t="shared" si="78"/>
        <v/>
      </c>
      <c r="V92" s="36">
        <v>0</v>
      </c>
      <c r="W92" s="37">
        <v>1</v>
      </c>
      <c r="X92" s="35" t="str">
        <f t="shared" si="79"/>
        <v/>
      </c>
      <c r="Y92" s="36">
        <v>0</v>
      </c>
      <c r="Z92" s="37">
        <v>1</v>
      </c>
      <c r="AA92" s="35" t="str">
        <f t="shared" si="80"/>
        <v/>
      </c>
      <c r="AB92" s="36">
        <v>0</v>
      </c>
      <c r="AC92" s="37">
        <v>1</v>
      </c>
      <c r="AD92" s="35" t="str">
        <f t="shared" si="81"/>
        <v/>
      </c>
      <c r="AE92" s="36">
        <v>0</v>
      </c>
      <c r="AF92" s="37">
        <v>1</v>
      </c>
      <c r="AG92" s="35" t="str">
        <f t="shared" si="82"/>
        <v/>
      </c>
      <c r="AH92" s="36">
        <v>0</v>
      </c>
      <c r="AI92" s="37">
        <v>1</v>
      </c>
      <c r="AJ92" s="35" t="str">
        <f t="shared" si="83"/>
        <v/>
      </c>
      <c r="AK92" s="36">
        <v>0</v>
      </c>
      <c r="AL92" s="37">
        <v>1</v>
      </c>
      <c r="AM92" s="35" t="str">
        <f t="shared" si="84"/>
        <v/>
      </c>
      <c r="AN92" s="36">
        <v>0</v>
      </c>
      <c r="AO92" s="37">
        <v>1</v>
      </c>
      <c r="AP92">
        <f t="shared" si="85"/>
        <v>0</v>
      </c>
    </row>
    <row r="93" spans="1:42" x14ac:dyDescent="0.15">
      <c r="A93" s="40">
        <v>117</v>
      </c>
      <c r="B93" s="40" t="s">
        <v>80</v>
      </c>
      <c r="C93" s="41">
        <f t="shared" si="56"/>
        <v>1.7999999999999998</v>
      </c>
      <c r="D93" s="40">
        <v>1</v>
      </c>
      <c r="E93" s="40">
        <f t="shared" si="57"/>
        <v>1.7999999999999998</v>
      </c>
      <c r="F93" s="40">
        <f t="shared" si="73"/>
        <v>50</v>
      </c>
      <c r="G93" s="40" t="s">
        <v>171</v>
      </c>
      <c r="H93" s="40"/>
      <c r="I93" s="35" t="str">
        <f t="shared" si="74"/>
        <v>A</v>
      </c>
      <c r="J93" s="36">
        <v>1</v>
      </c>
      <c r="K93" s="37">
        <v>1</v>
      </c>
      <c r="L93" s="35" t="str">
        <f t="shared" si="75"/>
        <v>B</v>
      </c>
      <c r="M93" s="36">
        <v>0</v>
      </c>
      <c r="N93" s="37">
        <v>1</v>
      </c>
      <c r="O93" s="35" t="str">
        <f t="shared" si="76"/>
        <v>G</v>
      </c>
      <c r="P93" s="36">
        <v>1</v>
      </c>
      <c r="Q93" s="37">
        <v>1</v>
      </c>
      <c r="R93" s="35" t="str">
        <f t="shared" si="77"/>
        <v>M</v>
      </c>
      <c r="S93" s="36">
        <v>3</v>
      </c>
      <c r="T93" s="37">
        <v>1</v>
      </c>
      <c r="U93" s="35" t="str">
        <f t="shared" si="78"/>
        <v>X</v>
      </c>
      <c r="V93" s="36">
        <v>0</v>
      </c>
      <c r="W93" s="37">
        <v>1</v>
      </c>
      <c r="X93" s="35" t="str">
        <f t="shared" si="79"/>
        <v>I</v>
      </c>
      <c r="Y93" s="36">
        <v>0</v>
      </c>
      <c r="Z93" s="37">
        <v>1</v>
      </c>
      <c r="AA93" s="35" t="str">
        <f t="shared" si="80"/>
        <v/>
      </c>
      <c r="AB93" s="36">
        <v>0</v>
      </c>
      <c r="AC93" s="37">
        <v>1</v>
      </c>
      <c r="AD93" s="35" t="str">
        <f t="shared" si="81"/>
        <v/>
      </c>
      <c r="AE93" s="36">
        <v>0</v>
      </c>
      <c r="AF93" s="37">
        <v>1</v>
      </c>
      <c r="AG93" s="35" t="str">
        <f t="shared" si="82"/>
        <v/>
      </c>
      <c r="AH93" s="36">
        <v>0</v>
      </c>
      <c r="AI93" s="37">
        <v>1</v>
      </c>
      <c r="AJ93" s="35" t="str">
        <f t="shared" si="83"/>
        <v/>
      </c>
      <c r="AK93" s="36">
        <v>0</v>
      </c>
      <c r="AL93" s="37">
        <v>1</v>
      </c>
      <c r="AM93" s="35" t="str">
        <f t="shared" si="84"/>
        <v>A</v>
      </c>
      <c r="AN93" s="36">
        <v>0</v>
      </c>
      <c r="AO93" s="37">
        <v>1</v>
      </c>
      <c r="AP93">
        <f t="shared" si="85"/>
        <v>5</v>
      </c>
    </row>
    <row r="94" spans="1:42" x14ac:dyDescent="0.15">
      <c r="A94" s="40">
        <v>118</v>
      </c>
      <c r="B94" s="40" t="s">
        <v>88</v>
      </c>
      <c r="C94" s="41">
        <f t="shared" si="56"/>
        <v>0</v>
      </c>
      <c r="D94" s="40">
        <v>1</v>
      </c>
      <c r="E94" s="40">
        <f t="shared" si="57"/>
        <v>0</v>
      </c>
      <c r="F94" s="40">
        <f t="shared" si="73"/>
        <v>0</v>
      </c>
      <c r="G94" s="40"/>
      <c r="H94" s="40"/>
      <c r="I94" s="35" t="str">
        <f t="shared" si="74"/>
        <v/>
      </c>
      <c r="J94" s="36">
        <v>0</v>
      </c>
      <c r="K94" s="37">
        <v>1</v>
      </c>
      <c r="L94" s="35" t="str">
        <f t="shared" si="75"/>
        <v/>
      </c>
      <c r="M94" s="36">
        <v>0</v>
      </c>
      <c r="N94" s="37">
        <v>1</v>
      </c>
      <c r="O94" s="35" t="str">
        <f t="shared" si="76"/>
        <v/>
      </c>
      <c r="P94" s="36">
        <v>0</v>
      </c>
      <c r="Q94" s="37">
        <v>1</v>
      </c>
      <c r="R94" s="35" t="str">
        <f t="shared" si="77"/>
        <v/>
      </c>
      <c r="S94" s="36">
        <v>0</v>
      </c>
      <c r="T94" s="37">
        <v>1</v>
      </c>
      <c r="U94" s="35" t="str">
        <f t="shared" si="78"/>
        <v/>
      </c>
      <c r="V94" s="36">
        <v>0</v>
      </c>
      <c r="W94" s="37">
        <v>1</v>
      </c>
      <c r="X94" s="35" t="str">
        <f t="shared" si="79"/>
        <v/>
      </c>
      <c r="Y94" s="36">
        <v>0</v>
      </c>
      <c r="Z94" s="37">
        <v>1</v>
      </c>
      <c r="AA94" s="35" t="str">
        <f t="shared" si="80"/>
        <v/>
      </c>
      <c r="AB94" s="36">
        <v>0</v>
      </c>
      <c r="AC94" s="37">
        <v>1</v>
      </c>
      <c r="AD94" s="35" t="str">
        <f t="shared" si="81"/>
        <v/>
      </c>
      <c r="AE94" s="36">
        <v>0</v>
      </c>
      <c r="AF94" s="37">
        <v>1</v>
      </c>
      <c r="AG94" s="35" t="str">
        <f t="shared" si="82"/>
        <v/>
      </c>
      <c r="AH94" s="36">
        <v>0</v>
      </c>
      <c r="AI94" s="37">
        <v>1</v>
      </c>
      <c r="AJ94" s="35" t="str">
        <f t="shared" si="83"/>
        <v/>
      </c>
      <c r="AK94" s="36">
        <v>0</v>
      </c>
      <c r="AL94" s="37">
        <v>1</v>
      </c>
      <c r="AM94" s="35" t="str">
        <f t="shared" si="84"/>
        <v/>
      </c>
      <c r="AN94" s="36">
        <v>0</v>
      </c>
      <c r="AO94" s="37">
        <v>1</v>
      </c>
      <c r="AP94">
        <f t="shared" si="85"/>
        <v>0</v>
      </c>
    </row>
    <row r="95" spans="1:42" x14ac:dyDescent="0.15">
      <c r="A95" s="40">
        <v>119</v>
      </c>
      <c r="B95" s="40" t="s">
        <v>13</v>
      </c>
      <c r="C95" s="41">
        <f t="shared" si="56"/>
        <v>5.76</v>
      </c>
      <c r="D95" s="40">
        <v>1</v>
      </c>
      <c r="E95" s="40">
        <f t="shared" si="57"/>
        <v>5.76</v>
      </c>
      <c r="F95" s="40">
        <f t="shared" si="73"/>
        <v>160</v>
      </c>
      <c r="G95" s="40" t="s">
        <v>170</v>
      </c>
      <c r="H95" s="40"/>
      <c r="I95" s="35" t="str">
        <f t="shared" si="74"/>
        <v>A</v>
      </c>
      <c r="J95" s="36">
        <v>0</v>
      </c>
      <c r="K95" s="37">
        <v>1</v>
      </c>
      <c r="L95" s="35" t="str">
        <f t="shared" si="75"/>
        <v>B</v>
      </c>
      <c r="M95" s="36">
        <v>16</v>
      </c>
      <c r="N95" s="37">
        <v>1</v>
      </c>
      <c r="O95" s="35" t="str">
        <f t="shared" si="76"/>
        <v>G</v>
      </c>
      <c r="P95" s="36">
        <v>0</v>
      </c>
      <c r="Q95" s="37">
        <v>1</v>
      </c>
      <c r="R95" s="35" t="str">
        <f t="shared" si="77"/>
        <v>A</v>
      </c>
      <c r="S95" s="36">
        <v>0</v>
      </c>
      <c r="T95" s="37">
        <v>1</v>
      </c>
      <c r="U95" s="35" t="str">
        <f t="shared" si="78"/>
        <v>B</v>
      </c>
      <c r="V95" s="36">
        <v>0</v>
      </c>
      <c r="W95" s="37">
        <v>1</v>
      </c>
      <c r="X95" s="35" t="str">
        <f t="shared" si="79"/>
        <v>P</v>
      </c>
      <c r="Y95" s="36">
        <v>0</v>
      </c>
      <c r="Z95" s="37">
        <v>1</v>
      </c>
      <c r="AA95" s="35" t="str">
        <f t="shared" si="80"/>
        <v/>
      </c>
      <c r="AB95" s="36">
        <v>0</v>
      </c>
      <c r="AC95" s="37">
        <v>1</v>
      </c>
      <c r="AD95" s="35" t="str">
        <f t="shared" si="81"/>
        <v/>
      </c>
      <c r="AE95" s="36">
        <v>0</v>
      </c>
      <c r="AF95" s="37">
        <v>1</v>
      </c>
      <c r="AG95" s="35" t="str">
        <f t="shared" si="82"/>
        <v/>
      </c>
      <c r="AH95" s="36">
        <v>0</v>
      </c>
      <c r="AI95" s="37">
        <v>1</v>
      </c>
      <c r="AJ95" s="35" t="str">
        <f t="shared" si="83"/>
        <v/>
      </c>
      <c r="AK95" s="36">
        <v>0</v>
      </c>
      <c r="AL95" s="37">
        <v>1</v>
      </c>
      <c r="AM95" s="35" t="str">
        <f t="shared" si="84"/>
        <v>A</v>
      </c>
      <c r="AN95" s="36">
        <v>0</v>
      </c>
      <c r="AO95" s="37">
        <v>1</v>
      </c>
      <c r="AP95">
        <f t="shared" si="85"/>
        <v>16</v>
      </c>
    </row>
    <row r="96" spans="1:42" x14ac:dyDescent="0.15">
      <c r="A96" s="40">
        <v>120</v>
      </c>
      <c r="B96" s="40" t="s">
        <v>87</v>
      </c>
      <c r="C96" s="41">
        <f t="shared" si="56"/>
        <v>1.7999999999999998</v>
      </c>
      <c r="D96" s="40">
        <v>1</v>
      </c>
      <c r="E96" s="40">
        <f t="shared" si="57"/>
        <v>1.7999999999999998</v>
      </c>
      <c r="F96" s="40">
        <f t="shared" si="73"/>
        <v>50</v>
      </c>
      <c r="G96" s="40" t="s">
        <v>171</v>
      </c>
      <c r="H96" s="40"/>
      <c r="I96" s="35" t="str">
        <f t="shared" si="74"/>
        <v>A</v>
      </c>
      <c r="J96" s="36">
        <v>1</v>
      </c>
      <c r="K96" s="37">
        <v>1</v>
      </c>
      <c r="L96" s="35" t="str">
        <f t="shared" si="75"/>
        <v>B</v>
      </c>
      <c r="M96" s="36">
        <v>0</v>
      </c>
      <c r="N96" s="37">
        <v>1</v>
      </c>
      <c r="O96" s="35" t="str">
        <f t="shared" si="76"/>
        <v>G</v>
      </c>
      <c r="P96" s="36">
        <v>1</v>
      </c>
      <c r="Q96" s="37">
        <v>1</v>
      </c>
      <c r="R96" s="35" t="str">
        <f t="shared" si="77"/>
        <v>M</v>
      </c>
      <c r="S96" s="36">
        <v>3</v>
      </c>
      <c r="T96" s="37">
        <v>1</v>
      </c>
      <c r="U96" s="35" t="str">
        <f t="shared" si="78"/>
        <v>X</v>
      </c>
      <c r="V96" s="36">
        <v>0</v>
      </c>
      <c r="W96" s="37">
        <v>1</v>
      </c>
      <c r="X96" s="35" t="str">
        <f t="shared" si="79"/>
        <v>I</v>
      </c>
      <c r="Y96" s="36">
        <v>0</v>
      </c>
      <c r="Z96" s="37">
        <v>1</v>
      </c>
      <c r="AA96" s="35" t="str">
        <f t="shared" si="80"/>
        <v/>
      </c>
      <c r="AB96" s="36">
        <v>0</v>
      </c>
      <c r="AC96" s="37">
        <v>1</v>
      </c>
      <c r="AD96" s="35" t="str">
        <f t="shared" si="81"/>
        <v/>
      </c>
      <c r="AE96" s="36">
        <v>0</v>
      </c>
      <c r="AF96" s="37">
        <v>1</v>
      </c>
      <c r="AG96" s="35" t="str">
        <f t="shared" si="82"/>
        <v/>
      </c>
      <c r="AH96" s="36">
        <v>0</v>
      </c>
      <c r="AI96" s="37">
        <v>1</v>
      </c>
      <c r="AJ96" s="35" t="str">
        <f t="shared" si="83"/>
        <v/>
      </c>
      <c r="AK96" s="36">
        <v>0</v>
      </c>
      <c r="AL96" s="37">
        <v>1</v>
      </c>
      <c r="AM96" s="35" t="str">
        <f t="shared" si="84"/>
        <v>A</v>
      </c>
      <c r="AN96" s="36">
        <v>0</v>
      </c>
      <c r="AO96" s="37">
        <v>1</v>
      </c>
      <c r="AP96">
        <f t="shared" si="85"/>
        <v>5</v>
      </c>
    </row>
    <row r="97" spans="1:42" x14ac:dyDescent="0.15">
      <c r="A97" s="40">
        <v>124</v>
      </c>
      <c r="B97" s="40" t="s">
        <v>65</v>
      </c>
      <c r="C97" s="41">
        <f t="shared" si="56"/>
        <v>0</v>
      </c>
      <c r="D97" s="40">
        <v>1</v>
      </c>
      <c r="E97" s="40">
        <f t="shared" si="57"/>
        <v>0</v>
      </c>
      <c r="F97" s="40">
        <f t="shared" si="73"/>
        <v>0</v>
      </c>
      <c r="G97" s="40"/>
      <c r="H97" s="40"/>
      <c r="I97" s="35" t="str">
        <f t="shared" si="74"/>
        <v/>
      </c>
      <c r="J97" s="36">
        <v>0</v>
      </c>
      <c r="K97" s="37">
        <v>1</v>
      </c>
      <c r="L97" s="35" t="str">
        <f t="shared" si="75"/>
        <v/>
      </c>
      <c r="M97" s="36">
        <v>0</v>
      </c>
      <c r="N97" s="37">
        <v>1</v>
      </c>
      <c r="O97" s="35" t="str">
        <f t="shared" si="76"/>
        <v/>
      </c>
      <c r="P97" s="36">
        <v>0</v>
      </c>
      <c r="Q97" s="37">
        <v>1</v>
      </c>
      <c r="R97" s="35" t="str">
        <f t="shared" si="77"/>
        <v/>
      </c>
      <c r="S97" s="36">
        <v>0</v>
      </c>
      <c r="T97" s="37">
        <v>1</v>
      </c>
      <c r="U97" s="35" t="str">
        <f t="shared" si="78"/>
        <v/>
      </c>
      <c r="V97" s="36">
        <v>0</v>
      </c>
      <c r="W97" s="37">
        <v>1</v>
      </c>
      <c r="X97" s="35" t="str">
        <f t="shared" si="79"/>
        <v/>
      </c>
      <c r="Y97" s="36">
        <v>0</v>
      </c>
      <c r="Z97" s="37">
        <v>1</v>
      </c>
      <c r="AA97" s="35" t="str">
        <f t="shared" si="80"/>
        <v/>
      </c>
      <c r="AB97" s="36">
        <v>0</v>
      </c>
      <c r="AC97" s="37">
        <v>1</v>
      </c>
      <c r="AD97" s="35" t="str">
        <f t="shared" si="81"/>
        <v/>
      </c>
      <c r="AE97" s="36">
        <v>0</v>
      </c>
      <c r="AF97" s="37">
        <v>1</v>
      </c>
      <c r="AG97" s="35" t="str">
        <f t="shared" si="82"/>
        <v/>
      </c>
      <c r="AH97" s="36">
        <v>0</v>
      </c>
      <c r="AI97" s="37">
        <v>1</v>
      </c>
      <c r="AJ97" s="35" t="str">
        <f t="shared" si="83"/>
        <v/>
      </c>
      <c r="AK97" s="36">
        <v>0</v>
      </c>
      <c r="AL97" s="37">
        <v>1</v>
      </c>
      <c r="AM97" s="35" t="str">
        <f t="shared" si="84"/>
        <v/>
      </c>
      <c r="AN97" s="36">
        <v>0</v>
      </c>
      <c r="AO97" s="37">
        <v>1</v>
      </c>
      <c r="AP97">
        <f t="shared" si="85"/>
        <v>0</v>
      </c>
    </row>
    <row r="98" spans="1:42" x14ac:dyDescent="0.15">
      <c r="A98" s="40">
        <v>125</v>
      </c>
      <c r="B98" s="40" t="s">
        <v>23</v>
      </c>
      <c r="C98" s="41">
        <f t="shared" si="56"/>
        <v>0</v>
      </c>
      <c r="D98" s="40">
        <v>1</v>
      </c>
      <c r="E98" s="40">
        <f t="shared" si="57"/>
        <v>0</v>
      </c>
      <c r="F98" s="40">
        <f t="shared" si="73"/>
        <v>0</v>
      </c>
      <c r="G98" s="40"/>
      <c r="H98" s="40"/>
      <c r="I98" s="35" t="str">
        <f t="shared" si="74"/>
        <v/>
      </c>
      <c r="J98" s="36">
        <v>0</v>
      </c>
      <c r="K98" s="37">
        <v>1</v>
      </c>
      <c r="L98" s="35" t="str">
        <f t="shared" si="75"/>
        <v/>
      </c>
      <c r="M98" s="36">
        <v>0</v>
      </c>
      <c r="N98" s="37">
        <v>1</v>
      </c>
      <c r="O98" s="35" t="str">
        <f t="shared" si="76"/>
        <v/>
      </c>
      <c r="P98" s="36">
        <v>0</v>
      </c>
      <c r="Q98" s="37">
        <v>1</v>
      </c>
      <c r="R98" s="35" t="str">
        <f t="shared" si="77"/>
        <v/>
      </c>
      <c r="S98" s="36">
        <v>0</v>
      </c>
      <c r="T98" s="37">
        <v>1</v>
      </c>
      <c r="U98" s="35" t="str">
        <f t="shared" si="78"/>
        <v/>
      </c>
      <c r="V98" s="36">
        <v>0</v>
      </c>
      <c r="W98" s="37">
        <v>1</v>
      </c>
      <c r="X98" s="35" t="str">
        <f t="shared" si="79"/>
        <v/>
      </c>
      <c r="Y98" s="36">
        <v>0</v>
      </c>
      <c r="Z98" s="37">
        <v>1</v>
      </c>
      <c r="AA98" s="35" t="str">
        <f t="shared" si="80"/>
        <v/>
      </c>
      <c r="AB98" s="36">
        <v>0</v>
      </c>
      <c r="AC98" s="37">
        <v>1</v>
      </c>
      <c r="AD98" s="35" t="str">
        <f t="shared" si="81"/>
        <v/>
      </c>
      <c r="AE98" s="36">
        <v>0</v>
      </c>
      <c r="AF98" s="37">
        <v>1</v>
      </c>
      <c r="AG98" s="35" t="str">
        <f t="shared" si="82"/>
        <v/>
      </c>
      <c r="AH98" s="36">
        <v>0</v>
      </c>
      <c r="AI98" s="37">
        <v>1</v>
      </c>
      <c r="AJ98" s="35" t="str">
        <f t="shared" si="83"/>
        <v/>
      </c>
      <c r="AK98" s="36">
        <v>0</v>
      </c>
      <c r="AL98" s="37">
        <v>1</v>
      </c>
      <c r="AM98" s="35" t="str">
        <f t="shared" si="84"/>
        <v/>
      </c>
      <c r="AN98" s="36">
        <v>0</v>
      </c>
      <c r="AO98" s="37">
        <v>1</v>
      </c>
      <c r="AP98">
        <f t="shared" si="85"/>
        <v>0</v>
      </c>
    </row>
    <row r="99" spans="1:42" x14ac:dyDescent="0.15">
      <c r="A99" s="40">
        <v>126</v>
      </c>
      <c r="B99" s="40" t="s">
        <v>22</v>
      </c>
      <c r="C99" s="41">
        <f t="shared" si="56"/>
        <v>0</v>
      </c>
      <c r="D99" s="40">
        <v>1</v>
      </c>
      <c r="E99" s="40">
        <f t="shared" si="57"/>
        <v>0</v>
      </c>
      <c r="F99" s="40">
        <f t="shared" si="73"/>
        <v>0</v>
      </c>
      <c r="G99" s="40"/>
      <c r="H99" s="40"/>
      <c r="I99" s="35" t="str">
        <f t="shared" si="74"/>
        <v/>
      </c>
      <c r="J99" s="36">
        <v>0</v>
      </c>
      <c r="K99" s="37">
        <v>1</v>
      </c>
      <c r="L99" s="35" t="str">
        <f t="shared" si="75"/>
        <v/>
      </c>
      <c r="M99" s="36">
        <v>0</v>
      </c>
      <c r="N99" s="37">
        <v>1</v>
      </c>
      <c r="O99" s="35" t="str">
        <f t="shared" si="76"/>
        <v/>
      </c>
      <c r="P99" s="36">
        <v>0</v>
      </c>
      <c r="Q99" s="37">
        <v>1</v>
      </c>
      <c r="R99" s="35" t="str">
        <f t="shared" si="77"/>
        <v/>
      </c>
      <c r="S99" s="36">
        <v>0</v>
      </c>
      <c r="T99" s="37">
        <v>1</v>
      </c>
      <c r="U99" s="35" t="str">
        <f t="shared" si="78"/>
        <v/>
      </c>
      <c r="V99" s="36">
        <v>0</v>
      </c>
      <c r="W99" s="37">
        <v>1</v>
      </c>
      <c r="X99" s="35" t="str">
        <f t="shared" si="79"/>
        <v/>
      </c>
      <c r="Y99" s="36">
        <v>0</v>
      </c>
      <c r="Z99" s="37">
        <v>1</v>
      </c>
      <c r="AA99" s="35" t="str">
        <f t="shared" si="80"/>
        <v/>
      </c>
      <c r="AB99" s="36">
        <v>0</v>
      </c>
      <c r="AC99" s="37">
        <v>1</v>
      </c>
      <c r="AD99" s="35" t="str">
        <f t="shared" si="81"/>
        <v/>
      </c>
      <c r="AE99" s="36">
        <v>0</v>
      </c>
      <c r="AF99" s="37">
        <v>1</v>
      </c>
      <c r="AG99" s="35" t="str">
        <f t="shared" si="82"/>
        <v/>
      </c>
      <c r="AH99" s="36">
        <v>0</v>
      </c>
      <c r="AI99" s="37">
        <v>1</v>
      </c>
      <c r="AJ99" s="35" t="str">
        <f t="shared" si="83"/>
        <v/>
      </c>
      <c r="AK99" s="36">
        <v>0</v>
      </c>
      <c r="AL99" s="37">
        <v>1</v>
      </c>
      <c r="AM99" s="35" t="str">
        <f t="shared" si="84"/>
        <v/>
      </c>
      <c r="AN99" s="36">
        <v>0</v>
      </c>
      <c r="AO99" s="37">
        <v>1</v>
      </c>
      <c r="AP99">
        <f t="shared" si="85"/>
        <v>0</v>
      </c>
    </row>
    <row r="100" spans="1:42" x14ac:dyDescent="0.15">
      <c r="A100" s="40">
        <v>127</v>
      </c>
      <c r="B100" s="40" t="s">
        <v>24</v>
      </c>
      <c r="C100" s="41">
        <f t="shared" si="56"/>
        <v>2.88</v>
      </c>
      <c r="D100" s="40">
        <v>1</v>
      </c>
      <c r="E100" s="40">
        <f t="shared" si="57"/>
        <v>2.88</v>
      </c>
      <c r="F100" s="40">
        <f t="shared" si="73"/>
        <v>80</v>
      </c>
      <c r="G100" s="40" t="s">
        <v>171</v>
      </c>
      <c r="H100" s="40"/>
      <c r="I100" s="35" t="str">
        <f t="shared" si="74"/>
        <v>A</v>
      </c>
      <c r="J100" s="36">
        <v>1</v>
      </c>
      <c r="K100" s="37">
        <v>1</v>
      </c>
      <c r="L100" s="35" t="str">
        <f t="shared" si="75"/>
        <v>B</v>
      </c>
      <c r="M100" s="36">
        <v>0</v>
      </c>
      <c r="N100" s="37">
        <v>1</v>
      </c>
      <c r="O100" s="35" t="str">
        <f t="shared" si="76"/>
        <v>G</v>
      </c>
      <c r="P100" s="36">
        <v>1</v>
      </c>
      <c r="Q100" s="37">
        <v>1</v>
      </c>
      <c r="R100" s="35" t="str">
        <f t="shared" si="77"/>
        <v>M</v>
      </c>
      <c r="S100" s="36">
        <v>6</v>
      </c>
      <c r="T100" s="37">
        <v>1</v>
      </c>
      <c r="U100" s="35" t="str">
        <f t="shared" si="78"/>
        <v>X</v>
      </c>
      <c r="V100" s="36">
        <v>0</v>
      </c>
      <c r="W100" s="37">
        <v>1</v>
      </c>
      <c r="X100" s="35" t="str">
        <f t="shared" si="79"/>
        <v>I</v>
      </c>
      <c r="Y100" s="36">
        <v>0</v>
      </c>
      <c r="Z100" s="37">
        <v>1</v>
      </c>
      <c r="AA100" s="35" t="str">
        <f t="shared" si="80"/>
        <v/>
      </c>
      <c r="AB100" s="36">
        <v>0</v>
      </c>
      <c r="AC100" s="37">
        <v>1</v>
      </c>
      <c r="AD100" s="35" t="str">
        <f t="shared" si="81"/>
        <v/>
      </c>
      <c r="AE100" s="36">
        <v>0</v>
      </c>
      <c r="AF100" s="37">
        <v>1</v>
      </c>
      <c r="AG100" s="35" t="str">
        <f t="shared" si="82"/>
        <v/>
      </c>
      <c r="AH100" s="36">
        <v>0</v>
      </c>
      <c r="AI100" s="37">
        <v>1</v>
      </c>
      <c r="AJ100" s="35" t="str">
        <f t="shared" si="83"/>
        <v/>
      </c>
      <c r="AK100" s="36">
        <v>0</v>
      </c>
      <c r="AL100" s="37">
        <v>1</v>
      </c>
      <c r="AM100" s="35" t="str">
        <f t="shared" si="84"/>
        <v>A</v>
      </c>
      <c r="AN100" s="36">
        <v>0</v>
      </c>
      <c r="AO100" s="37">
        <v>1</v>
      </c>
      <c r="AP100">
        <f t="shared" si="85"/>
        <v>8</v>
      </c>
    </row>
    <row r="101" spans="1:42" x14ac:dyDescent="0.15">
      <c r="A101" s="40">
        <v>130</v>
      </c>
      <c r="B101" s="40" t="s">
        <v>21</v>
      </c>
      <c r="C101" s="41">
        <f t="shared" si="56"/>
        <v>4.68</v>
      </c>
      <c r="D101" s="40">
        <v>1</v>
      </c>
      <c r="E101" s="40">
        <f t="shared" si="57"/>
        <v>4.68</v>
      </c>
      <c r="F101" s="40">
        <f t="shared" si="73"/>
        <v>130</v>
      </c>
      <c r="G101" s="40" t="s">
        <v>171</v>
      </c>
      <c r="H101" s="40"/>
      <c r="I101" s="35" t="str">
        <f t="shared" si="74"/>
        <v>A</v>
      </c>
      <c r="J101" s="36">
        <v>0</v>
      </c>
      <c r="K101" s="37">
        <v>1</v>
      </c>
      <c r="L101" s="35" t="str">
        <f t="shared" si="75"/>
        <v>B</v>
      </c>
      <c r="M101" s="36">
        <v>0</v>
      </c>
      <c r="N101" s="37">
        <v>1</v>
      </c>
      <c r="O101" s="35" t="str">
        <f t="shared" si="76"/>
        <v>G</v>
      </c>
      <c r="P101" s="36">
        <v>3</v>
      </c>
      <c r="Q101" s="37">
        <v>1</v>
      </c>
      <c r="R101" s="35" t="str">
        <f t="shared" si="77"/>
        <v>M</v>
      </c>
      <c r="S101" s="36">
        <v>10</v>
      </c>
      <c r="T101" s="37">
        <v>1</v>
      </c>
      <c r="U101" s="35" t="str">
        <f t="shared" si="78"/>
        <v>X</v>
      </c>
      <c r="V101" s="36">
        <v>0</v>
      </c>
      <c r="W101" s="37">
        <v>1</v>
      </c>
      <c r="X101" s="35" t="str">
        <f t="shared" si="79"/>
        <v>I</v>
      </c>
      <c r="Y101" s="36">
        <v>0</v>
      </c>
      <c r="Z101" s="37">
        <v>1</v>
      </c>
      <c r="AA101" s="35" t="str">
        <f t="shared" si="80"/>
        <v/>
      </c>
      <c r="AB101" s="36">
        <v>0</v>
      </c>
      <c r="AC101" s="37">
        <v>1</v>
      </c>
      <c r="AD101" s="35" t="str">
        <f t="shared" si="81"/>
        <v/>
      </c>
      <c r="AE101" s="36">
        <v>0</v>
      </c>
      <c r="AF101" s="37">
        <v>1</v>
      </c>
      <c r="AG101" s="35" t="str">
        <f t="shared" si="82"/>
        <v/>
      </c>
      <c r="AH101" s="36">
        <v>0</v>
      </c>
      <c r="AI101" s="37">
        <v>1</v>
      </c>
      <c r="AJ101" s="35" t="str">
        <f t="shared" si="83"/>
        <v/>
      </c>
      <c r="AK101" s="36">
        <v>0</v>
      </c>
      <c r="AL101" s="37">
        <v>1</v>
      </c>
      <c r="AM101" s="35" t="str">
        <f t="shared" si="84"/>
        <v>A</v>
      </c>
      <c r="AN101" s="36">
        <v>0</v>
      </c>
      <c r="AO101" s="37">
        <v>1</v>
      </c>
      <c r="AP101">
        <f t="shared" si="85"/>
        <v>13</v>
      </c>
    </row>
    <row r="102" spans="1:42" x14ac:dyDescent="0.15">
      <c r="A102" s="40">
        <v>131</v>
      </c>
      <c r="B102" s="40" t="s">
        <v>97</v>
      </c>
      <c r="C102" s="41">
        <f t="shared" si="56"/>
        <v>0</v>
      </c>
      <c r="D102" s="40">
        <v>1</v>
      </c>
      <c r="E102" s="40">
        <f t="shared" si="57"/>
        <v>0</v>
      </c>
      <c r="F102" s="40">
        <f t="shared" si="73"/>
        <v>0</v>
      </c>
      <c r="G102" s="40"/>
      <c r="H102" s="40"/>
      <c r="I102" s="35" t="str">
        <f t="shared" si="74"/>
        <v/>
      </c>
      <c r="J102" s="36">
        <v>0</v>
      </c>
      <c r="K102" s="37">
        <v>1</v>
      </c>
      <c r="L102" s="35" t="str">
        <f t="shared" si="75"/>
        <v/>
      </c>
      <c r="M102" s="36">
        <v>0</v>
      </c>
      <c r="N102" s="37">
        <v>1</v>
      </c>
      <c r="O102" s="35" t="str">
        <f t="shared" si="76"/>
        <v/>
      </c>
      <c r="P102" s="36">
        <v>0</v>
      </c>
      <c r="Q102" s="37">
        <v>1</v>
      </c>
      <c r="R102" s="35" t="str">
        <f t="shared" si="77"/>
        <v/>
      </c>
      <c r="S102" s="36">
        <v>0</v>
      </c>
      <c r="T102" s="37">
        <v>1</v>
      </c>
      <c r="U102" s="35" t="str">
        <f t="shared" si="78"/>
        <v/>
      </c>
      <c r="V102" s="36">
        <v>0</v>
      </c>
      <c r="W102" s="37">
        <v>1</v>
      </c>
      <c r="X102" s="35" t="str">
        <f t="shared" si="79"/>
        <v/>
      </c>
      <c r="Y102" s="36">
        <v>0</v>
      </c>
      <c r="Z102" s="37">
        <v>1</v>
      </c>
      <c r="AA102" s="35" t="str">
        <f t="shared" si="80"/>
        <v/>
      </c>
      <c r="AB102" s="36">
        <v>0</v>
      </c>
      <c r="AC102" s="37">
        <v>1</v>
      </c>
      <c r="AD102" s="35" t="str">
        <f t="shared" si="81"/>
        <v/>
      </c>
      <c r="AE102" s="36">
        <v>0</v>
      </c>
      <c r="AF102" s="37">
        <v>1</v>
      </c>
      <c r="AG102" s="35" t="str">
        <f t="shared" si="82"/>
        <v/>
      </c>
      <c r="AH102" s="36">
        <v>0</v>
      </c>
      <c r="AI102" s="37">
        <v>1</v>
      </c>
      <c r="AJ102" s="35" t="str">
        <f t="shared" si="83"/>
        <v/>
      </c>
      <c r="AK102" s="36">
        <v>0</v>
      </c>
      <c r="AL102" s="37">
        <v>1</v>
      </c>
      <c r="AM102" s="35" t="str">
        <f t="shared" si="84"/>
        <v/>
      </c>
      <c r="AN102" s="36">
        <v>0</v>
      </c>
      <c r="AO102" s="37">
        <v>1</v>
      </c>
      <c r="AP102">
        <f t="shared" si="85"/>
        <v>0</v>
      </c>
    </row>
    <row r="103" spans="1:42" x14ac:dyDescent="0.15">
      <c r="A103" s="40">
        <v>133</v>
      </c>
      <c r="B103" s="40" t="s">
        <v>92</v>
      </c>
      <c r="C103" s="41">
        <f t="shared" si="56"/>
        <v>3.5999999999999996</v>
      </c>
      <c r="D103" s="40">
        <v>1</v>
      </c>
      <c r="E103" s="40">
        <f t="shared" si="57"/>
        <v>3.5999999999999996</v>
      </c>
      <c r="F103" s="40">
        <f t="shared" si="73"/>
        <v>100</v>
      </c>
      <c r="G103" s="40" t="s">
        <v>171</v>
      </c>
      <c r="H103" s="40"/>
      <c r="I103" s="35" t="str">
        <f t="shared" si="74"/>
        <v>A</v>
      </c>
      <c r="J103" s="36">
        <v>1</v>
      </c>
      <c r="K103" s="37">
        <v>1</v>
      </c>
      <c r="L103" s="35" t="str">
        <f t="shared" si="75"/>
        <v>B</v>
      </c>
      <c r="M103" s="36">
        <v>0</v>
      </c>
      <c r="N103" s="37">
        <v>1</v>
      </c>
      <c r="O103" s="35" t="str">
        <f t="shared" si="76"/>
        <v>G</v>
      </c>
      <c r="P103" s="36">
        <v>3</v>
      </c>
      <c r="Q103" s="37">
        <v>1</v>
      </c>
      <c r="R103" s="35" t="str">
        <f t="shared" si="77"/>
        <v>M</v>
      </c>
      <c r="S103" s="36">
        <v>6</v>
      </c>
      <c r="T103" s="37">
        <v>1</v>
      </c>
      <c r="U103" s="35" t="str">
        <f t="shared" si="78"/>
        <v>X</v>
      </c>
      <c r="V103" s="36">
        <v>0</v>
      </c>
      <c r="W103" s="37">
        <v>1</v>
      </c>
      <c r="X103" s="35" t="str">
        <f t="shared" si="79"/>
        <v>I</v>
      </c>
      <c r="Y103" s="36">
        <v>0</v>
      </c>
      <c r="Z103" s="37">
        <v>1</v>
      </c>
      <c r="AA103" s="35" t="str">
        <f t="shared" si="80"/>
        <v/>
      </c>
      <c r="AB103" s="36">
        <v>0</v>
      </c>
      <c r="AC103" s="37">
        <v>1</v>
      </c>
      <c r="AD103" s="35" t="str">
        <f t="shared" si="81"/>
        <v/>
      </c>
      <c r="AE103" s="36">
        <v>0</v>
      </c>
      <c r="AF103" s="37">
        <v>1</v>
      </c>
      <c r="AG103" s="35" t="str">
        <f t="shared" si="82"/>
        <v/>
      </c>
      <c r="AH103" s="36">
        <v>0</v>
      </c>
      <c r="AI103" s="37">
        <v>1</v>
      </c>
      <c r="AJ103" s="35" t="str">
        <f t="shared" si="83"/>
        <v/>
      </c>
      <c r="AK103" s="36">
        <v>0</v>
      </c>
      <c r="AL103" s="37">
        <v>1</v>
      </c>
      <c r="AM103" s="35" t="str">
        <f t="shared" si="84"/>
        <v>A</v>
      </c>
      <c r="AN103" s="36">
        <v>0</v>
      </c>
      <c r="AO103" s="37">
        <v>1</v>
      </c>
      <c r="AP103">
        <f t="shared" si="85"/>
        <v>10</v>
      </c>
    </row>
    <row r="104" spans="1:42" x14ac:dyDescent="0.15">
      <c r="A104" s="40">
        <v>134</v>
      </c>
      <c r="B104" s="40" t="s">
        <v>18</v>
      </c>
      <c r="C104" s="41">
        <f t="shared" si="56"/>
        <v>7.1999999999999993</v>
      </c>
      <c r="D104" s="40">
        <v>1</v>
      </c>
      <c r="E104" s="40">
        <f t="shared" si="57"/>
        <v>7.1999999999999993</v>
      </c>
      <c r="F104" s="40">
        <f t="shared" si="73"/>
        <v>200</v>
      </c>
      <c r="G104" s="40" t="s">
        <v>174</v>
      </c>
      <c r="H104" s="40" t="s">
        <v>174</v>
      </c>
      <c r="I104" s="35" t="str">
        <f t="shared" si="74"/>
        <v>A</v>
      </c>
      <c r="J104" s="36">
        <v>6</v>
      </c>
      <c r="K104" s="37">
        <v>1</v>
      </c>
      <c r="L104" s="35" t="str">
        <f t="shared" si="75"/>
        <v>B</v>
      </c>
      <c r="M104" s="36">
        <v>3</v>
      </c>
      <c r="N104" s="37">
        <v>1</v>
      </c>
      <c r="O104" s="35" t="str">
        <f t="shared" si="76"/>
        <v>G</v>
      </c>
      <c r="P104" s="36">
        <v>0</v>
      </c>
      <c r="Q104" s="37">
        <v>1</v>
      </c>
      <c r="R104" s="35" t="str">
        <f t="shared" si="77"/>
        <v>A</v>
      </c>
      <c r="S104" s="36">
        <v>0</v>
      </c>
      <c r="T104" s="37">
        <v>1</v>
      </c>
      <c r="U104" s="35" t="str">
        <f t="shared" si="78"/>
        <v>B</v>
      </c>
      <c r="V104" s="36">
        <v>0</v>
      </c>
      <c r="W104" s="37">
        <v>1</v>
      </c>
      <c r="X104" s="35" t="str">
        <f t="shared" si="79"/>
        <v>P</v>
      </c>
      <c r="Y104" s="36">
        <v>0</v>
      </c>
      <c r="Z104" s="37">
        <v>1</v>
      </c>
      <c r="AA104" s="35" t="str">
        <f t="shared" si="80"/>
        <v>T</v>
      </c>
      <c r="AB104" s="36">
        <v>10</v>
      </c>
      <c r="AC104" s="37">
        <v>1</v>
      </c>
      <c r="AD104" s="35" t="str">
        <f t="shared" si="81"/>
        <v>A</v>
      </c>
      <c r="AE104" s="36">
        <v>0</v>
      </c>
      <c r="AF104" s="37">
        <v>1</v>
      </c>
      <c r="AG104" s="35" t="str">
        <f t="shared" si="82"/>
        <v>B</v>
      </c>
      <c r="AH104" s="36">
        <v>0</v>
      </c>
      <c r="AI104" s="37">
        <v>1</v>
      </c>
      <c r="AJ104" s="35" t="str">
        <f t="shared" si="83"/>
        <v>P</v>
      </c>
      <c r="AK104" s="36">
        <v>0</v>
      </c>
      <c r="AL104" s="37">
        <v>1</v>
      </c>
      <c r="AM104" s="35" t="str">
        <f t="shared" si="84"/>
        <v>A</v>
      </c>
      <c r="AN104" s="36">
        <v>1</v>
      </c>
      <c r="AO104" s="37">
        <v>1</v>
      </c>
      <c r="AP104">
        <f t="shared" si="85"/>
        <v>20</v>
      </c>
    </row>
    <row r="105" spans="1:42" x14ac:dyDescent="0.15">
      <c r="A105" s="40">
        <v>135</v>
      </c>
      <c r="B105" s="40" t="s">
        <v>32</v>
      </c>
      <c r="C105" s="41">
        <f t="shared" si="56"/>
        <v>0.36</v>
      </c>
      <c r="D105" s="40">
        <v>1</v>
      </c>
      <c r="E105" s="40">
        <f t="shared" si="57"/>
        <v>0.36</v>
      </c>
      <c r="F105" s="40">
        <f t="shared" si="73"/>
        <v>10</v>
      </c>
      <c r="G105" s="40" t="s">
        <v>174</v>
      </c>
      <c r="H105" s="40" t="s">
        <v>174</v>
      </c>
      <c r="I105" s="35" t="str">
        <f t="shared" si="74"/>
        <v>A</v>
      </c>
      <c r="J105" s="36">
        <v>0</v>
      </c>
      <c r="K105" s="37">
        <v>1</v>
      </c>
      <c r="L105" s="35" t="str">
        <f t="shared" si="75"/>
        <v>B</v>
      </c>
      <c r="M105" s="36">
        <v>0</v>
      </c>
      <c r="N105" s="37">
        <v>1</v>
      </c>
      <c r="O105" s="35" t="str">
        <f t="shared" si="76"/>
        <v>G</v>
      </c>
      <c r="P105" s="36">
        <v>0</v>
      </c>
      <c r="Q105" s="37">
        <v>1</v>
      </c>
      <c r="R105" s="35" t="str">
        <f t="shared" si="77"/>
        <v>A</v>
      </c>
      <c r="S105" s="36">
        <v>0</v>
      </c>
      <c r="T105" s="37">
        <v>1</v>
      </c>
      <c r="U105" s="35" t="str">
        <f t="shared" si="78"/>
        <v>B</v>
      </c>
      <c r="V105" s="36">
        <v>0</v>
      </c>
      <c r="W105" s="37">
        <v>1</v>
      </c>
      <c r="X105" s="35" t="str">
        <f t="shared" si="79"/>
        <v>P</v>
      </c>
      <c r="Y105" s="36">
        <v>0</v>
      </c>
      <c r="Z105" s="37">
        <v>1</v>
      </c>
      <c r="AA105" s="35" t="str">
        <f t="shared" si="80"/>
        <v>T</v>
      </c>
      <c r="AB105" s="36">
        <v>1</v>
      </c>
      <c r="AC105" s="37">
        <v>1</v>
      </c>
      <c r="AD105" s="35" t="str">
        <f t="shared" si="81"/>
        <v>A</v>
      </c>
      <c r="AE105" s="36">
        <v>0</v>
      </c>
      <c r="AF105" s="37">
        <v>1</v>
      </c>
      <c r="AG105" s="35" t="str">
        <f t="shared" si="82"/>
        <v>B</v>
      </c>
      <c r="AH105" s="36">
        <v>0</v>
      </c>
      <c r="AI105" s="37">
        <v>1</v>
      </c>
      <c r="AJ105" s="35" t="str">
        <f t="shared" si="83"/>
        <v>P</v>
      </c>
      <c r="AK105" s="36">
        <v>0</v>
      </c>
      <c r="AL105" s="37">
        <v>1</v>
      </c>
      <c r="AM105" s="35" t="str">
        <f t="shared" si="84"/>
        <v>A</v>
      </c>
      <c r="AN105" s="36">
        <v>0</v>
      </c>
      <c r="AO105" s="37">
        <v>1</v>
      </c>
      <c r="AP105">
        <f t="shared" si="85"/>
        <v>1</v>
      </c>
    </row>
    <row r="106" spans="1:42" x14ac:dyDescent="0.15">
      <c r="A106" s="40">
        <v>188</v>
      </c>
      <c r="B106" s="40" t="s">
        <v>33</v>
      </c>
      <c r="C106" s="41">
        <f t="shared" si="56"/>
        <v>40.68</v>
      </c>
      <c r="D106" s="40">
        <v>1</v>
      </c>
      <c r="E106" s="40">
        <f t="shared" si="57"/>
        <v>40.68</v>
      </c>
      <c r="F106" s="40">
        <f t="shared" si="73"/>
        <v>1130</v>
      </c>
      <c r="G106" s="40" t="s">
        <v>174</v>
      </c>
      <c r="H106" s="40" t="s">
        <v>174</v>
      </c>
      <c r="I106" s="35" t="str">
        <f t="shared" si="74"/>
        <v>A</v>
      </c>
      <c r="J106" s="36">
        <v>0</v>
      </c>
      <c r="K106" s="37">
        <v>1</v>
      </c>
      <c r="L106" s="35" t="str">
        <f t="shared" si="75"/>
        <v>B</v>
      </c>
      <c r="M106" s="36">
        <v>0</v>
      </c>
      <c r="N106" s="37">
        <v>1</v>
      </c>
      <c r="O106" s="35" t="str">
        <f t="shared" si="76"/>
        <v>G</v>
      </c>
      <c r="P106" s="36">
        <v>0</v>
      </c>
      <c r="Q106" s="37">
        <v>1</v>
      </c>
      <c r="R106" s="35" t="str">
        <f t="shared" si="77"/>
        <v>A</v>
      </c>
      <c r="S106" s="36">
        <v>0</v>
      </c>
      <c r="T106" s="37">
        <v>1</v>
      </c>
      <c r="U106" s="35" t="str">
        <f t="shared" si="78"/>
        <v>B</v>
      </c>
      <c r="V106" s="36">
        <v>0</v>
      </c>
      <c r="W106" s="37">
        <v>1</v>
      </c>
      <c r="X106" s="35" t="str">
        <f t="shared" si="79"/>
        <v>P</v>
      </c>
      <c r="Y106" s="36">
        <v>0</v>
      </c>
      <c r="Z106" s="37">
        <v>1</v>
      </c>
      <c r="AA106" s="35" t="str">
        <f t="shared" si="80"/>
        <v>T</v>
      </c>
      <c r="AB106" s="36">
        <v>113</v>
      </c>
      <c r="AC106" s="37">
        <v>1</v>
      </c>
      <c r="AD106" s="35" t="str">
        <f t="shared" si="81"/>
        <v>A</v>
      </c>
      <c r="AE106" s="36">
        <v>0</v>
      </c>
      <c r="AF106" s="37">
        <v>1</v>
      </c>
      <c r="AG106" s="35" t="str">
        <f t="shared" si="82"/>
        <v>B</v>
      </c>
      <c r="AH106" s="36">
        <v>0</v>
      </c>
      <c r="AI106" s="37">
        <v>1</v>
      </c>
      <c r="AJ106" s="35" t="str">
        <f t="shared" si="83"/>
        <v>P</v>
      </c>
      <c r="AK106" s="36">
        <v>0</v>
      </c>
      <c r="AL106" s="37">
        <v>1</v>
      </c>
      <c r="AM106" s="35" t="str">
        <f t="shared" si="84"/>
        <v>A</v>
      </c>
      <c r="AN106" s="36">
        <v>0</v>
      </c>
      <c r="AO106" s="37">
        <v>1</v>
      </c>
      <c r="AP106">
        <f t="shared" si="85"/>
        <v>113</v>
      </c>
    </row>
    <row r="107" spans="1:42" x14ac:dyDescent="0.15">
      <c r="A107" s="40">
        <v>191</v>
      </c>
      <c r="B107" s="40" t="s">
        <v>42</v>
      </c>
      <c r="C107" s="41">
        <f t="shared" si="56"/>
        <v>16.559999999999999</v>
      </c>
      <c r="D107" s="40">
        <v>1</v>
      </c>
      <c r="E107" s="40">
        <f t="shared" si="57"/>
        <v>16.559999999999999</v>
      </c>
      <c r="F107" s="40">
        <f t="shared" si="73"/>
        <v>460</v>
      </c>
      <c r="G107" s="40" t="s">
        <v>171</v>
      </c>
      <c r="H107" s="40"/>
      <c r="I107" s="35" t="str">
        <f t="shared" si="74"/>
        <v>A</v>
      </c>
      <c r="J107" s="36">
        <v>0</v>
      </c>
      <c r="K107" s="37">
        <v>1</v>
      </c>
      <c r="L107" s="35" t="str">
        <f t="shared" si="75"/>
        <v>B</v>
      </c>
      <c r="M107" s="36">
        <v>0</v>
      </c>
      <c r="N107" s="37">
        <v>1</v>
      </c>
      <c r="O107" s="35" t="str">
        <f t="shared" si="76"/>
        <v>G</v>
      </c>
      <c r="P107" s="36">
        <v>3</v>
      </c>
      <c r="Q107" s="37">
        <v>1</v>
      </c>
      <c r="R107" s="35" t="str">
        <f t="shared" si="77"/>
        <v>M</v>
      </c>
      <c r="S107" s="36">
        <v>42</v>
      </c>
      <c r="T107" s="37">
        <v>1</v>
      </c>
      <c r="U107" s="35" t="str">
        <f t="shared" si="78"/>
        <v>X</v>
      </c>
      <c r="V107" s="36">
        <v>0</v>
      </c>
      <c r="W107" s="37">
        <v>1</v>
      </c>
      <c r="X107" s="35" t="str">
        <f t="shared" si="79"/>
        <v>I</v>
      </c>
      <c r="Y107" s="36">
        <v>1</v>
      </c>
      <c r="Z107" s="37">
        <v>1</v>
      </c>
      <c r="AA107" s="35" t="str">
        <f t="shared" si="80"/>
        <v/>
      </c>
      <c r="AB107" s="36">
        <v>0</v>
      </c>
      <c r="AC107" s="37">
        <v>1</v>
      </c>
      <c r="AD107" s="35" t="str">
        <f t="shared" si="81"/>
        <v/>
      </c>
      <c r="AE107" s="36">
        <v>0</v>
      </c>
      <c r="AF107" s="37">
        <v>1</v>
      </c>
      <c r="AG107" s="35" t="str">
        <f t="shared" si="82"/>
        <v/>
      </c>
      <c r="AH107" s="36">
        <v>0</v>
      </c>
      <c r="AI107" s="37">
        <v>1</v>
      </c>
      <c r="AJ107" s="35" t="str">
        <f t="shared" si="83"/>
        <v/>
      </c>
      <c r="AK107" s="36">
        <v>0</v>
      </c>
      <c r="AL107" s="37">
        <v>1</v>
      </c>
      <c r="AM107" s="35" t="str">
        <f t="shared" si="84"/>
        <v>A</v>
      </c>
      <c r="AN107" s="36">
        <v>0</v>
      </c>
      <c r="AO107" s="37">
        <v>1</v>
      </c>
      <c r="AP107">
        <f t="shared" si="85"/>
        <v>46</v>
      </c>
    </row>
    <row r="108" spans="1:42" x14ac:dyDescent="0.15">
      <c r="A108" s="40">
        <v>196</v>
      </c>
      <c r="B108" s="40" t="s">
        <v>121</v>
      </c>
      <c r="C108" s="41">
        <f t="shared" si="56"/>
        <v>5.76</v>
      </c>
      <c r="D108" s="40">
        <v>1</v>
      </c>
      <c r="E108" s="40">
        <f t="shared" si="57"/>
        <v>5.76</v>
      </c>
      <c r="F108" s="40">
        <f t="shared" si="73"/>
        <v>160</v>
      </c>
      <c r="G108" s="40" t="s">
        <v>170</v>
      </c>
      <c r="H108" s="40"/>
      <c r="I108" s="35" t="str">
        <f t="shared" si="74"/>
        <v>A</v>
      </c>
      <c r="J108" s="36">
        <v>0</v>
      </c>
      <c r="K108" s="37">
        <v>1</v>
      </c>
      <c r="L108" s="35" t="str">
        <f t="shared" si="75"/>
        <v>B</v>
      </c>
      <c r="M108" s="36">
        <v>16</v>
      </c>
      <c r="N108" s="37">
        <v>1</v>
      </c>
      <c r="O108" s="35" t="str">
        <f t="shared" si="76"/>
        <v>G</v>
      </c>
      <c r="P108" s="36">
        <v>0</v>
      </c>
      <c r="Q108" s="37">
        <v>1</v>
      </c>
      <c r="R108" s="35" t="str">
        <f t="shared" si="77"/>
        <v>A</v>
      </c>
      <c r="S108" s="36">
        <v>0</v>
      </c>
      <c r="T108" s="37">
        <v>1</v>
      </c>
      <c r="U108" s="35" t="str">
        <f t="shared" si="78"/>
        <v>B</v>
      </c>
      <c r="V108" s="36">
        <v>0</v>
      </c>
      <c r="W108" s="37">
        <v>1</v>
      </c>
      <c r="X108" s="35" t="str">
        <f t="shared" si="79"/>
        <v>P</v>
      </c>
      <c r="Y108" s="36">
        <v>0</v>
      </c>
      <c r="Z108" s="37">
        <v>1</v>
      </c>
      <c r="AA108" s="35" t="str">
        <f t="shared" si="80"/>
        <v/>
      </c>
      <c r="AB108" s="36">
        <v>0</v>
      </c>
      <c r="AC108" s="37">
        <v>1</v>
      </c>
      <c r="AD108" s="35" t="str">
        <f t="shared" si="81"/>
        <v/>
      </c>
      <c r="AE108" s="36">
        <v>0</v>
      </c>
      <c r="AF108" s="37">
        <v>1</v>
      </c>
      <c r="AG108" s="35" t="str">
        <f t="shared" si="82"/>
        <v/>
      </c>
      <c r="AH108" s="36">
        <v>0</v>
      </c>
      <c r="AI108" s="37">
        <v>1</v>
      </c>
      <c r="AJ108" s="35" t="str">
        <f t="shared" si="83"/>
        <v/>
      </c>
      <c r="AK108" s="36">
        <v>0</v>
      </c>
      <c r="AL108" s="37">
        <v>1</v>
      </c>
      <c r="AM108" s="35" t="str">
        <f t="shared" si="84"/>
        <v>A</v>
      </c>
      <c r="AN108" s="36">
        <v>0</v>
      </c>
      <c r="AO108" s="37">
        <v>1</v>
      </c>
      <c r="AP108">
        <f t="shared" si="85"/>
        <v>16</v>
      </c>
    </row>
    <row r="109" spans="1:42" x14ac:dyDescent="0.15">
      <c r="A109" s="40">
        <v>197</v>
      </c>
      <c r="B109" s="40" t="s">
        <v>79</v>
      </c>
      <c r="C109" s="41">
        <f t="shared" si="56"/>
        <v>1.0799999999999998</v>
      </c>
      <c r="D109" s="40">
        <v>1</v>
      </c>
      <c r="E109" s="40">
        <f t="shared" si="57"/>
        <v>1.0799999999999998</v>
      </c>
      <c r="F109" s="40">
        <f t="shared" si="73"/>
        <v>30</v>
      </c>
      <c r="G109" s="40" t="s">
        <v>171</v>
      </c>
      <c r="H109" s="40"/>
      <c r="I109" s="35" t="str">
        <f t="shared" si="74"/>
        <v>A</v>
      </c>
      <c r="J109" s="36">
        <v>1</v>
      </c>
      <c r="K109" s="37">
        <v>1</v>
      </c>
      <c r="L109" s="35" t="str">
        <f t="shared" si="75"/>
        <v>B</v>
      </c>
      <c r="M109" s="36">
        <v>0</v>
      </c>
      <c r="N109" s="37">
        <v>1</v>
      </c>
      <c r="O109" s="35" t="str">
        <f t="shared" si="76"/>
        <v>G</v>
      </c>
      <c r="P109" s="36">
        <v>1</v>
      </c>
      <c r="Q109" s="37">
        <v>1</v>
      </c>
      <c r="R109" s="35" t="str">
        <f t="shared" si="77"/>
        <v>M</v>
      </c>
      <c r="S109" s="36">
        <v>1</v>
      </c>
      <c r="T109" s="37">
        <v>1</v>
      </c>
      <c r="U109" s="35" t="str">
        <f t="shared" si="78"/>
        <v>X</v>
      </c>
      <c r="V109" s="36">
        <v>0</v>
      </c>
      <c r="W109" s="37">
        <v>1</v>
      </c>
      <c r="X109" s="35" t="str">
        <f t="shared" si="79"/>
        <v>I</v>
      </c>
      <c r="Y109" s="36">
        <v>0</v>
      </c>
      <c r="Z109" s="37">
        <v>1</v>
      </c>
      <c r="AA109" s="35" t="str">
        <f t="shared" si="80"/>
        <v/>
      </c>
      <c r="AB109" s="36">
        <v>0</v>
      </c>
      <c r="AC109" s="37">
        <v>1</v>
      </c>
      <c r="AD109" s="35" t="str">
        <f t="shared" si="81"/>
        <v/>
      </c>
      <c r="AE109" s="36">
        <v>0</v>
      </c>
      <c r="AF109" s="37">
        <v>1</v>
      </c>
      <c r="AG109" s="35" t="str">
        <f t="shared" si="82"/>
        <v/>
      </c>
      <c r="AH109" s="36">
        <v>0</v>
      </c>
      <c r="AI109" s="37">
        <v>1</v>
      </c>
      <c r="AJ109" s="35" t="str">
        <f t="shared" si="83"/>
        <v/>
      </c>
      <c r="AK109" s="36">
        <v>0</v>
      </c>
      <c r="AL109" s="37">
        <v>1</v>
      </c>
      <c r="AM109" s="35" t="str">
        <f t="shared" si="84"/>
        <v>A</v>
      </c>
      <c r="AN109" s="36">
        <v>0</v>
      </c>
      <c r="AO109" s="37">
        <v>1</v>
      </c>
      <c r="AP109">
        <f t="shared" si="85"/>
        <v>3</v>
      </c>
    </row>
    <row r="110" spans="1:42" x14ac:dyDescent="0.15">
      <c r="A110" s="40">
        <v>198</v>
      </c>
      <c r="B110" s="40" t="s">
        <v>16</v>
      </c>
      <c r="C110" s="41">
        <f t="shared" si="56"/>
        <v>1.0799999999999998</v>
      </c>
      <c r="D110" s="40">
        <v>1</v>
      </c>
      <c r="E110" s="40">
        <f t="shared" si="57"/>
        <v>1.0799999999999998</v>
      </c>
      <c r="F110" s="40">
        <f t="shared" si="73"/>
        <v>30</v>
      </c>
      <c r="G110" s="40" t="s">
        <v>170</v>
      </c>
      <c r="H110" s="40"/>
      <c r="I110" s="35" t="str">
        <f t="shared" si="74"/>
        <v>A</v>
      </c>
      <c r="J110" s="36">
        <v>0</v>
      </c>
      <c r="K110" s="37">
        <v>1</v>
      </c>
      <c r="L110" s="35" t="str">
        <f t="shared" si="75"/>
        <v>B</v>
      </c>
      <c r="M110" s="36">
        <v>0</v>
      </c>
      <c r="N110" s="37">
        <v>1</v>
      </c>
      <c r="O110" s="35" t="str">
        <f t="shared" si="76"/>
        <v>G</v>
      </c>
      <c r="P110" s="36">
        <v>3</v>
      </c>
      <c r="Q110" s="37">
        <v>1</v>
      </c>
      <c r="R110" s="35" t="str">
        <f t="shared" si="77"/>
        <v>A</v>
      </c>
      <c r="S110" s="36">
        <v>0</v>
      </c>
      <c r="T110" s="37">
        <v>1</v>
      </c>
      <c r="U110" s="35" t="str">
        <f t="shared" si="78"/>
        <v>B</v>
      </c>
      <c r="V110" s="36">
        <v>0</v>
      </c>
      <c r="W110" s="37">
        <v>1</v>
      </c>
      <c r="X110" s="35" t="str">
        <f t="shared" si="79"/>
        <v>P</v>
      </c>
      <c r="Y110" s="36">
        <v>0</v>
      </c>
      <c r="Z110" s="37">
        <v>1</v>
      </c>
      <c r="AA110" s="35" t="str">
        <f t="shared" si="80"/>
        <v/>
      </c>
      <c r="AB110" s="36">
        <v>0</v>
      </c>
      <c r="AC110" s="37">
        <v>1</v>
      </c>
      <c r="AD110" s="35" t="str">
        <f t="shared" si="81"/>
        <v/>
      </c>
      <c r="AE110" s="36">
        <v>0</v>
      </c>
      <c r="AF110" s="37">
        <v>1</v>
      </c>
      <c r="AG110" s="35" t="str">
        <f t="shared" si="82"/>
        <v/>
      </c>
      <c r="AH110" s="36">
        <v>0</v>
      </c>
      <c r="AI110" s="37">
        <v>1</v>
      </c>
      <c r="AJ110" s="35" t="str">
        <f t="shared" si="83"/>
        <v/>
      </c>
      <c r="AK110" s="36">
        <v>0</v>
      </c>
      <c r="AL110" s="37">
        <v>1</v>
      </c>
      <c r="AM110" s="35" t="str">
        <f t="shared" si="84"/>
        <v>A</v>
      </c>
      <c r="AN110" s="36">
        <v>0</v>
      </c>
      <c r="AO110" s="37">
        <v>1</v>
      </c>
      <c r="AP110">
        <f t="shared" si="85"/>
        <v>3</v>
      </c>
    </row>
    <row r="111" spans="1:42" x14ac:dyDescent="0.15">
      <c r="A111" s="40">
        <v>199</v>
      </c>
      <c r="B111" s="40" t="s">
        <v>11</v>
      </c>
      <c r="C111" s="41">
        <f t="shared" si="56"/>
        <v>2.1599999999999997</v>
      </c>
      <c r="D111" s="40">
        <v>1</v>
      </c>
      <c r="E111" s="40">
        <f t="shared" si="57"/>
        <v>2.1599999999999997</v>
      </c>
      <c r="F111" s="40">
        <f t="shared" si="73"/>
        <v>60</v>
      </c>
      <c r="G111" s="40" t="s">
        <v>170</v>
      </c>
      <c r="H111" s="40"/>
      <c r="I111" s="35" t="str">
        <f t="shared" si="74"/>
        <v>A</v>
      </c>
      <c r="J111" s="36">
        <v>0</v>
      </c>
      <c r="K111" s="37">
        <v>1</v>
      </c>
      <c r="L111" s="35" t="str">
        <f t="shared" si="75"/>
        <v>B</v>
      </c>
      <c r="M111" s="36">
        <v>6</v>
      </c>
      <c r="N111" s="37">
        <v>1</v>
      </c>
      <c r="O111" s="35" t="str">
        <f t="shared" si="76"/>
        <v>G</v>
      </c>
      <c r="P111" s="36">
        <v>0</v>
      </c>
      <c r="Q111" s="37">
        <v>1</v>
      </c>
      <c r="R111" s="35" t="str">
        <f t="shared" si="77"/>
        <v>A</v>
      </c>
      <c r="S111" s="36">
        <v>0</v>
      </c>
      <c r="T111" s="37">
        <v>1</v>
      </c>
      <c r="U111" s="35" t="str">
        <f t="shared" si="78"/>
        <v>B</v>
      </c>
      <c r="V111" s="36">
        <v>0</v>
      </c>
      <c r="W111" s="37">
        <v>1</v>
      </c>
      <c r="X111" s="35" t="str">
        <f t="shared" si="79"/>
        <v>P</v>
      </c>
      <c r="Y111" s="36">
        <v>0</v>
      </c>
      <c r="Z111" s="37">
        <v>1</v>
      </c>
      <c r="AA111" s="35" t="str">
        <f t="shared" si="80"/>
        <v/>
      </c>
      <c r="AB111" s="36">
        <v>0</v>
      </c>
      <c r="AC111" s="37">
        <v>1</v>
      </c>
      <c r="AD111" s="35" t="str">
        <f t="shared" si="81"/>
        <v/>
      </c>
      <c r="AE111" s="36">
        <v>0</v>
      </c>
      <c r="AF111" s="37">
        <v>1</v>
      </c>
      <c r="AG111" s="35" t="str">
        <f t="shared" si="82"/>
        <v/>
      </c>
      <c r="AH111" s="36">
        <v>0</v>
      </c>
      <c r="AI111" s="37">
        <v>1</v>
      </c>
      <c r="AJ111" s="35" t="str">
        <f t="shared" si="83"/>
        <v/>
      </c>
      <c r="AK111" s="36">
        <v>0</v>
      </c>
      <c r="AL111" s="37">
        <v>1</v>
      </c>
      <c r="AM111" s="35" t="str">
        <f t="shared" si="84"/>
        <v>A</v>
      </c>
      <c r="AN111" s="36">
        <v>0</v>
      </c>
      <c r="AO111" s="37">
        <v>1</v>
      </c>
      <c r="AP111">
        <f t="shared" si="85"/>
        <v>6</v>
      </c>
    </row>
    <row r="112" spans="1:42" x14ac:dyDescent="0.15">
      <c r="A112" s="40">
        <v>206</v>
      </c>
      <c r="B112" s="40" t="s">
        <v>51</v>
      </c>
      <c r="C112" s="41">
        <f t="shared" si="56"/>
        <v>5.3999999999999995</v>
      </c>
      <c r="D112" s="40">
        <v>1</v>
      </c>
      <c r="E112" s="40">
        <f t="shared" si="57"/>
        <v>5.3999999999999995</v>
      </c>
      <c r="F112" s="40">
        <f t="shared" si="73"/>
        <v>150</v>
      </c>
      <c r="G112" s="40" t="s">
        <v>170</v>
      </c>
      <c r="H112" s="40"/>
      <c r="I112" s="35" t="str">
        <f t="shared" si="74"/>
        <v>A</v>
      </c>
      <c r="J112" s="36">
        <v>6</v>
      </c>
      <c r="K112" s="37">
        <v>1</v>
      </c>
      <c r="L112" s="35" t="str">
        <f t="shared" si="75"/>
        <v>B</v>
      </c>
      <c r="M112" s="36">
        <v>6</v>
      </c>
      <c r="N112" s="37">
        <v>1</v>
      </c>
      <c r="O112" s="35" t="str">
        <f t="shared" si="76"/>
        <v>G</v>
      </c>
      <c r="P112" s="36">
        <v>3</v>
      </c>
      <c r="Q112" s="37">
        <v>1</v>
      </c>
      <c r="R112" s="35" t="str">
        <f t="shared" si="77"/>
        <v>A</v>
      </c>
      <c r="S112" s="36">
        <v>0</v>
      </c>
      <c r="T112" s="37">
        <v>1</v>
      </c>
      <c r="U112" s="35" t="str">
        <f t="shared" si="78"/>
        <v>B</v>
      </c>
      <c r="V112" s="36">
        <v>0</v>
      </c>
      <c r="W112" s="37">
        <v>1</v>
      </c>
      <c r="X112" s="35" t="str">
        <f t="shared" si="79"/>
        <v>P</v>
      </c>
      <c r="Y112" s="36">
        <v>0</v>
      </c>
      <c r="Z112" s="37">
        <v>1</v>
      </c>
      <c r="AA112" s="35" t="str">
        <f t="shared" si="80"/>
        <v/>
      </c>
      <c r="AB112" s="36">
        <v>0</v>
      </c>
      <c r="AC112" s="37">
        <v>1</v>
      </c>
      <c r="AD112" s="35" t="str">
        <f t="shared" si="81"/>
        <v/>
      </c>
      <c r="AE112" s="36">
        <v>0</v>
      </c>
      <c r="AF112" s="37">
        <v>1</v>
      </c>
      <c r="AG112" s="35" t="str">
        <f t="shared" si="82"/>
        <v/>
      </c>
      <c r="AH112" s="36">
        <v>0</v>
      </c>
      <c r="AI112" s="37">
        <v>1</v>
      </c>
      <c r="AJ112" s="35" t="str">
        <f t="shared" si="83"/>
        <v/>
      </c>
      <c r="AK112" s="36">
        <v>0</v>
      </c>
      <c r="AL112" s="37">
        <v>1</v>
      </c>
      <c r="AM112" s="35" t="str">
        <f t="shared" si="84"/>
        <v>A</v>
      </c>
      <c r="AN112" s="36">
        <v>0</v>
      </c>
      <c r="AO112" s="37">
        <v>1</v>
      </c>
      <c r="AP112">
        <f t="shared" si="85"/>
        <v>15</v>
      </c>
    </row>
    <row r="113" spans="1:42" x14ac:dyDescent="0.15">
      <c r="A113" s="40">
        <v>207</v>
      </c>
      <c r="B113" s="40" t="s">
        <v>20</v>
      </c>
      <c r="C113" s="41">
        <f t="shared" si="56"/>
        <v>8.6399999999999988</v>
      </c>
      <c r="D113" s="40">
        <v>1</v>
      </c>
      <c r="E113" s="40">
        <f t="shared" si="57"/>
        <v>8.6399999999999988</v>
      </c>
      <c r="F113" s="40">
        <f t="shared" si="73"/>
        <v>240</v>
      </c>
      <c r="G113" s="40" t="s">
        <v>174</v>
      </c>
      <c r="H113" s="40" t="s">
        <v>171</v>
      </c>
      <c r="I113" s="35" t="str">
        <f t="shared" si="74"/>
        <v>A</v>
      </c>
      <c r="J113" s="36">
        <v>0</v>
      </c>
      <c r="K113" s="37">
        <v>1</v>
      </c>
      <c r="L113" s="35" t="str">
        <f t="shared" si="75"/>
        <v>B</v>
      </c>
      <c r="M113" s="36">
        <v>0</v>
      </c>
      <c r="N113" s="37">
        <v>1</v>
      </c>
      <c r="O113" s="35" t="str">
        <f t="shared" si="76"/>
        <v>G</v>
      </c>
      <c r="P113" s="36">
        <v>0</v>
      </c>
      <c r="Q113" s="37">
        <v>1</v>
      </c>
      <c r="R113" s="35" t="str">
        <f t="shared" si="77"/>
        <v>A</v>
      </c>
      <c r="S113" s="36">
        <v>0</v>
      </c>
      <c r="T113" s="37">
        <v>1</v>
      </c>
      <c r="U113" s="35" t="str">
        <f t="shared" si="78"/>
        <v>B</v>
      </c>
      <c r="V113" s="36">
        <v>0</v>
      </c>
      <c r="W113" s="37">
        <v>1</v>
      </c>
      <c r="X113" s="35" t="str">
        <f t="shared" si="79"/>
        <v>P</v>
      </c>
      <c r="Y113" s="36">
        <v>0</v>
      </c>
      <c r="Z113" s="37">
        <v>1</v>
      </c>
      <c r="AA113" s="35" t="str">
        <f t="shared" si="80"/>
        <v>C</v>
      </c>
      <c r="AB113" s="36">
        <v>24</v>
      </c>
      <c r="AC113" s="37">
        <v>1</v>
      </c>
      <c r="AD113" s="35" t="str">
        <f t="shared" si="81"/>
        <v>A</v>
      </c>
      <c r="AE113" s="36">
        <v>0</v>
      </c>
      <c r="AF113" s="37">
        <v>1</v>
      </c>
      <c r="AG113" s="35" t="str">
        <f t="shared" si="82"/>
        <v>B</v>
      </c>
      <c r="AH113" s="36">
        <v>0</v>
      </c>
      <c r="AI113" s="37">
        <v>1</v>
      </c>
      <c r="AJ113" s="35" t="str">
        <f t="shared" si="83"/>
        <v>P</v>
      </c>
      <c r="AK113" s="36">
        <v>0</v>
      </c>
      <c r="AL113" s="37">
        <v>1</v>
      </c>
      <c r="AM113" s="35" t="str">
        <f t="shared" si="84"/>
        <v>A</v>
      </c>
      <c r="AN113" s="36">
        <v>0</v>
      </c>
      <c r="AO113" s="37">
        <v>1</v>
      </c>
      <c r="AP113">
        <f t="shared" si="85"/>
        <v>24</v>
      </c>
    </row>
    <row r="114" spans="1:42" x14ac:dyDescent="0.15">
      <c r="A114" s="40">
        <v>208</v>
      </c>
      <c r="B114" s="40" t="s">
        <v>19</v>
      </c>
      <c r="C114" s="41">
        <f t="shared" si="56"/>
        <v>1.0799999999999998</v>
      </c>
      <c r="D114" s="40">
        <v>1</v>
      </c>
      <c r="E114" s="40">
        <f t="shared" si="57"/>
        <v>1.0799999999999998</v>
      </c>
      <c r="F114" s="40">
        <f t="shared" si="73"/>
        <v>30</v>
      </c>
      <c r="G114" s="40" t="s">
        <v>174</v>
      </c>
      <c r="H114" s="40" t="s">
        <v>171</v>
      </c>
      <c r="I114" s="35" t="str">
        <f t="shared" si="74"/>
        <v>A</v>
      </c>
      <c r="J114" s="36">
        <v>0</v>
      </c>
      <c r="K114" s="37">
        <v>1</v>
      </c>
      <c r="L114" s="35" t="str">
        <f t="shared" si="75"/>
        <v>B</v>
      </c>
      <c r="M114" s="36">
        <v>0</v>
      </c>
      <c r="N114" s="37">
        <v>1</v>
      </c>
      <c r="O114" s="35" t="str">
        <f t="shared" si="76"/>
        <v>G</v>
      </c>
      <c r="P114" s="36">
        <v>0</v>
      </c>
      <c r="Q114" s="37">
        <v>1</v>
      </c>
      <c r="R114" s="35" t="str">
        <f t="shared" si="77"/>
        <v>A</v>
      </c>
      <c r="S114" s="36">
        <v>0</v>
      </c>
      <c r="T114" s="37">
        <v>1</v>
      </c>
      <c r="U114" s="35" t="str">
        <f t="shared" si="78"/>
        <v>B</v>
      </c>
      <c r="V114" s="36">
        <v>0</v>
      </c>
      <c r="W114" s="37">
        <v>1</v>
      </c>
      <c r="X114" s="35" t="str">
        <f t="shared" si="79"/>
        <v>P</v>
      </c>
      <c r="Y114" s="36">
        <v>0</v>
      </c>
      <c r="Z114" s="37">
        <v>1</v>
      </c>
      <c r="AA114" s="35" t="str">
        <f t="shared" si="80"/>
        <v>C</v>
      </c>
      <c r="AB114" s="36">
        <v>3</v>
      </c>
      <c r="AC114" s="37">
        <v>1</v>
      </c>
      <c r="AD114" s="35" t="str">
        <f t="shared" si="81"/>
        <v>A</v>
      </c>
      <c r="AE114" s="36">
        <v>0</v>
      </c>
      <c r="AF114" s="37">
        <v>1</v>
      </c>
      <c r="AG114" s="35" t="str">
        <f t="shared" si="82"/>
        <v>B</v>
      </c>
      <c r="AH114" s="36">
        <v>0</v>
      </c>
      <c r="AI114" s="37">
        <v>1</v>
      </c>
      <c r="AJ114" s="35" t="str">
        <f t="shared" si="83"/>
        <v>P</v>
      </c>
      <c r="AK114" s="36">
        <v>0</v>
      </c>
      <c r="AL114" s="37">
        <v>1</v>
      </c>
      <c r="AM114" s="35" t="str">
        <f t="shared" si="84"/>
        <v>A</v>
      </c>
      <c r="AN114" s="36">
        <v>0</v>
      </c>
      <c r="AO114" s="37">
        <v>1</v>
      </c>
      <c r="AP114">
        <f t="shared" si="85"/>
        <v>3</v>
      </c>
    </row>
    <row r="115" spans="1:42" x14ac:dyDescent="0.15">
      <c r="A115" s="40">
        <v>211</v>
      </c>
      <c r="B115" s="40" t="s">
        <v>89</v>
      </c>
      <c r="C115" s="41">
        <f t="shared" si="56"/>
        <v>2.52</v>
      </c>
      <c r="D115" s="40">
        <v>1</v>
      </c>
      <c r="E115" s="40">
        <f t="shared" si="57"/>
        <v>2.52</v>
      </c>
      <c r="F115" s="40">
        <f t="shared" si="73"/>
        <v>70</v>
      </c>
      <c r="G115" s="40" t="s">
        <v>174</v>
      </c>
      <c r="H115" s="40" t="s">
        <v>176</v>
      </c>
      <c r="I115" s="35" t="str">
        <f t="shared" si="74"/>
        <v>A</v>
      </c>
      <c r="J115" s="36">
        <v>1</v>
      </c>
      <c r="K115" s="37">
        <v>1</v>
      </c>
      <c r="L115" s="35" t="str">
        <f t="shared" si="75"/>
        <v>B</v>
      </c>
      <c r="M115" s="36">
        <v>0</v>
      </c>
      <c r="N115" s="37">
        <v>1</v>
      </c>
      <c r="O115" s="35" t="str">
        <f t="shared" si="76"/>
        <v>G</v>
      </c>
      <c r="P115" s="36">
        <v>1</v>
      </c>
      <c r="Q115" s="37">
        <v>1</v>
      </c>
      <c r="R115" s="35" t="str">
        <f t="shared" si="77"/>
        <v>A</v>
      </c>
      <c r="S115" s="36">
        <v>1</v>
      </c>
      <c r="T115" s="37">
        <v>1</v>
      </c>
      <c r="U115" s="35" t="str">
        <f t="shared" si="78"/>
        <v>B</v>
      </c>
      <c r="V115" s="36">
        <v>0</v>
      </c>
      <c r="W115" s="37">
        <v>1</v>
      </c>
      <c r="X115" s="35" t="str">
        <f t="shared" si="79"/>
        <v>P</v>
      </c>
      <c r="Y115" s="36">
        <v>1</v>
      </c>
      <c r="Z115" s="37">
        <v>1</v>
      </c>
      <c r="AA115" s="35" t="str">
        <f t="shared" si="80"/>
        <v>H</v>
      </c>
      <c r="AB115" s="36">
        <v>3</v>
      </c>
      <c r="AC115" s="37">
        <v>1</v>
      </c>
      <c r="AD115" s="35" t="str">
        <f t="shared" si="81"/>
        <v>A</v>
      </c>
      <c r="AE115" s="36">
        <v>0</v>
      </c>
      <c r="AF115" s="37">
        <v>1</v>
      </c>
      <c r="AG115" s="35" t="str">
        <f t="shared" si="82"/>
        <v>B</v>
      </c>
      <c r="AH115" s="36">
        <v>0</v>
      </c>
      <c r="AI115" s="37">
        <v>1</v>
      </c>
      <c r="AJ115" s="35" t="str">
        <f t="shared" si="83"/>
        <v>P</v>
      </c>
      <c r="AK115" s="36">
        <v>0</v>
      </c>
      <c r="AL115" s="37">
        <v>1</v>
      </c>
      <c r="AM115" s="35" t="str">
        <f t="shared" si="84"/>
        <v>A</v>
      </c>
      <c r="AN115" s="36">
        <v>0</v>
      </c>
      <c r="AO115" s="37">
        <v>1</v>
      </c>
      <c r="AP115">
        <f t="shared" si="85"/>
        <v>7</v>
      </c>
    </row>
    <row r="116" spans="1:42" x14ac:dyDescent="0.15">
      <c r="A116" s="40">
        <v>212</v>
      </c>
      <c r="B116" s="40" t="s">
        <v>95</v>
      </c>
      <c r="C116" s="41">
        <f t="shared" si="56"/>
        <v>1.44</v>
      </c>
      <c r="D116" s="40">
        <v>1</v>
      </c>
      <c r="E116" s="40">
        <f t="shared" si="57"/>
        <v>1.44</v>
      </c>
      <c r="F116" s="40">
        <f t="shared" si="73"/>
        <v>40</v>
      </c>
      <c r="G116" s="40" t="s">
        <v>171</v>
      </c>
      <c r="H116" s="40"/>
      <c r="I116" s="35" t="str">
        <f t="shared" si="74"/>
        <v>A</v>
      </c>
      <c r="J116" s="36">
        <v>0</v>
      </c>
      <c r="K116" s="37">
        <v>1</v>
      </c>
      <c r="L116" s="35" t="str">
        <f t="shared" si="75"/>
        <v>B</v>
      </c>
      <c r="M116" s="36">
        <v>0</v>
      </c>
      <c r="N116" s="37">
        <v>1</v>
      </c>
      <c r="O116" s="35" t="str">
        <f t="shared" si="76"/>
        <v>G</v>
      </c>
      <c r="P116" s="36">
        <v>1</v>
      </c>
      <c r="Q116" s="37">
        <v>1</v>
      </c>
      <c r="R116" s="35" t="str">
        <f t="shared" si="77"/>
        <v>M</v>
      </c>
      <c r="S116" s="36">
        <v>3</v>
      </c>
      <c r="T116" s="37">
        <v>1</v>
      </c>
      <c r="U116" s="35" t="str">
        <f t="shared" si="78"/>
        <v>X</v>
      </c>
      <c r="V116" s="36">
        <v>0</v>
      </c>
      <c r="W116" s="37">
        <v>1</v>
      </c>
      <c r="X116" s="35" t="str">
        <f t="shared" si="79"/>
        <v>I</v>
      </c>
      <c r="Y116" s="36">
        <v>0</v>
      </c>
      <c r="Z116" s="37">
        <v>1</v>
      </c>
      <c r="AA116" s="35" t="str">
        <f t="shared" si="80"/>
        <v/>
      </c>
      <c r="AB116" s="36">
        <v>0</v>
      </c>
      <c r="AC116" s="37">
        <v>1</v>
      </c>
      <c r="AD116" s="35" t="str">
        <f t="shared" si="81"/>
        <v/>
      </c>
      <c r="AE116" s="36">
        <v>0</v>
      </c>
      <c r="AF116" s="37">
        <v>1</v>
      </c>
      <c r="AG116" s="35" t="str">
        <f t="shared" si="82"/>
        <v/>
      </c>
      <c r="AH116" s="36">
        <v>0</v>
      </c>
      <c r="AI116" s="37">
        <v>1</v>
      </c>
      <c r="AJ116" s="35" t="str">
        <f t="shared" si="83"/>
        <v/>
      </c>
      <c r="AK116" s="36">
        <v>0</v>
      </c>
      <c r="AL116" s="37">
        <v>1</v>
      </c>
      <c r="AM116" s="35" t="str">
        <f t="shared" si="84"/>
        <v>A</v>
      </c>
      <c r="AN116" s="36">
        <v>0</v>
      </c>
      <c r="AO116" s="37">
        <v>1</v>
      </c>
      <c r="AP116">
        <f t="shared" si="85"/>
        <v>4</v>
      </c>
    </row>
    <row r="117" spans="1:42" x14ac:dyDescent="0.15">
      <c r="A117" s="40">
        <v>214</v>
      </c>
      <c r="B117" s="40" t="s">
        <v>45</v>
      </c>
      <c r="C117" s="41">
        <f t="shared" si="56"/>
        <v>1.0799999999999998</v>
      </c>
      <c r="D117" s="40">
        <v>1</v>
      </c>
      <c r="E117" s="40">
        <f t="shared" si="57"/>
        <v>1.0799999999999998</v>
      </c>
      <c r="F117" s="40">
        <f t="shared" si="73"/>
        <v>30</v>
      </c>
      <c r="G117" s="40" t="s">
        <v>171</v>
      </c>
      <c r="H117" s="40"/>
      <c r="I117" s="35" t="str">
        <f t="shared" si="74"/>
        <v>A</v>
      </c>
      <c r="J117" s="36">
        <v>1</v>
      </c>
      <c r="K117" s="37">
        <v>1</v>
      </c>
      <c r="L117" s="35" t="str">
        <f t="shared" si="75"/>
        <v>B</v>
      </c>
      <c r="M117" s="36">
        <v>0</v>
      </c>
      <c r="N117" s="37">
        <v>1</v>
      </c>
      <c r="O117" s="35" t="str">
        <f t="shared" si="76"/>
        <v>G</v>
      </c>
      <c r="P117" s="36">
        <v>1</v>
      </c>
      <c r="Q117" s="37">
        <v>1</v>
      </c>
      <c r="R117" s="35" t="str">
        <f t="shared" si="77"/>
        <v>M</v>
      </c>
      <c r="S117" s="36">
        <v>1</v>
      </c>
      <c r="T117" s="37">
        <v>1</v>
      </c>
      <c r="U117" s="35" t="str">
        <f t="shared" si="78"/>
        <v>X</v>
      </c>
      <c r="V117" s="36">
        <v>0</v>
      </c>
      <c r="W117" s="37">
        <v>1</v>
      </c>
      <c r="X117" s="35" t="str">
        <f t="shared" si="79"/>
        <v>I</v>
      </c>
      <c r="Y117" s="36">
        <v>0</v>
      </c>
      <c r="Z117" s="37">
        <v>1</v>
      </c>
      <c r="AA117" s="35" t="str">
        <f t="shared" si="80"/>
        <v/>
      </c>
      <c r="AB117" s="36">
        <v>0</v>
      </c>
      <c r="AC117" s="37">
        <v>1</v>
      </c>
      <c r="AD117" s="35" t="str">
        <f t="shared" si="81"/>
        <v/>
      </c>
      <c r="AE117" s="36">
        <v>0</v>
      </c>
      <c r="AF117" s="37">
        <v>1</v>
      </c>
      <c r="AG117" s="35" t="str">
        <f t="shared" si="82"/>
        <v/>
      </c>
      <c r="AH117" s="36">
        <v>0</v>
      </c>
      <c r="AI117" s="37">
        <v>1</v>
      </c>
      <c r="AJ117" s="35" t="str">
        <f t="shared" si="83"/>
        <v/>
      </c>
      <c r="AK117" s="36">
        <v>0</v>
      </c>
      <c r="AL117" s="37">
        <v>1</v>
      </c>
      <c r="AM117" s="35" t="str">
        <f t="shared" si="84"/>
        <v>A</v>
      </c>
      <c r="AN117" s="36">
        <v>0</v>
      </c>
      <c r="AO117" s="37">
        <v>1</v>
      </c>
      <c r="AP117">
        <f t="shared" si="85"/>
        <v>3</v>
      </c>
    </row>
    <row r="118" spans="1:42" x14ac:dyDescent="0.15">
      <c r="A118" s="40">
        <v>215</v>
      </c>
      <c r="B118" s="40" t="s">
        <v>46</v>
      </c>
      <c r="C118" s="41">
        <f t="shared" si="56"/>
        <v>1.7999999999999998</v>
      </c>
      <c r="D118" s="40">
        <v>1</v>
      </c>
      <c r="E118" s="40">
        <f t="shared" si="57"/>
        <v>1.7999999999999998</v>
      </c>
      <c r="F118" s="40">
        <f t="shared" si="73"/>
        <v>50</v>
      </c>
      <c r="G118" s="40" t="s">
        <v>171</v>
      </c>
      <c r="H118" s="40"/>
      <c r="I118" s="35" t="str">
        <f t="shared" si="74"/>
        <v>A</v>
      </c>
      <c r="J118" s="36">
        <v>1</v>
      </c>
      <c r="K118" s="37">
        <v>1</v>
      </c>
      <c r="L118" s="35" t="str">
        <f t="shared" si="75"/>
        <v>B</v>
      </c>
      <c r="M118" s="36">
        <v>0</v>
      </c>
      <c r="N118" s="37">
        <v>1</v>
      </c>
      <c r="O118" s="35" t="str">
        <f t="shared" si="76"/>
        <v>G</v>
      </c>
      <c r="P118" s="36">
        <v>1</v>
      </c>
      <c r="Q118" s="37">
        <v>1</v>
      </c>
      <c r="R118" s="35" t="str">
        <f t="shared" si="77"/>
        <v>M</v>
      </c>
      <c r="S118" s="36">
        <v>3</v>
      </c>
      <c r="T118" s="37">
        <v>1</v>
      </c>
      <c r="U118" s="35" t="str">
        <f t="shared" si="78"/>
        <v>X</v>
      </c>
      <c r="V118" s="36">
        <v>0</v>
      </c>
      <c r="W118" s="37">
        <v>1</v>
      </c>
      <c r="X118" s="35" t="str">
        <f t="shared" si="79"/>
        <v>I</v>
      </c>
      <c r="Y118" s="36">
        <v>0</v>
      </c>
      <c r="Z118" s="37">
        <v>1</v>
      </c>
      <c r="AA118" s="35" t="str">
        <f t="shared" si="80"/>
        <v/>
      </c>
      <c r="AB118" s="36">
        <v>0</v>
      </c>
      <c r="AC118" s="37">
        <v>1</v>
      </c>
      <c r="AD118" s="35" t="str">
        <f t="shared" si="81"/>
        <v/>
      </c>
      <c r="AE118" s="36">
        <v>0</v>
      </c>
      <c r="AF118" s="37">
        <v>1</v>
      </c>
      <c r="AG118" s="35" t="str">
        <f t="shared" si="82"/>
        <v/>
      </c>
      <c r="AH118" s="36">
        <v>0</v>
      </c>
      <c r="AI118" s="37">
        <v>1</v>
      </c>
      <c r="AJ118" s="35" t="str">
        <f t="shared" si="83"/>
        <v/>
      </c>
      <c r="AK118" s="36">
        <v>0</v>
      </c>
      <c r="AL118" s="37">
        <v>1</v>
      </c>
      <c r="AM118" s="35" t="str">
        <f t="shared" si="84"/>
        <v>A</v>
      </c>
      <c r="AN118" s="36">
        <v>0</v>
      </c>
      <c r="AO118" s="37">
        <v>1</v>
      </c>
      <c r="AP118">
        <f t="shared" si="85"/>
        <v>5</v>
      </c>
    </row>
    <row r="119" spans="1:42" x14ac:dyDescent="0.15">
      <c r="A119" s="40">
        <v>216</v>
      </c>
      <c r="B119" s="40" t="s">
        <v>47</v>
      </c>
      <c r="C119" s="41">
        <f t="shared" si="56"/>
        <v>4.3199999999999994</v>
      </c>
      <c r="D119" s="40">
        <v>1</v>
      </c>
      <c r="E119" s="40">
        <f t="shared" si="57"/>
        <v>4.3199999999999994</v>
      </c>
      <c r="F119" s="40">
        <v>120</v>
      </c>
      <c r="G119" s="40" t="s">
        <v>171</v>
      </c>
      <c r="H119" s="40"/>
      <c r="I119" s="234" t="s">
        <v>209</v>
      </c>
      <c r="J119" s="235"/>
      <c r="K119" s="235"/>
      <c r="L119" s="235"/>
      <c r="M119" s="235"/>
      <c r="N119" s="235"/>
      <c r="O119" s="235"/>
      <c r="P119" s="235"/>
      <c r="Q119" s="235"/>
      <c r="R119" s="235"/>
      <c r="S119" s="235"/>
      <c r="T119" s="235"/>
      <c r="U119" s="235"/>
      <c r="V119" s="235"/>
      <c r="W119" s="235"/>
      <c r="X119" s="235"/>
      <c r="Y119" s="235"/>
      <c r="Z119" s="235"/>
      <c r="AA119" s="235"/>
      <c r="AB119" s="235"/>
      <c r="AC119" s="235"/>
      <c r="AD119" s="235"/>
      <c r="AE119" s="235"/>
      <c r="AF119" s="235"/>
      <c r="AG119" s="235"/>
      <c r="AH119" s="235"/>
      <c r="AI119" s="235"/>
      <c r="AJ119" s="235"/>
      <c r="AK119" s="235"/>
      <c r="AL119" s="235"/>
      <c r="AM119" s="235"/>
      <c r="AN119" s="235"/>
      <c r="AO119" s="235"/>
      <c r="AP119" s="236"/>
    </row>
    <row r="120" spans="1:42" x14ac:dyDescent="0.15">
      <c r="A120" s="40">
        <v>217</v>
      </c>
      <c r="B120" s="40" t="s">
        <v>67</v>
      </c>
      <c r="C120" s="41">
        <f t="shared" si="56"/>
        <v>1.0799999999999998</v>
      </c>
      <c r="D120" s="40">
        <v>1</v>
      </c>
      <c r="E120" s="40">
        <f t="shared" si="57"/>
        <v>1.0799999999999998</v>
      </c>
      <c r="F120" s="40">
        <f t="shared" ref="F120:F139" si="86">AP120*10</f>
        <v>30</v>
      </c>
      <c r="G120" s="40" t="s">
        <v>170</v>
      </c>
      <c r="H120" s="40"/>
      <c r="I120" s="35" t="str">
        <f t="shared" ref="I120:I139" si="87">IF(G120="G","A",(IF(G120="C","A",(IF(G120="T","A","")))))</f>
        <v>A</v>
      </c>
      <c r="J120" s="36">
        <v>0</v>
      </c>
      <c r="K120" s="37">
        <v>1</v>
      </c>
      <c r="L120" s="35" t="str">
        <f t="shared" ref="L120:L139" si="88">IF(G120="G","B",(IF(G120="C","B",(IF(G120="T","B","")))))</f>
        <v>B</v>
      </c>
      <c r="M120" s="36">
        <v>0</v>
      </c>
      <c r="N120" s="37">
        <v>1</v>
      </c>
      <c r="O120" s="35" t="str">
        <f t="shared" ref="O120:O139" si="89">IF(G120="G","G",(IF(G120="C","G",(IF(G120="T","G","")))))</f>
        <v>G</v>
      </c>
      <c r="P120" s="36">
        <v>0</v>
      </c>
      <c r="Q120" s="37">
        <v>1</v>
      </c>
      <c r="R120" s="35" t="str">
        <f t="shared" ref="R120:R139" si="90">IF(G120="G","A",IF(G120="C","M",IF(G120="T","A","")))</f>
        <v>A</v>
      </c>
      <c r="S120" s="36">
        <v>0</v>
      </c>
      <c r="T120" s="37">
        <v>1</v>
      </c>
      <c r="U120" s="35" t="str">
        <f t="shared" ref="U120:U139" si="91">IF(G120="G","B",IF(G120="C","X",IF(G120="T","B","")))</f>
        <v>B</v>
      </c>
      <c r="V120" s="36">
        <v>0</v>
      </c>
      <c r="W120" s="37">
        <v>1</v>
      </c>
      <c r="X120" s="35" t="str">
        <f t="shared" ref="X120:X139" si="92">IF(G120="G","P",IF(G120="C","I",IF(G120="T","P","")))</f>
        <v>P</v>
      </c>
      <c r="Y120" s="36">
        <v>3</v>
      </c>
      <c r="Z120" s="37">
        <v>1</v>
      </c>
      <c r="AA120" s="35" t="str">
        <f t="shared" ref="AA120:AA139" si="93">IF(G120="T",IF(H120&lt;&gt;"",H120,""),"")</f>
        <v/>
      </c>
      <c r="AB120" s="36">
        <v>0</v>
      </c>
      <c r="AC120" s="37">
        <v>1</v>
      </c>
      <c r="AD120" s="35" t="str">
        <f t="shared" ref="AD120:AD139" si="94">IF(G120="T","A","")</f>
        <v/>
      </c>
      <c r="AE120" s="36">
        <v>0</v>
      </c>
      <c r="AF120" s="37">
        <v>1</v>
      </c>
      <c r="AG120" s="35" t="str">
        <f t="shared" ref="AG120:AG139" si="95">IF(G120="T","B","")</f>
        <v/>
      </c>
      <c r="AH120" s="36">
        <v>0</v>
      </c>
      <c r="AI120" s="37">
        <v>1</v>
      </c>
      <c r="AJ120" s="35" t="str">
        <f t="shared" ref="AJ120:AJ139" si="96">IF(G120="T","P","")</f>
        <v/>
      </c>
      <c r="AK120" s="36">
        <v>0</v>
      </c>
      <c r="AL120" s="37">
        <v>1</v>
      </c>
      <c r="AM120" s="35" t="str">
        <f t="shared" ref="AM120:AM139" si="97">IF(G120="G","A",IF(G120="C","A",IF(G120="T","A","")))</f>
        <v>A</v>
      </c>
      <c r="AN120" s="36">
        <v>0</v>
      </c>
      <c r="AO120" s="37">
        <v>1</v>
      </c>
      <c r="AP120">
        <f t="shared" ref="AP120:AP139" si="98">J120*K120+M120*N120+P120*Q120+S120*T120+V120*W120+Y120*Z120+AB120*AC120+AE120*AF120+AH120*AI120+AK120*AL120+AN120*AO120</f>
        <v>3</v>
      </c>
    </row>
    <row r="121" spans="1:42" x14ac:dyDescent="0.15">
      <c r="A121" s="40">
        <v>218</v>
      </c>
      <c r="B121" s="40" t="s">
        <v>68</v>
      </c>
      <c r="C121" s="41">
        <f t="shared" si="56"/>
        <v>2.1599999999999997</v>
      </c>
      <c r="D121" s="40">
        <v>1</v>
      </c>
      <c r="E121" s="40">
        <f t="shared" si="57"/>
        <v>2.1599999999999997</v>
      </c>
      <c r="F121" s="40">
        <f t="shared" si="86"/>
        <v>60</v>
      </c>
      <c r="G121" s="40" t="s">
        <v>170</v>
      </c>
      <c r="H121" s="40"/>
      <c r="I121" s="35" t="str">
        <f t="shared" si="87"/>
        <v>A</v>
      </c>
      <c r="J121" s="36">
        <v>0</v>
      </c>
      <c r="K121" s="37">
        <v>1</v>
      </c>
      <c r="L121" s="35" t="str">
        <f t="shared" si="88"/>
        <v>B</v>
      </c>
      <c r="M121" s="36">
        <v>0</v>
      </c>
      <c r="N121" s="37">
        <v>1</v>
      </c>
      <c r="O121" s="35" t="str">
        <f t="shared" si="89"/>
        <v>G</v>
      </c>
      <c r="P121" s="36">
        <v>0</v>
      </c>
      <c r="Q121" s="37">
        <v>1</v>
      </c>
      <c r="R121" s="35" t="str">
        <f t="shared" si="90"/>
        <v>A</v>
      </c>
      <c r="S121" s="36">
        <v>0</v>
      </c>
      <c r="T121" s="37">
        <v>1</v>
      </c>
      <c r="U121" s="35" t="str">
        <f t="shared" si="91"/>
        <v>B</v>
      </c>
      <c r="V121" s="36">
        <v>0</v>
      </c>
      <c r="W121" s="37">
        <v>1</v>
      </c>
      <c r="X121" s="35" t="str">
        <f t="shared" si="92"/>
        <v>P</v>
      </c>
      <c r="Y121" s="36">
        <v>6</v>
      </c>
      <c r="Z121" s="37">
        <v>1</v>
      </c>
      <c r="AA121" s="35" t="str">
        <f t="shared" si="93"/>
        <v/>
      </c>
      <c r="AB121" s="36">
        <v>0</v>
      </c>
      <c r="AC121" s="37">
        <v>1</v>
      </c>
      <c r="AD121" s="35" t="str">
        <f t="shared" si="94"/>
        <v/>
      </c>
      <c r="AE121" s="36">
        <v>0</v>
      </c>
      <c r="AF121" s="37">
        <v>1</v>
      </c>
      <c r="AG121" s="35" t="str">
        <f t="shared" si="95"/>
        <v/>
      </c>
      <c r="AH121" s="36">
        <v>0</v>
      </c>
      <c r="AI121" s="37">
        <v>1</v>
      </c>
      <c r="AJ121" s="35" t="str">
        <f t="shared" si="96"/>
        <v/>
      </c>
      <c r="AK121" s="36">
        <v>0</v>
      </c>
      <c r="AL121" s="37">
        <v>1</v>
      </c>
      <c r="AM121" s="35" t="str">
        <f t="shared" si="97"/>
        <v>A</v>
      </c>
      <c r="AN121" s="36">
        <v>0</v>
      </c>
      <c r="AO121" s="37">
        <v>1</v>
      </c>
      <c r="AP121">
        <f t="shared" si="98"/>
        <v>6</v>
      </c>
    </row>
    <row r="122" spans="1:42" x14ac:dyDescent="0.15">
      <c r="A122" s="40">
        <v>219</v>
      </c>
      <c r="B122" s="40" t="s">
        <v>48</v>
      </c>
      <c r="C122" s="41">
        <f t="shared" si="56"/>
        <v>1.7999999999999998</v>
      </c>
      <c r="D122" s="40">
        <v>1</v>
      </c>
      <c r="E122" s="40">
        <f t="shared" si="57"/>
        <v>1.7999999999999998</v>
      </c>
      <c r="F122" s="40">
        <f t="shared" si="86"/>
        <v>50</v>
      </c>
      <c r="G122" s="40" t="s">
        <v>174</v>
      </c>
      <c r="H122" s="40" t="s">
        <v>171</v>
      </c>
      <c r="I122" s="35" t="str">
        <f t="shared" si="87"/>
        <v>A</v>
      </c>
      <c r="J122" s="36">
        <v>1</v>
      </c>
      <c r="K122" s="37">
        <v>1</v>
      </c>
      <c r="L122" s="35" t="str">
        <f t="shared" si="88"/>
        <v>B</v>
      </c>
      <c r="M122" s="36">
        <v>0</v>
      </c>
      <c r="N122" s="37">
        <v>1</v>
      </c>
      <c r="O122" s="35" t="str">
        <f t="shared" si="89"/>
        <v>G</v>
      </c>
      <c r="P122" s="36">
        <v>1</v>
      </c>
      <c r="Q122" s="37">
        <v>1</v>
      </c>
      <c r="R122" s="35" t="str">
        <f t="shared" si="90"/>
        <v>A</v>
      </c>
      <c r="S122" s="36">
        <v>1</v>
      </c>
      <c r="T122" s="37">
        <v>1</v>
      </c>
      <c r="U122" s="35" t="str">
        <f t="shared" si="91"/>
        <v>B</v>
      </c>
      <c r="V122" s="36">
        <v>0</v>
      </c>
      <c r="W122" s="37">
        <v>1</v>
      </c>
      <c r="X122" s="35" t="str">
        <f t="shared" si="92"/>
        <v>P</v>
      </c>
      <c r="Y122" s="36">
        <v>1</v>
      </c>
      <c r="Z122" s="37">
        <v>1</v>
      </c>
      <c r="AA122" s="35" t="str">
        <f t="shared" si="93"/>
        <v>C</v>
      </c>
      <c r="AB122" s="36">
        <v>1</v>
      </c>
      <c r="AC122" s="37">
        <v>1</v>
      </c>
      <c r="AD122" s="35" t="str">
        <f t="shared" si="94"/>
        <v>A</v>
      </c>
      <c r="AE122" s="36">
        <v>0</v>
      </c>
      <c r="AF122" s="37">
        <v>1</v>
      </c>
      <c r="AG122" s="35" t="str">
        <f t="shared" si="95"/>
        <v>B</v>
      </c>
      <c r="AH122" s="36">
        <v>0</v>
      </c>
      <c r="AI122" s="37">
        <v>1</v>
      </c>
      <c r="AJ122" s="35" t="str">
        <f t="shared" si="96"/>
        <v>P</v>
      </c>
      <c r="AK122" s="36">
        <v>0</v>
      </c>
      <c r="AL122" s="37">
        <v>1</v>
      </c>
      <c r="AM122" s="35" t="str">
        <f t="shared" si="97"/>
        <v>A</v>
      </c>
      <c r="AN122" s="36">
        <v>0</v>
      </c>
      <c r="AO122" s="37">
        <v>1</v>
      </c>
      <c r="AP122">
        <f t="shared" si="98"/>
        <v>5</v>
      </c>
    </row>
    <row r="123" spans="1:42" x14ac:dyDescent="0.15">
      <c r="A123" s="40">
        <v>220</v>
      </c>
      <c r="B123" s="40" t="s">
        <v>49</v>
      </c>
      <c r="C123" s="41">
        <f t="shared" si="56"/>
        <v>4.3199999999999994</v>
      </c>
      <c r="D123" s="40">
        <v>1</v>
      </c>
      <c r="E123" s="40">
        <f t="shared" si="57"/>
        <v>4.3199999999999994</v>
      </c>
      <c r="F123" s="40">
        <f t="shared" si="86"/>
        <v>120</v>
      </c>
      <c r="G123" s="40" t="s">
        <v>174</v>
      </c>
      <c r="H123" s="40" t="s">
        <v>180</v>
      </c>
      <c r="I123" s="35" t="str">
        <f t="shared" si="87"/>
        <v>A</v>
      </c>
      <c r="J123" s="36">
        <v>1</v>
      </c>
      <c r="K123" s="37">
        <v>1</v>
      </c>
      <c r="L123" s="35" t="str">
        <f t="shared" si="88"/>
        <v>B</v>
      </c>
      <c r="M123" s="36">
        <v>0</v>
      </c>
      <c r="N123" s="37">
        <v>1</v>
      </c>
      <c r="O123" s="35" t="str">
        <f t="shared" si="89"/>
        <v>G</v>
      </c>
      <c r="P123" s="36">
        <v>1</v>
      </c>
      <c r="Q123" s="37">
        <v>1</v>
      </c>
      <c r="R123" s="35" t="str">
        <f t="shared" si="90"/>
        <v>A</v>
      </c>
      <c r="S123" s="36">
        <v>0</v>
      </c>
      <c r="T123" s="37">
        <v>1</v>
      </c>
      <c r="U123" s="35" t="str">
        <f t="shared" si="91"/>
        <v>B</v>
      </c>
      <c r="V123" s="36">
        <v>0</v>
      </c>
      <c r="W123" s="37">
        <v>1</v>
      </c>
      <c r="X123" s="35" t="str">
        <f t="shared" si="92"/>
        <v>P</v>
      </c>
      <c r="Y123" s="36">
        <v>0</v>
      </c>
      <c r="Z123" s="37">
        <v>1</v>
      </c>
      <c r="AA123" s="35" t="str">
        <f t="shared" si="93"/>
        <v>M</v>
      </c>
      <c r="AB123" s="36">
        <v>10</v>
      </c>
      <c r="AC123" s="37">
        <v>1</v>
      </c>
      <c r="AD123" s="35" t="str">
        <f t="shared" si="94"/>
        <v>A</v>
      </c>
      <c r="AE123" s="36">
        <v>0</v>
      </c>
      <c r="AF123" s="37">
        <v>1</v>
      </c>
      <c r="AG123" s="35" t="str">
        <f t="shared" si="95"/>
        <v>B</v>
      </c>
      <c r="AH123" s="36">
        <v>0</v>
      </c>
      <c r="AI123" s="37">
        <v>1</v>
      </c>
      <c r="AJ123" s="35" t="str">
        <f t="shared" si="96"/>
        <v>P</v>
      </c>
      <c r="AK123" s="36">
        <v>0</v>
      </c>
      <c r="AL123" s="37">
        <v>1</v>
      </c>
      <c r="AM123" s="35" t="str">
        <f t="shared" si="97"/>
        <v>A</v>
      </c>
      <c r="AN123" s="36">
        <v>0</v>
      </c>
      <c r="AO123" s="37">
        <v>1</v>
      </c>
      <c r="AP123">
        <f t="shared" si="98"/>
        <v>12</v>
      </c>
    </row>
    <row r="124" spans="1:42" x14ac:dyDescent="0.15">
      <c r="A124" s="40">
        <v>121</v>
      </c>
      <c r="B124" s="40" t="s">
        <v>662</v>
      </c>
      <c r="C124" s="41">
        <f t="shared" ref="C124" si="99">E124</f>
        <v>1.0799999999999998</v>
      </c>
      <c r="D124" s="40">
        <v>1</v>
      </c>
      <c r="E124" s="40">
        <f t="shared" ref="E124" si="100">F124*0.036</f>
        <v>1.0799999999999998</v>
      </c>
      <c r="F124" s="40">
        <f t="shared" ref="F124" si="101">AP124*10</f>
        <v>30</v>
      </c>
      <c r="G124" s="40" t="s">
        <v>174</v>
      </c>
      <c r="H124" s="40" t="s">
        <v>180</v>
      </c>
      <c r="I124" s="35" t="str">
        <f t="shared" ref="I124" si="102">IF(G124="G","A",(IF(G124="C","A",(IF(G124="T","A","")))))</f>
        <v>A</v>
      </c>
      <c r="J124" s="36">
        <v>0</v>
      </c>
      <c r="K124" s="37">
        <v>1</v>
      </c>
      <c r="L124" s="35" t="str">
        <f t="shared" ref="L124" si="103">IF(G124="G","B",(IF(G124="C","B",(IF(G124="T","B","")))))</f>
        <v>B</v>
      </c>
      <c r="M124" s="36">
        <v>0</v>
      </c>
      <c r="N124" s="37">
        <v>1</v>
      </c>
      <c r="O124" s="35" t="str">
        <f t="shared" ref="O124" si="104">IF(G124="G","G",(IF(G124="C","G",(IF(G124="T","G","")))))</f>
        <v>G</v>
      </c>
      <c r="P124" s="36">
        <v>0</v>
      </c>
      <c r="Q124" s="37">
        <v>1</v>
      </c>
      <c r="R124" s="35" t="str">
        <f t="shared" ref="R124" si="105">IF(G124="G","A",IF(G124="C","M",IF(G124="T","A","")))</f>
        <v>A</v>
      </c>
      <c r="S124" s="36">
        <v>0</v>
      </c>
      <c r="T124" s="37">
        <v>1</v>
      </c>
      <c r="U124" s="35" t="str">
        <f t="shared" ref="U124" si="106">IF(G124="G","B",IF(G124="C","X",IF(G124="T","B","")))</f>
        <v>B</v>
      </c>
      <c r="V124" s="36">
        <v>0</v>
      </c>
      <c r="W124" s="37">
        <v>1</v>
      </c>
      <c r="X124" s="35" t="str">
        <f t="shared" ref="X124" si="107">IF(G124="G","P",IF(G124="C","I",IF(G124="T","P","")))</f>
        <v>P</v>
      </c>
      <c r="Y124" s="36">
        <v>0</v>
      </c>
      <c r="Z124" s="37">
        <v>1</v>
      </c>
      <c r="AA124" s="35" t="str">
        <f t="shared" ref="AA124" si="108">IF(G124="T",IF(H124&lt;&gt;"",H124,""),"")</f>
        <v>M</v>
      </c>
      <c r="AB124" s="36">
        <v>3</v>
      </c>
      <c r="AC124" s="37">
        <v>1</v>
      </c>
      <c r="AD124" s="35" t="str">
        <f t="shared" ref="AD124" si="109">IF(G124="T","A","")</f>
        <v>A</v>
      </c>
      <c r="AE124" s="36">
        <v>0</v>
      </c>
      <c r="AF124" s="37">
        <v>1</v>
      </c>
      <c r="AG124" s="35" t="str">
        <f t="shared" ref="AG124" si="110">IF(G124="T","B","")</f>
        <v>B</v>
      </c>
      <c r="AH124" s="36">
        <v>0</v>
      </c>
      <c r="AI124" s="37">
        <v>1</v>
      </c>
      <c r="AJ124" s="35" t="str">
        <f t="shared" ref="AJ124" si="111">IF(G124="T","P","")</f>
        <v>P</v>
      </c>
      <c r="AK124" s="36">
        <v>0</v>
      </c>
      <c r="AL124" s="37">
        <v>1</v>
      </c>
      <c r="AM124" s="35" t="str">
        <f t="shared" ref="AM124" si="112">IF(G124="G","A",IF(G124="C","A",IF(G124="T","A","")))</f>
        <v>A</v>
      </c>
      <c r="AN124" s="36">
        <v>0</v>
      </c>
      <c r="AO124" s="37">
        <v>1</v>
      </c>
      <c r="AP124">
        <f>J124*K124+M124*N124+P124*Q124+S124*T124+V124*W124+Y124*Z124+AB124*AC124+AE124*AF124+AH124*AI124+AK124*AL124+AN124*AO124</f>
        <v>3</v>
      </c>
    </row>
    <row r="125" spans="1:42" x14ac:dyDescent="0.15">
      <c r="A125" s="40">
        <v>222</v>
      </c>
      <c r="B125" s="40" t="s">
        <v>122</v>
      </c>
      <c r="C125" s="41">
        <f t="shared" si="56"/>
        <v>1.0799999999999998</v>
      </c>
      <c r="D125" s="40">
        <v>1</v>
      </c>
      <c r="E125" s="40">
        <f t="shared" si="57"/>
        <v>1.0799999999999998</v>
      </c>
      <c r="F125" s="40">
        <f t="shared" si="86"/>
        <v>30</v>
      </c>
      <c r="G125" s="40" t="s">
        <v>174</v>
      </c>
      <c r="H125" s="40" t="s">
        <v>179</v>
      </c>
      <c r="I125" s="35" t="str">
        <f t="shared" si="87"/>
        <v>A</v>
      </c>
      <c r="J125" s="36">
        <v>0</v>
      </c>
      <c r="K125" s="37">
        <v>1</v>
      </c>
      <c r="L125" s="35" t="str">
        <f t="shared" si="88"/>
        <v>B</v>
      </c>
      <c r="M125" s="36">
        <v>0</v>
      </c>
      <c r="N125" s="37">
        <v>1</v>
      </c>
      <c r="O125" s="35" t="str">
        <f t="shared" si="89"/>
        <v>G</v>
      </c>
      <c r="P125" s="36">
        <v>0</v>
      </c>
      <c r="Q125" s="37">
        <v>1</v>
      </c>
      <c r="R125" s="35" t="str">
        <f t="shared" si="90"/>
        <v>A</v>
      </c>
      <c r="S125" s="36">
        <v>0</v>
      </c>
      <c r="T125" s="37">
        <v>1</v>
      </c>
      <c r="U125" s="35" t="str">
        <f t="shared" si="91"/>
        <v>B</v>
      </c>
      <c r="V125" s="36">
        <v>0</v>
      </c>
      <c r="W125" s="37">
        <v>1</v>
      </c>
      <c r="X125" s="35" t="str">
        <f t="shared" si="92"/>
        <v>P</v>
      </c>
      <c r="Y125" s="36">
        <v>0</v>
      </c>
      <c r="Z125" s="37">
        <v>1</v>
      </c>
      <c r="AA125" s="35" t="str">
        <f t="shared" si="93"/>
        <v>F</v>
      </c>
      <c r="AB125" s="36">
        <v>3</v>
      </c>
      <c r="AC125" s="37">
        <v>1</v>
      </c>
      <c r="AD125" s="35" t="str">
        <f t="shared" si="94"/>
        <v>A</v>
      </c>
      <c r="AE125" s="36">
        <v>0</v>
      </c>
      <c r="AF125" s="37">
        <v>1</v>
      </c>
      <c r="AG125" s="35" t="str">
        <f t="shared" si="95"/>
        <v>B</v>
      </c>
      <c r="AH125" s="36">
        <v>0</v>
      </c>
      <c r="AI125" s="37">
        <v>1</v>
      </c>
      <c r="AJ125" s="35" t="str">
        <f t="shared" si="96"/>
        <v>P</v>
      </c>
      <c r="AK125" s="36">
        <v>0</v>
      </c>
      <c r="AL125" s="37">
        <v>1</v>
      </c>
      <c r="AM125" s="35" t="str">
        <f t="shared" si="97"/>
        <v>A</v>
      </c>
      <c r="AN125" s="36">
        <v>0</v>
      </c>
      <c r="AO125" s="37">
        <v>1</v>
      </c>
      <c r="AP125">
        <f t="shared" si="98"/>
        <v>3</v>
      </c>
    </row>
    <row r="126" spans="1:42" x14ac:dyDescent="0.15">
      <c r="A126" s="40">
        <v>223</v>
      </c>
      <c r="B126" s="40" t="s">
        <v>25</v>
      </c>
      <c r="C126" s="41">
        <f t="shared" si="56"/>
        <v>2.1599999999999997</v>
      </c>
      <c r="D126" s="40">
        <v>1</v>
      </c>
      <c r="E126" s="40">
        <f t="shared" si="57"/>
        <v>2.1599999999999997</v>
      </c>
      <c r="F126" s="40">
        <f t="shared" si="86"/>
        <v>60</v>
      </c>
      <c r="G126" s="40" t="s">
        <v>174</v>
      </c>
      <c r="H126" s="40" t="s">
        <v>179</v>
      </c>
      <c r="I126" s="35" t="str">
        <f t="shared" si="87"/>
        <v>A</v>
      </c>
      <c r="J126" s="36">
        <v>0</v>
      </c>
      <c r="K126" s="37">
        <v>1</v>
      </c>
      <c r="L126" s="35" t="str">
        <f t="shared" si="88"/>
        <v>B</v>
      </c>
      <c r="M126" s="36">
        <v>0</v>
      </c>
      <c r="N126" s="37">
        <v>1</v>
      </c>
      <c r="O126" s="35" t="str">
        <f t="shared" si="89"/>
        <v>G</v>
      </c>
      <c r="P126" s="36">
        <v>0</v>
      </c>
      <c r="Q126" s="37">
        <v>1</v>
      </c>
      <c r="R126" s="35" t="str">
        <f t="shared" si="90"/>
        <v>A</v>
      </c>
      <c r="S126" s="36">
        <v>0</v>
      </c>
      <c r="T126" s="37">
        <v>1</v>
      </c>
      <c r="U126" s="35" t="str">
        <f t="shared" si="91"/>
        <v>B</v>
      </c>
      <c r="V126" s="36">
        <v>0</v>
      </c>
      <c r="W126" s="37">
        <v>1</v>
      </c>
      <c r="X126" s="35" t="str">
        <f t="shared" si="92"/>
        <v>P</v>
      </c>
      <c r="Y126" s="36">
        <v>0</v>
      </c>
      <c r="Z126" s="37">
        <v>1</v>
      </c>
      <c r="AA126" s="35" t="str">
        <f t="shared" si="93"/>
        <v>F</v>
      </c>
      <c r="AB126" s="36">
        <v>6</v>
      </c>
      <c r="AC126" s="37">
        <v>1</v>
      </c>
      <c r="AD126" s="35" t="str">
        <f t="shared" si="94"/>
        <v>A</v>
      </c>
      <c r="AE126" s="36">
        <v>0</v>
      </c>
      <c r="AF126" s="37">
        <v>1</v>
      </c>
      <c r="AG126" s="35" t="str">
        <f t="shared" si="95"/>
        <v>B</v>
      </c>
      <c r="AH126" s="36">
        <v>0</v>
      </c>
      <c r="AI126" s="37">
        <v>1</v>
      </c>
      <c r="AJ126" s="35" t="str">
        <f t="shared" si="96"/>
        <v>P</v>
      </c>
      <c r="AK126" s="36">
        <v>0</v>
      </c>
      <c r="AL126" s="37">
        <v>1</v>
      </c>
      <c r="AM126" s="35" t="str">
        <f t="shared" si="97"/>
        <v>A</v>
      </c>
      <c r="AN126" s="36">
        <v>0</v>
      </c>
      <c r="AO126" s="37">
        <v>1</v>
      </c>
      <c r="AP126">
        <f t="shared" si="98"/>
        <v>6</v>
      </c>
    </row>
    <row r="127" spans="1:42" x14ac:dyDescent="0.15">
      <c r="A127" s="40">
        <v>226</v>
      </c>
      <c r="B127" s="40" t="s">
        <v>50</v>
      </c>
      <c r="C127" s="41">
        <f t="shared" si="56"/>
        <v>3.5999999999999996</v>
      </c>
      <c r="D127" s="40">
        <v>1</v>
      </c>
      <c r="E127" s="40">
        <f t="shared" si="57"/>
        <v>3.5999999999999996</v>
      </c>
      <c r="F127" s="40">
        <f t="shared" si="86"/>
        <v>100</v>
      </c>
      <c r="G127" s="40" t="s">
        <v>171</v>
      </c>
      <c r="H127" s="40"/>
      <c r="I127" s="35" t="str">
        <f t="shared" si="87"/>
        <v>A</v>
      </c>
      <c r="J127" s="36">
        <v>1</v>
      </c>
      <c r="K127" s="37">
        <v>1</v>
      </c>
      <c r="L127" s="35" t="str">
        <f t="shared" si="88"/>
        <v>B</v>
      </c>
      <c r="M127" s="36">
        <v>0</v>
      </c>
      <c r="N127" s="37">
        <v>1</v>
      </c>
      <c r="O127" s="35" t="str">
        <f t="shared" si="89"/>
        <v>G</v>
      </c>
      <c r="P127" s="36">
        <v>3</v>
      </c>
      <c r="Q127" s="37">
        <v>1</v>
      </c>
      <c r="R127" s="35" t="str">
        <f t="shared" si="90"/>
        <v>M</v>
      </c>
      <c r="S127" s="36">
        <v>6</v>
      </c>
      <c r="T127" s="37">
        <v>1</v>
      </c>
      <c r="U127" s="35" t="str">
        <f t="shared" si="91"/>
        <v>X</v>
      </c>
      <c r="V127" s="36">
        <v>0</v>
      </c>
      <c r="W127" s="37">
        <v>1</v>
      </c>
      <c r="X127" s="35" t="str">
        <f t="shared" si="92"/>
        <v>I</v>
      </c>
      <c r="Y127" s="36">
        <v>0</v>
      </c>
      <c r="Z127" s="37">
        <v>1</v>
      </c>
      <c r="AA127" s="35" t="str">
        <f t="shared" si="93"/>
        <v/>
      </c>
      <c r="AB127" s="36">
        <v>0</v>
      </c>
      <c r="AC127" s="37">
        <v>1</v>
      </c>
      <c r="AD127" s="35" t="str">
        <f t="shared" si="94"/>
        <v/>
      </c>
      <c r="AE127" s="36">
        <v>0</v>
      </c>
      <c r="AF127" s="37">
        <v>1</v>
      </c>
      <c r="AG127" s="35" t="str">
        <f t="shared" si="95"/>
        <v/>
      </c>
      <c r="AH127" s="36">
        <v>0</v>
      </c>
      <c r="AI127" s="37">
        <v>1</v>
      </c>
      <c r="AJ127" s="35" t="str">
        <f t="shared" si="96"/>
        <v/>
      </c>
      <c r="AK127" s="36">
        <v>0</v>
      </c>
      <c r="AL127" s="37">
        <v>1</v>
      </c>
      <c r="AM127" s="35" t="str">
        <f t="shared" si="97"/>
        <v>A</v>
      </c>
      <c r="AN127" s="36">
        <v>0</v>
      </c>
      <c r="AO127" s="37">
        <v>1</v>
      </c>
      <c r="AP127">
        <f t="shared" si="98"/>
        <v>10</v>
      </c>
    </row>
    <row r="128" spans="1:42" x14ac:dyDescent="0.15">
      <c r="A128" s="40">
        <v>227</v>
      </c>
      <c r="B128" s="40" t="s">
        <v>123</v>
      </c>
      <c r="C128" s="41">
        <f t="shared" si="56"/>
        <v>1.0799999999999998</v>
      </c>
      <c r="D128" s="40">
        <v>1</v>
      </c>
      <c r="E128" s="40">
        <f t="shared" si="57"/>
        <v>1.0799999999999998</v>
      </c>
      <c r="F128" s="40">
        <f t="shared" si="86"/>
        <v>30</v>
      </c>
      <c r="G128" s="40" t="s">
        <v>174</v>
      </c>
      <c r="H128" s="40" t="s">
        <v>175</v>
      </c>
      <c r="I128" s="35" t="str">
        <f t="shared" si="87"/>
        <v>A</v>
      </c>
      <c r="J128" s="36">
        <v>0</v>
      </c>
      <c r="K128" s="37">
        <v>1</v>
      </c>
      <c r="L128" s="35" t="str">
        <f t="shared" si="88"/>
        <v>B</v>
      </c>
      <c r="M128" s="36">
        <v>0</v>
      </c>
      <c r="N128" s="37">
        <v>1</v>
      </c>
      <c r="O128" s="35" t="str">
        <f t="shared" si="89"/>
        <v>G</v>
      </c>
      <c r="P128" s="36">
        <v>0</v>
      </c>
      <c r="Q128" s="37">
        <v>1</v>
      </c>
      <c r="R128" s="35" t="str">
        <f t="shared" si="90"/>
        <v>A</v>
      </c>
      <c r="S128" s="45">
        <v>1</v>
      </c>
      <c r="T128" s="37">
        <v>1</v>
      </c>
      <c r="U128" s="35" t="str">
        <f t="shared" si="91"/>
        <v>B</v>
      </c>
      <c r="V128" s="36">
        <v>0</v>
      </c>
      <c r="W128" s="37">
        <v>1</v>
      </c>
      <c r="X128" s="35" t="str">
        <f t="shared" si="92"/>
        <v>P</v>
      </c>
      <c r="Y128" s="45">
        <v>1</v>
      </c>
      <c r="Z128" s="37">
        <v>1</v>
      </c>
      <c r="AA128" s="35" t="str">
        <f t="shared" si="93"/>
        <v>R</v>
      </c>
      <c r="AB128" s="36">
        <v>1</v>
      </c>
      <c r="AC128" s="37">
        <v>1</v>
      </c>
      <c r="AD128" s="35" t="str">
        <f t="shared" si="94"/>
        <v>A</v>
      </c>
      <c r="AE128" s="45">
        <v>0</v>
      </c>
      <c r="AF128" s="37">
        <v>1</v>
      </c>
      <c r="AG128" s="35" t="str">
        <f t="shared" si="95"/>
        <v>B</v>
      </c>
      <c r="AH128" s="36">
        <v>0</v>
      </c>
      <c r="AI128" s="37">
        <v>1</v>
      </c>
      <c r="AJ128" s="35" t="str">
        <f t="shared" si="96"/>
        <v>P</v>
      </c>
      <c r="AK128" s="45">
        <v>0</v>
      </c>
      <c r="AL128" s="37">
        <v>1</v>
      </c>
      <c r="AM128" s="35" t="str">
        <f t="shared" si="97"/>
        <v>A</v>
      </c>
      <c r="AN128" s="36">
        <v>0</v>
      </c>
      <c r="AO128" s="37">
        <v>1</v>
      </c>
      <c r="AP128">
        <f t="shared" si="98"/>
        <v>3</v>
      </c>
    </row>
    <row r="129" spans="1:42" x14ac:dyDescent="0.15">
      <c r="A129" s="40">
        <v>228</v>
      </c>
      <c r="B129" s="40" t="s">
        <v>132</v>
      </c>
      <c r="C129" s="41">
        <f t="shared" si="56"/>
        <v>1.7999999999999998</v>
      </c>
      <c r="D129" s="40">
        <v>1</v>
      </c>
      <c r="E129" s="40">
        <f t="shared" si="57"/>
        <v>1.7999999999999998</v>
      </c>
      <c r="F129" s="40">
        <f t="shared" si="86"/>
        <v>50</v>
      </c>
      <c r="G129" s="40" t="s">
        <v>174</v>
      </c>
      <c r="H129" s="40" t="s">
        <v>175</v>
      </c>
      <c r="I129" s="35" t="str">
        <f t="shared" si="87"/>
        <v>A</v>
      </c>
      <c r="J129" s="36">
        <v>0</v>
      </c>
      <c r="K129" s="37">
        <v>1</v>
      </c>
      <c r="L129" s="35" t="str">
        <f t="shared" si="88"/>
        <v>B</v>
      </c>
      <c r="M129" s="36">
        <v>0</v>
      </c>
      <c r="N129" s="37">
        <v>1</v>
      </c>
      <c r="O129" s="35" t="str">
        <f t="shared" si="89"/>
        <v>G</v>
      </c>
      <c r="P129" s="36">
        <v>0</v>
      </c>
      <c r="Q129" s="37">
        <v>1</v>
      </c>
      <c r="R129" s="35" t="str">
        <f t="shared" si="90"/>
        <v>A</v>
      </c>
      <c r="S129" s="36">
        <v>1</v>
      </c>
      <c r="T129" s="37">
        <v>1</v>
      </c>
      <c r="U129" s="35" t="str">
        <f t="shared" si="91"/>
        <v>B</v>
      </c>
      <c r="V129" s="36">
        <v>0</v>
      </c>
      <c r="W129" s="37">
        <v>1</v>
      </c>
      <c r="X129" s="35" t="str">
        <f t="shared" si="92"/>
        <v>P</v>
      </c>
      <c r="Y129" s="36">
        <v>1</v>
      </c>
      <c r="Z129" s="37">
        <v>1</v>
      </c>
      <c r="AA129" s="35" t="str">
        <f t="shared" si="93"/>
        <v>R</v>
      </c>
      <c r="AB129" s="36">
        <v>3</v>
      </c>
      <c r="AC129" s="37">
        <v>1</v>
      </c>
      <c r="AD129" s="35" t="str">
        <f t="shared" si="94"/>
        <v>A</v>
      </c>
      <c r="AE129" s="36">
        <v>0</v>
      </c>
      <c r="AF129" s="37">
        <v>1</v>
      </c>
      <c r="AG129" s="35" t="str">
        <f t="shared" si="95"/>
        <v>B</v>
      </c>
      <c r="AH129" s="36">
        <v>0</v>
      </c>
      <c r="AI129" s="37">
        <v>1</v>
      </c>
      <c r="AJ129" s="35" t="str">
        <f t="shared" si="96"/>
        <v>P</v>
      </c>
      <c r="AK129" s="36">
        <v>0</v>
      </c>
      <c r="AL129" s="37">
        <v>1</v>
      </c>
      <c r="AM129" s="35" t="str">
        <f t="shared" si="97"/>
        <v>A</v>
      </c>
      <c r="AN129" s="36">
        <v>0</v>
      </c>
      <c r="AO129" s="37">
        <v>1</v>
      </c>
      <c r="AP129">
        <f t="shared" si="98"/>
        <v>5</v>
      </c>
    </row>
    <row r="130" spans="1:42" x14ac:dyDescent="0.15">
      <c r="A130" s="40">
        <v>229</v>
      </c>
      <c r="B130" s="40" t="s">
        <v>134</v>
      </c>
      <c r="C130" s="41">
        <f t="shared" si="56"/>
        <v>2.88</v>
      </c>
      <c r="D130" s="40">
        <v>1</v>
      </c>
      <c r="E130" s="40">
        <f t="shared" si="57"/>
        <v>2.88</v>
      </c>
      <c r="F130" s="40">
        <f t="shared" si="86"/>
        <v>80</v>
      </c>
      <c r="G130" s="40" t="s">
        <v>174</v>
      </c>
      <c r="H130" s="40" t="s">
        <v>175</v>
      </c>
      <c r="I130" s="35" t="str">
        <f t="shared" si="87"/>
        <v>A</v>
      </c>
      <c r="J130" s="36">
        <v>0</v>
      </c>
      <c r="K130" s="37">
        <v>1</v>
      </c>
      <c r="L130" s="35" t="str">
        <f t="shared" si="88"/>
        <v>B</v>
      </c>
      <c r="M130" s="36">
        <v>0</v>
      </c>
      <c r="N130" s="37">
        <v>1</v>
      </c>
      <c r="O130" s="35" t="str">
        <f t="shared" si="89"/>
        <v>G</v>
      </c>
      <c r="P130" s="36">
        <v>0</v>
      </c>
      <c r="Q130" s="37">
        <v>1</v>
      </c>
      <c r="R130" s="35" t="str">
        <f t="shared" si="90"/>
        <v>A</v>
      </c>
      <c r="S130" s="36">
        <v>1</v>
      </c>
      <c r="T130" s="37">
        <v>1</v>
      </c>
      <c r="U130" s="35" t="str">
        <f t="shared" si="91"/>
        <v>B</v>
      </c>
      <c r="V130" s="36">
        <v>0</v>
      </c>
      <c r="W130" s="37">
        <v>1</v>
      </c>
      <c r="X130" s="35" t="str">
        <f t="shared" si="92"/>
        <v>P</v>
      </c>
      <c r="Y130" s="36">
        <v>1</v>
      </c>
      <c r="Z130" s="37">
        <v>1</v>
      </c>
      <c r="AA130" s="35" t="str">
        <f t="shared" si="93"/>
        <v>R</v>
      </c>
      <c r="AB130" s="36">
        <v>6</v>
      </c>
      <c r="AC130" s="37">
        <v>1</v>
      </c>
      <c r="AD130" s="35" t="str">
        <f t="shared" si="94"/>
        <v>A</v>
      </c>
      <c r="AE130" s="36">
        <v>0</v>
      </c>
      <c r="AF130" s="37">
        <v>1</v>
      </c>
      <c r="AG130" s="35" t="str">
        <f t="shared" si="95"/>
        <v>B</v>
      </c>
      <c r="AH130" s="36">
        <v>0</v>
      </c>
      <c r="AI130" s="37">
        <v>1</v>
      </c>
      <c r="AJ130" s="35" t="str">
        <f t="shared" si="96"/>
        <v>P</v>
      </c>
      <c r="AK130" s="36">
        <v>0</v>
      </c>
      <c r="AL130" s="37">
        <v>1</v>
      </c>
      <c r="AM130" s="35" t="str">
        <f t="shared" si="97"/>
        <v>A</v>
      </c>
      <c r="AN130" s="36">
        <v>0</v>
      </c>
      <c r="AO130" s="37">
        <v>1</v>
      </c>
      <c r="AP130">
        <f t="shared" si="98"/>
        <v>8</v>
      </c>
    </row>
    <row r="131" spans="1:42" x14ac:dyDescent="0.15">
      <c r="A131" s="40">
        <v>230</v>
      </c>
      <c r="B131" s="40" t="s">
        <v>136</v>
      </c>
      <c r="C131" s="41">
        <f t="shared" si="56"/>
        <v>4.3199999999999994</v>
      </c>
      <c r="D131" s="40">
        <v>1</v>
      </c>
      <c r="E131" s="40">
        <f t="shared" si="57"/>
        <v>4.3199999999999994</v>
      </c>
      <c r="F131" s="40">
        <f t="shared" si="86"/>
        <v>120</v>
      </c>
      <c r="G131" s="40" t="s">
        <v>174</v>
      </c>
      <c r="H131" s="40" t="s">
        <v>175</v>
      </c>
      <c r="I131" s="35" t="str">
        <f t="shared" si="87"/>
        <v>A</v>
      </c>
      <c r="J131" s="36">
        <v>0</v>
      </c>
      <c r="K131" s="37">
        <v>1</v>
      </c>
      <c r="L131" s="35" t="str">
        <f t="shared" si="88"/>
        <v>B</v>
      </c>
      <c r="M131" s="36">
        <v>0</v>
      </c>
      <c r="N131" s="37">
        <v>1</v>
      </c>
      <c r="O131" s="35" t="str">
        <f t="shared" si="89"/>
        <v>G</v>
      </c>
      <c r="P131" s="36">
        <v>0</v>
      </c>
      <c r="Q131" s="37">
        <v>1</v>
      </c>
      <c r="R131" s="35" t="str">
        <f t="shared" si="90"/>
        <v>A</v>
      </c>
      <c r="S131" s="36">
        <v>1</v>
      </c>
      <c r="T131" s="37">
        <v>1</v>
      </c>
      <c r="U131" s="35" t="str">
        <f t="shared" si="91"/>
        <v>B</v>
      </c>
      <c r="V131" s="36">
        <v>0</v>
      </c>
      <c r="W131" s="37">
        <v>1</v>
      </c>
      <c r="X131" s="35" t="str">
        <f t="shared" si="92"/>
        <v>P</v>
      </c>
      <c r="Y131" s="36">
        <v>1</v>
      </c>
      <c r="Z131" s="37">
        <v>1</v>
      </c>
      <c r="AA131" s="35" t="str">
        <f t="shared" si="93"/>
        <v>R</v>
      </c>
      <c r="AB131" s="36">
        <v>10</v>
      </c>
      <c r="AC131" s="37">
        <v>1</v>
      </c>
      <c r="AD131" s="35" t="str">
        <f t="shared" si="94"/>
        <v>A</v>
      </c>
      <c r="AE131" s="36">
        <v>0</v>
      </c>
      <c r="AF131" s="37">
        <v>1</v>
      </c>
      <c r="AG131" s="35" t="str">
        <f t="shared" si="95"/>
        <v>B</v>
      </c>
      <c r="AH131" s="36">
        <v>0</v>
      </c>
      <c r="AI131" s="37">
        <v>1</v>
      </c>
      <c r="AJ131" s="35" t="str">
        <f t="shared" si="96"/>
        <v>P</v>
      </c>
      <c r="AK131" s="36">
        <v>0</v>
      </c>
      <c r="AL131" s="37">
        <v>1</v>
      </c>
      <c r="AM131" s="35" t="str">
        <f t="shared" si="97"/>
        <v>A</v>
      </c>
      <c r="AN131" s="36">
        <v>0</v>
      </c>
      <c r="AO131" s="37">
        <v>1</v>
      </c>
      <c r="AP131">
        <f t="shared" si="98"/>
        <v>12</v>
      </c>
    </row>
    <row r="132" spans="1:42" x14ac:dyDescent="0.15">
      <c r="A132" s="40">
        <v>231</v>
      </c>
      <c r="B132" s="40" t="s">
        <v>138</v>
      </c>
      <c r="C132" s="41">
        <f t="shared" si="56"/>
        <v>6.4799999999999995</v>
      </c>
      <c r="D132" s="40">
        <v>1</v>
      </c>
      <c r="E132" s="40">
        <f t="shared" si="57"/>
        <v>6.4799999999999995</v>
      </c>
      <c r="F132" s="40">
        <f t="shared" si="86"/>
        <v>180</v>
      </c>
      <c r="G132" s="40" t="s">
        <v>174</v>
      </c>
      <c r="H132" s="40" t="s">
        <v>175</v>
      </c>
      <c r="I132" s="35" t="str">
        <f t="shared" si="87"/>
        <v>A</v>
      </c>
      <c r="J132" s="36">
        <v>0</v>
      </c>
      <c r="K132" s="37">
        <v>1</v>
      </c>
      <c r="L132" s="35" t="str">
        <f t="shared" si="88"/>
        <v>B</v>
      </c>
      <c r="M132" s="36">
        <v>0</v>
      </c>
      <c r="N132" s="37">
        <v>1</v>
      </c>
      <c r="O132" s="35" t="str">
        <f t="shared" si="89"/>
        <v>G</v>
      </c>
      <c r="P132" s="36">
        <v>0</v>
      </c>
      <c r="Q132" s="37">
        <v>1</v>
      </c>
      <c r="R132" s="35" t="str">
        <f t="shared" si="90"/>
        <v>A</v>
      </c>
      <c r="S132" s="36">
        <v>1</v>
      </c>
      <c r="T132" s="37">
        <v>1</v>
      </c>
      <c r="U132" s="35" t="str">
        <f t="shared" si="91"/>
        <v>B</v>
      </c>
      <c r="V132" s="36">
        <v>0</v>
      </c>
      <c r="W132" s="37">
        <v>1</v>
      </c>
      <c r="X132" s="35" t="str">
        <f t="shared" si="92"/>
        <v>P</v>
      </c>
      <c r="Y132" s="36">
        <v>1</v>
      </c>
      <c r="Z132" s="37">
        <v>1</v>
      </c>
      <c r="AA132" s="35" t="str">
        <f t="shared" si="93"/>
        <v>R</v>
      </c>
      <c r="AB132" s="36">
        <v>16</v>
      </c>
      <c r="AC132" s="37">
        <v>1</v>
      </c>
      <c r="AD132" s="35" t="str">
        <f t="shared" si="94"/>
        <v>A</v>
      </c>
      <c r="AE132" s="36">
        <v>0</v>
      </c>
      <c r="AF132" s="37">
        <v>1</v>
      </c>
      <c r="AG132" s="35" t="str">
        <f t="shared" si="95"/>
        <v>B</v>
      </c>
      <c r="AH132" s="36">
        <v>0</v>
      </c>
      <c r="AI132" s="37">
        <v>1</v>
      </c>
      <c r="AJ132" s="35" t="str">
        <f t="shared" si="96"/>
        <v>P</v>
      </c>
      <c r="AK132" s="36">
        <v>0</v>
      </c>
      <c r="AL132" s="37">
        <v>1</v>
      </c>
      <c r="AM132" s="35" t="str">
        <f t="shared" si="97"/>
        <v>A</v>
      </c>
      <c r="AN132" s="36">
        <v>0</v>
      </c>
      <c r="AO132" s="37">
        <v>1</v>
      </c>
      <c r="AP132">
        <f t="shared" si="98"/>
        <v>18</v>
      </c>
    </row>
    <row r="133" spans="1:42" x14ac:dyDescent="0.15">
      <c r="A133" s="40">
        <v>232</v>
      </c>
      <c r="B133" s="40" t="s">
        <v>125</v>
      </c>
      <c r="C133" s="41">
        <f t="shared" si="56"/>
        <v>9.36</v>
      </c>
      <c r="D133" s="40">
        <v>1</v>
      </c>
      <c r="E133" s="40">
        <f t="shared" si="57"/>
        <v>9.36</v>
      </c>
      <c r="F133" s="40">
        <f t="shared" si="86"/>
        <v>260</v>
      </c>
      <c r="G133" s="40" t="s">
        <v>174</v>
      </c>
      <c r="H133" s="40" t="s">
        <v>175</v>
      </c>
      <c r="I133" s="35" t="str">
        <f t="shared" si="87"/>
        <v>A</v>
      </c>
      <c r="J133" s="36">
        <v>0</v>
      </c>
      <c r="K133" s="37">
        <v>1</v>
      </c>
      <c r="L133" s="35" t="str">
        <f t="shared" si="88"/>
        <v>B</v>
      </c>
      <c r="M133" s="36">
        <v>0</v>
      </c>
      <c r="N133" s="37">
        <v>1</v>
      </c>
      <c r="O133" s="35" t="str">
        <f t="shared" si="89"/>
        <v>G</v>
      </c>
      <c r="P133" s="36">
        <v>0</v>
      </c>
      <c r="Q133" s="37">
        <v>1</v>
      </c>
      <c r="R133" s="35" t="str">
        <f t="shared" si="90"/>
        <v>A</v>
      </c>
      <c r="S133" s="36">
        <v>1</v>
      </c>
      <c r="T133" s="37">
        <v>1</v>
      </c>
      <c r="U133" s="35" t="str">
        <f t="shared" si="91"/>
        <v>B</v>
      </c>
      <c r="V133" s="36">
        <v>0</v>
      </c>
      <c r="W133" s="37">
        <v>1</v>
      </c>
      <c r="X133" s="35" t="str">
        <f t="shared" si="92"/>
        <v>P</v>
      </c>
      <c r="Y133" s="36">
        <v>1</v>
      </c>
      <c r="Z133" s="37">
        <v>1</v>
      </c>
      <c r="AA133" s="35" t="str">
        <f t="shared" si="93"/>
        <v>R</v>
      </c>
      <c r="AB133" s="36">
        <v>24</v>
      </c>
      <c r="AC133" s="37">
        <v>1</v>
      </c>
      <c r="AD133" s="35" t="str">
        <f t="shared" si="94"/>
        <v>A</v>
      </c>
      <c r="AE133" s="36">
        <v>0</v>
      </c>
      <c r="AF133" s="37">
        <v>1</v>
      </c>
      <c r="AG133" s="35" t="str">
        <f t="shared" si="95"/>
        <v>B</v>
      </c>
      <c r="AH133" s="36">
        <v>0</v>
      </c>
      <c r="AI133" s="37">
        <v>1</v>
      </c>
      <c r="AJ133" s="35" t="str">
        <f t="shared" si="96"/>
        <v>P</v>
      </c>
      <c r="AK133" s="36">
        <v>0</v>
      </c>
      <c r="AL133" s="37">
        <v>1</v>
      </c>
      <c r="AM133" s="35" t="str">
        <f t="shared" si="97"/>
        <v>A</v>
      </c>
      <c r="AN133" s="36">
        <v>0</v>
      </c>
      <c r="AO133" s="37">
        <v>1</v>
      </c>
      <c r="AP133">
        <f t="shared" si="98"/>
        <v>26</v>
      </c>
    </row>
    <row r="134" spans="1:42" x14ac:dyDescent="0.15">
      <c r="A134" s="40">
        <v>233</v>
      </c>
      <c r="B134" s="40" t="s">
        <v>127</v>
      </c>
      <c r="C134" s="41">
        <f t="shared" si="56"/>
        <v>12.239999999999998</v>
      </c>
      <c r="D134" s="40">
        <v>1</v>
      </c>
      <c r="E134" s="40">
        <f t="shared" si="57"/>
        <v>12.239999999999998</v>
      </c>
      <c r="F134" s="40">
        <f t="shared" si="86"/>
        <v>340</v>
      </c>
      <c r="G134" s="40" t="s">
        <v>174</v>
      </c>
      <c r="H134" s="40" t="s">
        <v>175</v>
      </c>
      <c r="I134" s="35" t="str">
        <f t="shared" si="87"/>
        <v>A</v>
      </c>
      <c r="J134" s="36">
        <v>0</v>
      </c>
      <c r="K134" s="37">
        <v>1</v>
      </c>
      <c r="L134" s="35" t="str">
        <f t="shared" si="88"/>
        <v>B</v>
      </c>
      <c r="M134" s="36">
        <v>0</v>
      </c>
      <c r="N134" s="37">
        <v>1</v>
      </c>
      <c r="O134" s="35" t="str">
        <f t="shared" si="89"/>
        <v>G</v>
      </c>
      <c r="P134" s="36">
        <v>0</v>
      </c>
      <c r="Q134" s="37">
        <v>1</v>
      </c>
      <c r="R134" s="35" t="str">
        <f t="shared" si="90"/>
        <v>A</v>
      </c>
      <c r="S134" s="36">
        <v>1</v>
      </c>
      <c r="T134" s="37">
        <v>1</v>
      </c>
      <c r="U134" s="35" t="str">
        <f t="shared" si="91"/>
        <v>B</v>
      </c>
      <c r="V134" s="36">
        <v>0</v>
      </c>
      <c r="W134" s="37">
        <v>1</v>
      </c>
      <c r="X134" s="35" t="str">
        <f t="shared" si="92"/>
        <v>P</v>
      </c>
      <c r="Y134" s="36">
        <v>1</v>
      </c>
      <c r="Z134" s="37">
        <v>1</v>
      </c>
      <c r="AA134" s="35" t="str">
        <f t="shared" si="93"/>
        <v>R</v>
      </c>
      <c r="AB134" s="36">
        <v>32</v>
      </c>
      <c r="AC134" s="37">
        <v>1</v>
      </c>
      <c r="AD134" s="35" t="str">
        <f t="shared" si="94"/>
        <v>A</v>
      </c>
      <c r="AE134" s="36">
        <v>0</v>
      </c>
      <c r="AF134" s="37">
        <v>1</v>
      </c>
      <c r="AG134" s="35" t="str">
        <f t="shared" si="95"/>
        <v>B</v>
      </c>
      <c r="AH134" s="36">
        <v>0</v>
      </c>
      <c r="AI134" s="37">
        <v>1</v>
      </c>
      <c r="AJ134" s="35" t="str">
        <f t="shared" si="96"/>
        <v>P</v>
      </c>
      <c r="AK134" s="36">
        <v>0</v>
      </c>
      <c r="AL134" s="37">
        <v>1</v>
      </c>
      <c r="AM134" s="35" t="str">
        <f t="shared" si="97"/>
        <v>A</v>
      </c>
      <c r="AN134" s="36">
        <v>0</v>
      </c>
      <c r="AO134" s="37">
        <v>1</v>
      </c>
      <c r="AP134">
        <f t="shared" si="98"/>
        <v>34</v>
      </c>
    </row>
    <row r="135" spans="1:42" x14ac:dyDescent="0.15">
      <c r="A135" s="40">
        <v>234</v>
      </c>
      <c r="B135" s="40" t="s">
        <v>129</v>
      </c>
      <c r="C135" s="41">
        <f t="shared" si="56"/>
        <v>15.839999999999998</v>
      </c>
      <c r="D135" s="40">
        <v>1</v>
      </c>
      <c r="E135" s="40">
        <f t="shared" si="57"/>
        <v>15.839999999999998</v>
      </c>
      <c r="F135" s="40">
        <f t="shared" si="86"/>
        <v>440</v>
      </c>
      <c r="G135" s="40" t="s">
        <v>174</v>
      </c>
      <c r="H135" s="40" t="s">
        <v>175</v>
      </c>
      <c r="I135" s="35" t="str">
        <f t="shared" si="87"/>
        <v>A</v>
      </c>
      <c r="J135" s="36">
        <v>0</v>
      </c>
      <c r="K135" s="37">
        <v>1</v>
      </c>
      <c r="L135" s="35" t="str">
        <f t="shared" si="88"/>
        <v>B</v>
      </c>
      <c r="M135" s="36">
        <v>0</v>
      </c>
      <c r="N135" s="37">
        <v>1</v>
      </c>
      <c r="O135" s="35" t="str">
        <f t="shared" si="89"/>
        <v>G</v>
      </c>
      <c r="P135" s="36">
        <v>0</v>
      </c>
      <c r="Q135" s="37">
        <v>1</v>
      </c>
      <c r="R135" s="35" t="str">
        <f t="shared" si="90"/>
        <v>A</v>
      </c>
      <c r="S135" s="36">
        <v>1</v>
      </c>
      <c r="T135" s="37">
        <v>1</v>
      </c>
      <c r="U135" s="35" t="str">
        <f t="shared" si="91"/>
        <v>B</v>
      </c>
      <c r="V135" s="36">
        <v>0</v>
      </c>
      <c r="W135" s="37">
        <v>1</v>
      </c>
      <c r="X135" s="35" t="str">
        <f t="shared" si="92"/>
        <v>P</v>
      </c>
      <c r="Y135" s="36">
        <v>1</v>
      </c>
      <c r="Z135" s="37">
        <v>1</v>
      </c>
      <c r="AA135" s="35" t="str">
        <f t="shared" si="93"/>
        <v>R</v>
      </c>
      <c r="AB135" s="36">
        <v>42</v>
      </c>
      <c r="AC135" s="37">
        <v>1</v>
      </c>
      <c r="AD135" s="35" t="str">
        <f t="shared" si="94"/>
        <v>A</v>
      </c>
      <c r="AE135" s="36">
        <v>0</v>
      </c>
      <c r="AF135" s="37">
        <v>1</v>
      </c>
      <c r="AG135" s="35" t="str">
        <f t="shared" si="95"/>
        <v>B</v>
      </c>
      <c r="AH135" s="36">
        <v>0</v>
      </c>
      <c r="AI135" s="37">
        <v>1</v>
      </c>
      <c r="AJ135" s="35" t="str">
        <f t="shared" si="96"/>
        <v>P</v>
      </c>
      <c r="AK135" s="36">
        <v>0</v>
      </c>
      <c r="AL135" s="37">
        <v>1</v>
      </c>
      <c r="AM135" s="35" t="str">
        <f t="shared" si="97"/>
        <v>A</v>
      </c>
      <c r="AN135" s="36">
        <v>0</v>
      </c>
      <c r="AO135" s="37">
        <v>1</v>
      </c>
      <c r="AP135">
        <f t="shared" si="98"/>
        <v>44</v>
      </c>
    </row>
    <row r="136" spans="1:42" x14ac:dyDescent="0.15">
      <c r="A136" s="40">
        <v>236</v>
      </c>
      <c r="B136" s="40" t="s">
        <v>61</v>
      </c>
      <c r="C136" s="41">
        <f t="shared" si="56"/>
        <v>9.36</v>
      </c>
      <c r="D136" s="40">
        <v>1</v>
      </c>
      <c r="E136" s="40">
        <f t="shared" si="57"/>
        <v>9.36</v>
      </c>
      <c r="F136" s="40">
        <f t="shared" si="86"/>
        <v>260</v>
      </c>
      <c r="G136" s="40" t="s">
        <v>174</v>
      </c>
      <c r="H136" s="40" t="s">
        <v>171</v>
      </c>
      <c r="I136" s="35" t="str">
        <f t="shared" si="87"/>
        <v>A</v>
      </c>
      <c r="J136" s="36">
        <v>1</v>
      </c>
      <c r="K136" s="37">
        <v>1</v>
      </c>
      <c r="L136" s="35" t="str">
        <f t="shared" si="88"/>
        <v>B</v>
      </c>
      <c r="M136" s="36">
        <v>0</v>
      </c>
      <c r="N136" s="37">
        <v>1</v>
      </c>
      <c r="O136" s="35" t="str">
        <f t="shared" si="89"/>
        <v>G</v>
      </c>
      <c r="P136" s="36">
        <v>3</v>
      </c>
      <c r="Q136" s="37">
        <v>1</v>
      </c>
      <c r="R136" s="35" t="str">
        <f t="shared" si="90"/>
        <v>A</v>
      </c>
      <c r="S136" s="36">
        <v>1</v>
      </c>
      <c r="T136" s="37">
        <v>1</v>
      </c>
      <c r="U136" s="35" t="str">
        <f t="shared" si="91"/>
        <v>B</v>
      </c>
      <c r="V136" s="36">
        <v>0</v>
      </c>
      <c r="W136" s="37">
        <v>1</v>
      </c>
      <c r="X136" s="35" t="str">
        <f t="shared" si="92"/>
        <v>P</v>
      </c>
      <c r="Y136" s="36">
        <v>3</v>
      </c>
      <c r="Z136" s="37">
        <v>1</v>
      </c>
      <c r="AA136" s="35" t="str">
        <f t="shared" si="93"/>
        <v>C</v>
      </c>
      <c r="AB136" s="36">
        <v>16</v>
      </c>
      <c r="AC136" s="37">
        <v>1</v>
      </c>
      <c r="AD136" s="35" t="str">
        <f t="shared" si="94"/>
        <v>A</v>
      </c>
      <c r="AE136" s="36">
        <v>1</v>
      </c>
      <c r="AF136" s="37">
        <v>1</v>
      </c>
      <c r="AG136" s="35" t="str">
        <f t="shared" si="95"/>
        <v>B</v>
      </c>
      <c r="AH136" s="36">
        <v>0</v>
      </c>
      <c r="AI136" s="37">
        <v>1</v>
      </c>
      <c r="AJ136" s="35" t="str">
        <f t="shared" si="96"/>
        <v>P</v>
      </c>
      <c r="AK136" s="36">
        <v>1</v>
      </c>
      <c r="AL136" s="37">
        <v>1</v>
      </c>
      <c r="AM136" s="35" t="str">
        <f t="shared" si="97"/>
        <v>A</v>
      </c>
      <c r="AN136" s="36">
        <v>0</v>
      </c>
      <c r="AO136" s="37">
        <v>1</v>
      </c>
      <c r="AP136">
        <f t="shared" si="98"/>
        <v>26</v>
      </c>
    </row>
    <row r="137" spans="1:42" x14ac:dyDescent="0.15">
      <c r="A137" s="40">
        <v>237</v>
      </c>
      <c r="B137" s="40" t="s">
        <v>26</v>
      </c>
      <c r="C137" s="41">
        <f t="shared" ref="C137:C210" si="113">E137</f>
        <v>1.44</v>
      </c>
      <c r="D137" s="40">
        <v>1</v>
      </c>
      <c r="E137" s="40">
        <f t="shared" ref="E137:E163" si="114">F137*0.036</f>
        <v>1.44</v>
      </c>
      <c r="F137" s="40">
        <f t="shared" si="86"/>
        <v>40</v>
      </c>
      <c r="G137" s="40" t="s">
        <v>170</v>
      </c>
      <c r="H137" s="40"/>
      <c r="I137" s="35" t="str">
        <f t="shared" si="87"/>
        <v>A</v>
      </c>
      <c r="J137" s="36">
        <v>1</v>
      </c>
      <c r="K137" s="37">
        <v>1</v>
      </c>
      <c r="L137" s="35" t="str">
        <f t="shared" si="88"/>
        <v>B</v>
      </c>
      <c r="M137" s="36">
        <v>0</v>
      </c>
      <c r="N137" s="37">
        <v>1</v>
      </c>
      <c r="O137" s="35" t="str">
        <f t="shared" si="89"/>
        <v>G</v>
      </c>
      <c r="P137" s="36">
        <v>1</v>
      </c>
      <c r="Q137" s="37">
        <v>1</v>
      </c>
      <c r="R137" s="35" t="str">
        <f t="shared" si="90"/>
        <v>A</v>
      </c>
      <c r="S137" s="36">
        <v>1</v>
      </c>
      <c r="T137" s="37">
        <v>1</v>
      </c>
      <c r="U137" s="35" t="str">
        <f t="shared" si="91"/>
        <v>B</v>
      </c>
      <c r="V137" s="36">
        <v>0</v>
      </c>
      <c r="W137" s="37">
        <v>1</v>
      </c>
      <c r="X137" s="35" t="str">
        <f t="shared" si="92"/>
        <v>P</v>
      </c>
      <c r="Y137" s="36">
        <v>1</v>
      </c>
      <c r="Z137" s="37">
        <v>1</v>
      </c>
      <c r="AA137" s="35" t="str">
        <f t="shared" si="93"/>
        <v/>
      </c>
      <c r="AB137" s="36">
        <v>0</v>
      </c>
      <c r="AC137" s="37">
        <v>1</v>
      </c>
      <c r="AD137" s="35" t="str">
        <f t="shared" si="94"/>
        <v/>
      </c>
      <c r="AE137" s="36">
        <v>0</v>
      </c>
      <c r="AF137" s="37">
        <v>1</v>
      </c>
      <c r="AG137" s="35" t="str">
        <f t="shared" si="95"/>
        <v/>
      </c>
      <c r="AH137" s="36">
        <v>0</v>
      </c>
      <c r="AI137" s="37">
        <v>1</v>
      </c>
      <c r="AJ137" s="35" t="str">
        <f t="shared" si="96"/>
        <v/>
      </c>
      <c r="AK137" s="36">
        <v>0</v>
      </c>
      <c r="AL137" s="37">
        <v>1</v>
      </c>
      <c r="AM137" s="35" t="str">
        <f t="shared" si="97"/>
        <v>A</v>
      </c>
      <c r="AN137" s="36">
        <v>0</v>
      </c>
      <c r="AO137" s="37">
        <v>1</v>
      </c>
      <c r="AP137">
        <f t="shared" si="98"/>
        <v>4</v>
      </c>
    </row>
    <row r="138" spans="1:42" x14ac:dyDescent="0.15">
      <c r="A138" s="40">
        <v>238</v>
      </c>
      <c r="B138" s="40" t="s">
        <v>55</v>
      </c>
      <c r="C138" s="41">
        <f t="shared" si="113"/>
        <v>4.3199999999999994</v>
      </c>
      <c r="D138" s="40">
        <v>1</v>
      </c>
      <c r="E138" s="40">
        <f t="shared" si="114"/>
        <v>4.3199999999999994</v>
      </c>
      <c r="F138" s="40">
        <f t="shared" si="86"/>
        <v>120</v>
      </c>
      <c r="G138" s="40" t="s">
        <v>171</v>
      </c>
      <c r="H138" s="40"/>
      <c r="I138" s="35" t="str">
        <f t="shared" si="87"/>
        <v>A</v>
      </c>
      <c r="J138" s="36">
        <v>3</v>
      </c>
      <c r="K138" s="37">
        <v>1</v>
      </c>
      <c r="L138" s="35" t="str">
        <f t="shared" si="88"/>
        <v>B</v>
      </c>
      <c r="M138" s="36">
        <v>0</v>
      </c>
      <c r="N138" s="37">
        <v>1</v>
      </c>
      <c r="O138" s="35" t="str">
        <f t="shared" si="89"/>
        <v>G</v>
      </c>
      <c r="P138" s="36">
        <v>3</v>
      </c>
      <c r="Q138" s="37">
        <v>1</v>
      </c>
      <c r="R138" s="35" t="str">
        <f t="shared" si="90"/>
        <v>M</v>
      </c>
      <c r="S138" s="36">
        <v>6</v>
      </c>
      <c r="T138" s="37">
        <v>1</v>
      </c>
      <c r="U138" s="35" t="str">
        <f t="shared" si="91"/>
        <v>X</v>
      </c>
      <c r="V138" s="36">
        <v>0</v>
      </c>
      <c r="W138" s="37">
        <v>1</v>
      </c>
      <c r="X138" s="35" t="str">
        <f t="shared" si="92"/>
        <v>I</v>
      </c>
      <c r="Y138" s="36">
        <v>0</v>
      </c>
      <c r="Z138" s="37">
        <v>1</v>
      </c>
      <c r="AA138" s="35" t="str">
        <f t="shared" si="93"/>
        <v/>
      </c>
      <c r="AB138" s="36">
        <v>0</v>
      </c>
      <c r="AC138" s="37">
        <v>1</v>
      </c>
      <c r="AD138" s="35" t="str">
        <f t="shared" si="94"/>
        <v/>
      </c>
      <c r="AE138" s="36">
        <v>0</v>
      </c>
      <c r="AF138" s="37">
        <v>1</v>
      </c>
      <c r="AG138" s="35" t="str">
        <f t="shared" si="95"/>
        <v/>
      </c>
      <c r="AH138" s="36">
        <v>0</v>
      </c>
      <c r="AI138" s="37">
        <v>1</v>
      </c>
      <c r="AJ138" s="35" t="str">
        <f t="shared" si="96"/>
        <v/>
      </c>
      <c r="AK138" s="36">
        <v>0</v>
      </c>
      <c r="AL138" s="37">
        <v>1</v>
      </c>
      <c r="AM138" s="35" t="str">
        <f t="shared" si="97"/>
        <v>A</v>
      </c>
      <c r="AN138" s="36">
        <v>0</v>
      </c>
      <c r="AO138" s="37">
        <v>1</v>
      </c>
      <c r="AP138">
        <f t="shared" si="98"/>
        <v>12</v>
      </c>
    </row>
    <row r="139" spans="1:42" x14ac:dyDescent="0.15">
      <c r="A139" s="40">
        <v>239</v>
      </c>
      <c r="B139" s="40" t="s">
        <v>66</v>
      </c>
      <c r="C139" s="41">
        <f t="shared" si="113"/>
        <v>2.88</v>
      </c>
      <c r="D139" s="40">
        <v>1</v>
      </c>
      <c r="E139" s="40">
        <f t="shared" si="114"/>
        <v>2.88</v>
      </c>
      <c r="F139" s="40">
        <f t="shared" si="86"/>
        <v>80</v>
      </c>
      <c r="G139" s="40" t="s">
        <v>171</v>
      </c>
      <c r="H139" s="40"/>
      <c r="I139" s="35" t="str">
        <f t="shared" si="87"/>
        <v>A</v>
      </c>
      <c r="J139" s="36">
        <v>0</v>
      </c>
      <c r="K139" s="37">
        <v>1</v>
      </c>
      <c r="L139" s="35" t="str">
        <f t="shared" si="88"/>
        <v>B</v>
      </c>
      <c r="M139" s="36">
        <v>0</v>
      </c>
      <c r="N139" s="37">
        <v>1</v>
      </c>
      <c r="O139" s="35" t="str">
        <f t="shared" si="89"/>
        <v>G</v>
      </c>
      <c r="P139" s="36">
        <v>0</v>
      </c>
      <c r="Q139" s="37">
        <v>1</v>
      </c>
      <c r="R139" s="35" t="str">
        <f t="shared" si="90"/>
        <v>M</v>
      </c>
      <c r="S139" s="36">
        <v>6</v>
      </c>
      <c r="T139" s="37">
        <v>1</v>
      </c>
      <c r="U139" s="35" t="str">
        <f t="shared" si="91"/>
        <v>X</v>
      </c>
      <c r="V139" s="36">
        <v>1</v>
      </c>
      <c r="W139" s="37">
        <v>1</v>
      </c>
      <c r="X139" s="35" t="str">
        <f t="shared" si="92"/>
        <v>I</v>
      </c>
      <c r="Y139" s="36">
        <v>1</v>
      </c>
      <c r="Z139" s="37">
        <v>1</v>
      </c>
      <c r="AA139" s="35" t="str">
        <f t="shared" si="93"/>
        <v/>
      </c>
      <c r="AB139" s="36">
        <v>0</v>
      </c>
      <c r="AC139" s="37">
        <v>1</v>
      </c>
      <c r="AD139" s="35" t="str">
        <f t="shared" si="94"/>
        <v/>
      </c>
      <c r="AE139" s="36">
        <v>0</v>
      </c>
      <c r="AF139" s="37">
        <v>1</v>
      </c>
      <c r="AG139" s="35" t="str">
        <f t="shared" si="95"/>
        <v/>
      </c>
      <c r="AH139" s="36">
        <v>0</v>
      </c>
      <c r="AI139" s="37">
        <v>1</v>
      </c>
      <c r="AJ139" s="35" t="str">
        <f t="shared" si="96"/>
        <v/>
      </c>
      <c r="AK139" s="36">
        <v>0</v>
      </c>
      <c r="AL139" s="37">
        <v>1</v>
      </c>
      <c r="AM139" s="35" t="str">
        <f t="shared" si="97"/>
        <v>A</v>
      </c>
      <c r="AN139" s="36">
        <v>0</v>
      </c>
      <c r="AO139" s="37">
        <v>1</v>
      </c>
      <c r="AP139">
        <f t="shared" si="98"/>
        <v>8</v>
      </c>
    </row>
    <row r="140" spans="1:42" x14ac:dyDescent="0.15">
      <c r="A140" s="40">
        <v>245</v>
      </c>
      <c r="B140" s="40" t="s">
        <v>338</v>
      </c>
      <c r="C140" s="41">
        <f t="shared" si="113"/>
        <v>5.0039999999999996</v>
      </c>
      <c r="D140" s="40">
        <v>1</v>
      </c>
      <c r="E140" s="40">
        <f t="shared" si="114"/>
        <v>5.0039999999999996</v>
      </c>
      <c r="F140" s="40">
        <v>139</v>
      </c>
      <c r="G140" s="40" t="s">
        <v>174</v>
      </c>
      <c r="H140" s="40" t="s">
        <v>174</v>
      </c>
      <c r="I140" s="237" t="s">
        <v>231</v>
      </c>
      <c r="J140" s="238"/>
      <c r="K140" s="238"/>
      <c r="L140" s="238"/>
      <c r="M140" s="238"/>
      <c r="N140" s="238"/>
      <c r="O140" s="238"/>
      <c r="P140" s="238"/>
      <c r="Q140" s="238"/>
      <c r="R140" s="238"/>
      <c r="S140" s="238"/>
      <c r="T140" s="238"/>
      <c r="U140" s="238"/>
      <c r="V140" s="238"/>
      <c r="W140" s="238"/>
      <c r="X140" s="238"/>
      <c r="Y140" s="238"/>
      <c r="Z140" s="238"/>
      <c r="AA140" s="238"/>
      <c r="AB140" s="238"/>
      <c r="AC140" s="238"/>
      <c r="AD140" s="238"/>
      <c r="AE140" s="238"/>
      <c r="AF140" s="238"/>
      <c r="AG140" s="238"/>
      <c r="AH140" s="238"/>
      <c r="AI140" s="238"/>
      <c r="AJ140" s="238"/>
      <c r="AK140" s="238"/>
      <c r="AL140" s="238"/>
      <c r="AM140" s="238"/>
      <c r="AN140" s="238"/>
      <c r="AO140" s="238"/>
      <c r="AP140" s="239"/>
    </row>
    <row r="141" spans="1:42" x14ac:dyDescent="0.15">
      <c r="A141" s="40">
        <v>246</v>
      </c>
      <c r="B141" s="40" t="s">
        <v>78</v>
      </c>
      <c r="C141" s="41">
        <f t="shared" si="113"/>
        <v>1.0799999999999998</v>
      </c>
      <c r="D141" s="40">
        <v>1</v>
      </c>
      <c r="E141" s="40">
        <f t="shared" si="114"/>
        <v>1.0799999999999998</v>
      </c>
      <c r="F141" s="40">
        <f>AP141*10</f>
        <v>30</v>
      </c>
      <c r="G141" s="40" t="s">
        <v>171</v>
      </c>
      <c r="H141" s="40"/>
      <c r="I141" s="35" t="str">
        <f>IF(G141="G","A",(IF(G141="C","A",(IF(G141="T","A","")))))</f>
        <v>A</v>
      </c>
      <c r="J141" s="36">
        <v>1</v>
      </c>
      <c r="K141" s="37">
        <v>1</v>
      </c>
      <c r="L141" s="35" t="str">
        <f>IF(G141="G","B",(IF(G141="C","B",(IF(G141="T","B","")))))</f>
        <v>B</v>
      </c>
      <c r="M141" s="36">
        <v>0</v>
      </c>
      <c r="N141" s="37">
        <v>1</v>
      </c>
      <c r="O141" s="35" t="str">
        <f>IF(G141="G","G",(IF(G141="C","G",(IF(G141="T","G","")))))</f>
        <v>G</v>
      </c>
      <c r="P141" s="36">
        <v>1</v>
      </c>
      <c r="Q141" s="37">
        <v>1</v>
      </c>
      <c r="R141" s="35" t="str">
        <f>IF(G141="G","A",IF(G141="C","M",IF(G141="T","A","")))</f>
        <v>M</v>
      </c>
      <c r="S141" s="36">
        <v>1</v>
      </c>
      <c r="T141" s="37">
        <v>1</v>
      </c>
      <c r="U141" s="35" t="str">
        <f>IF(G141="G","B",IF(G141="C","X",IF(G141="T","B","")))</f>
        <v>X</v>
      </c>
      <c r="V141" s="36">
        <v>0</v>
      </c>
      <c r="W141" s="37">
        <v>1</v>
      </c>
      <c r="X141" s="35" t="str">
        <f>IF(G141="G","P",IF(G141="C","I",IF(G141="T","P","")))</f>
        <v>I</v>
      </c>
      <c r="Y141" s="36">
        <v>0</v>
      </c>
      <c r="Z141" s="37">
        <v>1</v>
      </c>
      <c r="AA141" s="35" t="str">
        <f>IF(G141="T",IF(H141&lt;&gt;"",H141,""),"")</f>
        <v/>
      </c>
      <c r="AB141" s="36">
        <v>0</v>
      </c>
      <c r="AC141" s="37">
        <v>1</v>
      </c>
      <c r="AD141" s="35" t="str">
        <f>IF(G141="T","A","")</f>
        <v/>
      </c>
      <c r="AE141" s="36">
        <v>0</v>
      </c>
      <c r="AF141" s="37">
        <v>1</v>
      </c>
      <c r="AG141" s="35" t="str">
        <f>IF(G141="T","B","")</f>
        <v/>
      </c>
      <c r="AH141" s="36">
        <v>0</v>
      </c>
      <c r="AI141" s="37">
        <v>1</v>
      </c>
      <c r="AJ141" s="35" t="str">
        <f>IF(G141="T","P","")</f>
        <v/>
      </c>
      <c r="AK141" s="36">
        <v>0</v>
      </c>
      <c r="AL141" s="37">
        <v>1</v>
      </c>
      <c r="AM141" s="35" t="str">
        <f>IF(G141="G","A",IF(G141="C","A",IF(G141="T","A","")))</f>
        <v>A</v>
      </c>
      <c r="AN141" s="36">
        <v>0</v>
      </c>
      <c r="AO141" s="37">
        <v>1</v>
      </c>
      <c r="AP141">
        <f>J141*K141+M141*N141+P141*Q141+S141*T141+V141*W141+Y141*Z141+AB141*AC141+AE141*AF141+AH141*AI141+AK141*AL141+AN141*AO141</f>
        <v>3</v>
      </c>
    </row>
    <row r="142" spans="1:42" x14ac:dyDescent="0.15">
      <c r="A142" s="40">
        <v>247</v>
      </c>
      <c r="B142" s="40" t="s">
        <v>77</v>
      </c>
      <c r="C142" s="41">
        <f t="shared" si="113"/>
        <v>5.76</v>
      </c>
      <c r="D142" s="40">
        <v>1</v>
      </c>
      <c r="E142" s="40">
        <f t="shared" si="114"/>
        <v>5.76</v>
      </c>
      <c r="F142" s="40">
        <f>AP142*10</f>
        <v>160</v>
      </c>
      <c r="G142" s="40" t="s">
        <v>171</v>
      </c>
      <c r="H142" s="40"/>
      <c r="I142" s="35" t="str">
        <f>IF(G142="G","A",(IF(G142="C","A",(IF(G142="T","A","")))))</f>
        <v>A</v>
      </c>
      <c r="J142" s="36">
        <v>0</v>
      </c>
      <c r="K142" s="37">
        <v>1</v>
      </c>
      <c r="L142" s="35" t="str">
        <f>IF(G142="G","B",(IF(G142="C","B",(IF(G142="T","B","")))))</f>
        <v>B</v>
      </c>
      <c r="M142" s="36">
        <v>0</v>
      </c>
      <c r="N142" s="37">
        <v>1</v>
      </c>
      <c r="O142" s="35" t="str">
        <f>IF(G142="G","G",(IF(G142="C","G",(IF(G142="T","G","")))))</f>
        <v>G</v>
      </c>
      <c r="P142" s="36">
        <v>0</v>
      </c>
      <c r="Q142" s="37">
        <v>1</v>
      </c>
      <c r="R142" s="35" t="str">
        <f>IF(G142="G","A",IF(G142="C","M",IF(G142="T","A","")))</f>
        <v>M</v>
      </c>
      <c r="S142" s="36">
        <v>0</v>
      </c>
      <c r="T142" s="37">
        <v>1</v>
      </c>
      <c r="U142" s="35" t="str">
        <f>IF(G142="G","B",IF(G142="C","X",IF(G142="T","B","")))</f>
        <v>X</v>
      </c>
      <c r="V142" s="36">
        <v>16</v>
      </c>
      <c r="W142" s="37">
        <v>1</v>
      </c>
      <c r="X142" s="35" t="str">
        <f>IF(G142="G","P",IF(G142="C","I",IF(G142="T","P","")))</f>
        <v>I</v>
      </c>
      <c r="Y142" s="36">
        <v>0</v>
      </c>
      <c r="Z142" s="37">
        <v>1</v>
      </c>
      <c r="AA142" s="35" t="str">
        <f>IF(G142="T",IF(H142&lt;&gt;"",H142,""),"")</f>
        <v/>
      </c>
      <c r="AB142" s="36">
        <v>0</v>
      </c>
      <c r="AC142" s="37">
        <v>1</v>
      </c>
      <c r="AD142" s="35" t="str">
        <f>IF(G142="T","A","")</f>
        <v/>
      </c>
      <c r="AE142" s="36">
        <v>0</v>
      </c>
      <c r="AF142" s="37">
        <v>1</v>
      </c>
      <c r="AG142" s="35" t="str">
        <f>IF(G142="T","B","")</f>
        <v/>
      </c>
      <c r="AH142" s="36">
        <v>0</v>
      </c>
      <c r="AI142" s="37">
        <v>1</v>
      </c>
      <c r="AJ142" s="35" t="str">
        <f>IF(G142="T","P","")</f>
        <v/>
      </c>
      <c r="AK142" s="36">
        <v>0</v>
      </c>
      <c r="AL142" s="37">
        <v>1</v>
      </c>
      <c r="AM142" s="35" t="str">
        <f>IF(G142="G","A",IF(G142="C","A",IF(G142="T","A","")))</f>
        <v>A</v>
      </c>
      <c r="AN142" s="36">
        <v>0</v>
      </c>
      <c r="AO142" s="37">
        <v>1</v>
      </c>
      <c r="AP142">
        <f>J142*K142+M142*N142+P142*Q142+S142*T142+V142*W142+Y142*Z142+AB142*AC142+AE142*AF142+AH142*AI142+AK142*AL142+AN142*AO142</f>
        <v>16</v>
      </c>
    </row>
    <row r="143" spans="1:42" x14ac:dyDescent="0.15">
      <c r="A143" s="40">
        <v>250</v>
      </c>
      <c r="B143" s="40" t="s">
        <v>94</v>
      </c>
      <c r="C143" s="41">
        <f t="shared" si="113"/>
        <v>3.5999999999999996</v>
      </c>
      <c r="D143" s="40">
        <v>1</v>
      </c>
      <c r="E143" s="40">
        <f t="shared" si="114"/>
        <v>3.5999999999999996</v>
      </c>
      <c r="F143" s="40">
        <f>AP143*10</f>
        <v>100</v>
      </c>
      <c r="G143" s="40" t="s">
        <v>170</v>
      </c>
      <c r="H143" s="40"/>
      <c r="I143" s="35" t="str">
        <f>IF(G143="G","A",(IF(G143="C","A",(IF(G143="T","A","")))))</f>
        <v>A</v>
      </c>
      <c r="J143" s="36">
        <v>0</v>
      </c>
      <c r="K143" s="37">
        <v>1</v>
      </c>
      <c r="L143" s="35" t="str">
        <f>IF(G143="G","B",(IF(G143="C","B",(IF(G143="T","B","")))))</f>
        <v>B</v>
      </c>
      <c r="M143" s="36">
        <v>10</v>
      </c>
      <c r="N143" s="37">
        <v>1</v>
      </c>
      <c r="O143" s="35" t="str">
        <f>IF(G143="G","G",(IF(G143="C","G",(IF(G143="T","G","")))))</f>
        <v>G</v>
      </c>
      <c r="P143" s="36">
        <v>0</v>
      </c>
      <c r="Q143" s="37">
        <v>1</v>
      </c>
      <c r="R143" s="35" t="str">
        <f>IF(G143="G","A",IF(G143="C","M",IF(G143="T","A","")))</f>
        <v>A</v>
      </c>
      <c r="S143" s="36">
        <v>0</v>
      </c>
      <c r="T143" s="37">
        <v>1</v>
      </c>
      <c r="U143" s="35" t="str">
        <f>IF(G143="G","B",IF(G143="C","X",IF(G143="T","B","")))</f>
        <v>B</v>
      </c>
      <c r="V143" s="36">
        <v>0</v>
      </c>
      <c r="W143" s="37">
        <v>1</v>
      </c>
      <c r="X143" s="35" t="str">
        <f>IF(G143="G","P",IF(G143="C","I",IF(G143="T","P","")))</f>
        <v>P</v>
      </c>
      <c r="Y143" s="36">
        <v>0</v>
      </c>
      <c r="Z143" s="37">
        <v>1</v>
      </c>
      <c r="AA143" s="35" t="str">
        <f>IF(G143="T",IF(H143&lt;&gt;"",H143,""),"")</f>
        <v/>
      </c>
      <c r="AB143" s="36">
        <v>0</v>
      </c>
      <c r="AC143" s="37">
        <v>1</v>
      </c>
      <c r="AD143" s="35" t="str">
        <f>IF(G143="T","A","")</f>
        <v/>
      </c>
      <c r="AE143" s="36">
        <v>0</v>
      </c>
      <c r="AF143" s="37">
        <v>1</v>
      </c>
      <c r="AG143" s="35" t="str">
        <f>IF(G143="T","B","")</f>
        <v/>
      </c>
      <c r="AH143" s="36">
        <v>0</v>
      </c>
      <c r="AI143" s="37">
        <v>1</v>
      </c>
      <c r="AJ143" s="35" t="str">
        <f>IF(G143="T","P","")</f>
        <v/>
      </c>
      <c r="AK143" s="36">
        <v>0</v>
      </c>
      <c r="AL143" s="37">
        <v>1</v>
      </c>
      <c r="AM143" s="35" t="str">
        <f>IF(G143="G","A",IF(G143="C","A",IF(G143="T","A","")))</f>
        <v>A</v>
      </c>
      <c r="AN143" s="36">
        <v>0</v>
      </c>
      <c r="AO143" s="37">
        <v>1</v>
      </c>
      <c r="AP143">
        <f>J143*K143+M143*N143+P143*Q143+S143*T143+V143*W143+Y143*Z143+AB143*AC143+AE143*AF143+AH143*AI143+AK143*AL143+AN143*AO143</f>
        <v>10</v>
      </c>
    </row>
    <row r="144" spans="1:42" x14ac:dyDescent="0.15">
      <c r="A144" s="40">
        <v>252</v>
      </c>
      <c r="B144" s="40" t="s">
        <v>59</v>
      </c>
      <c r="C144" s="41">
        <f t="shared" si="113"/>
        <v>3.5999999999999996</v>
      </c>
      <c r="D144" s="40">
        <v>1</v>
      </c>
      <c r="E144" s="40">
        <f t="shared" si="114"/>
        <v>3.5999999999999996</v>
      </c>
      <c r="F144" s="40">
        <f>AP144*10</f>
        <v>100</v>
      </c>
      <c r="G144" s="40" t="s">
        <v>171</v>
      </c>
      <c r="H144" s="40"/>
      <c r="I144" s="35" t="str">
        <f>IF(G144="G","A",(IF(G144="C","A",(IF(G144="T","A","")))))</f>
        <v>A</v>
      </c>
      <c r="J144" s="36">
        <v>1</v>
      </c>
      <c r="K144" s="37">
        <v>1</v>
      </c>
      <c r="L144" s="35" t="str">
        <f>IF(G144="G","B",(IF(G144="C","B",(IF(G144="T","B","")))))</f>
        <v>B</v>
      </c>
      <c r="M144" s="36">
        <v>0</v>
      </c>
      <c r="N144" s="37">
        <v>1</v>
      </c>
      <c r="O144" s="35" t="str">
        <f>IF(G144="G","G",(IF(G144="C","G",(IF(G144="T","G","")))))</f>
        <v>G</v>
      </c>
      <c r="P144" s="36">
        <v>3</v>
      </c>
      <c r="Q144" s="37">
        <v>1</v>
      </c>
      <c r="R144" s="35" t="str">
        <f>IF(G144="G","A",IF(G144="C","M",IF(G144="T","A","")))</f>
        <v>M</v>
      </c>
      <c r="S144" s="36">
        <v>3</v>
      </c>
      <c r="T144" s="37">
        <v>1</v>
      </c>
      <c r="U144" s="35" t="str">
        <f>IF(G144="G","B",IF(G144="C","X",IF(G144="T","B","")))</f>
        <v>X</v>
      </c>
      <c r="V144" s="36">
        <v>0</v>
      </c>
      <c r="W144" s="37">
        <v>1</v>
      </c>
      <c r="X144" s="35" t="str">
        <f>IF(G144="G","P",IF(G144="C","I",IF(G144="T","P","")))</f>
        <v>I</v>
      </c>
      <c r="Y144" s="36">
        <v>0</v>
      </c>
      <c r="Z144" s="37">
        <v>1</v>
      </c>
      <c r="AA144" s="35" t="str">
        <f>IF(G144="T",IF(H144&lt;&gt;"",H144,""),"")</f>
        <v/>
      </c>
      <c r="AB144" s="36">
        <v>3</v>
      </c>
      <c r="AC144" s="37">
        <v>1</v>
      </c>
      <c r="AD144" s="35" t="str">
        <f>IF(G144="T","A","")</f>
        <v/>
      </c>
      <c r="AE144" s="36">
        <v>0</v>
      </c>
      <c r="AF144" s="37">
        <v>1</v>
      </c>
      <c r="AG144" s="35" t="str">
        <f>IF(G144="T","B","")</f>
        <v/>
      </c>
      <c r="AH144" s="36">
        <v>0</v>
      </c>
      <c r="AI144" s="37">
        <v>1</v>
      </c>
      <c r="AJ144" s="35" t="str">
        <f>IF(G144="T","P","")</f>
        <v/>
      </c>
      <c r="AK144" s="36">
        <v>0</v>
      </c>
      <c r="AL144" s="37">
        <v>1</v>
      </c>
      <c r="AM144" s="35" t="str">
        <f>IF(G144="G","A",IF(G144="C","A",IF(G144="T","A","")))</f>
        <v>A</v>
      </c>
      <c r="AN144" s="36">
        <v>0</v>
      </c>
      <c r="AO144" s="37">
        <v>1</v>
      </c>
      <c r="AP144">
        <f>J144*K144+M144*N144+P144*Q144+S144*T144+V144*W144+Y144*Z144+AB144*AC144+AE144*AF144+AH144*AI144+AK144*AL144+AN144*AO144</f>
        <v>10</v>
      </c>
    </row>
    <row r="145" spans="1:42" x14ac:dyDescent="0.15">
      <c r="A145" s="40">
        <v>266</v>
      </c>
      <c r="B145" s="40" t="s">
        <v>93</v>
      </c>
      <c r="C145" s="41">
        <f t="shared" si="113"/>
        <v>1.0799999999999998</v>
      </c>
      <c r="D145" s="40">
        <v>1</v>
      </c>
      <c r="E145" s="40">
        <f t="shared" si="114"/>
        <v>1.0799999999999998</v>
      </c>
      <c r="F145" s="40">
        <f>AP145*10</f>
        <v>30</v>
      </c>
      <c r="G145" s="40" t="s">
        <v>170</v>
      </c>
      <c r="H145" s="40"/>
      <c r="I145" s="35" t="str">
        <f>IF(G145="G","A",(IF(G145="C","A",(IF(G145="T","A","")))))</f>
        <v>A</v>
      </c>
      <c r="J145" s="36">
        <v>0</v>
      </c>
      <c r="K145" s="37">
        <v>1</v>
      </c>
      <c r="L145" s="35" t="str">
        <f>IF(G145="G","B",(IF(G145="C","B",(IF(G145="T","B","")))))</f>
        <v>B</v>
      </c>
      <c r="M145" s="36">
        <v>3</v>
      </c>
      <c r="N145" s="37">
        <v>1</v>
      </c>
      <c r="O145" s="35" t="str">
        <f>IF(G145="G","G",(IF(G145="C","G",(IF(G145="T","G","")))))</f>
        <v>G</v>
      </c>
      <c r="P145" s="36">
        <v>0</v>
      </c>
      <c r="Q145" s="37">
        <v>1</v>
      </c>
      <c r="R145" s="35" t="str">
        <f>IF(G145="G","A",IF(G145="C","M",IF(G145="T","A","")))</f>
        <v>A</v>
      </c>
      <c r="S145" s="36">
        <v>0</v>
      </c>
      <c r="T145" s="37">
        <v>1</v>
      </c>
      <c r="U145" s="35" t="str">
        <f>IF(G145="G","B",IF(G145="C","X",IF(G145="T","B","")))</f>
        <v>B</v>
      </c>
      <c r="V145" s="36">
        <v>0</v>
      </c>
      <c r="W145" s="37">
        <v>1</v>
      </c>
      <c r="X145" s="35" t="str">
        <f>IF(G145="G","P",IF(G145="C","I",IF(G145="T","P","")))</f>
        <v>P</v>
      </c>
      <c r="Y145" s="36">
        <v>0</v>
      </c>
      <c r="Z145" s="37">
        <v>1</v>
      </c>
      <c r="AA145" s="35" t="str">
        <f>IF(G145="T",IF(H145&lt;&gt;"",H145,""),"")</f>
        <v/>
      </c>
      <c r="AB145" s="36">
        <v>0</v>
      </c>
      <c r="AC145" s="37">
        <v>1</v>
      </c>
      <c r="AD145" s="35" t="str">
        <f>IF(G145="T","A","")</f>
        <v/>
      </c>
      <c r="AE145" s="36">
        <v>0</v>
      </c>
      <c r="AF145" s="37">
        <v>1</v>
      </c>
      <c r="AG145" s="35" t="str">
        <f>IF(G145="T","B","")</f>
        <v/>
      </c>
      <c r="AH145" s="36">
        <v>0</v>
      </c>
      <c r="AI145" s="37">
        <v>1</v>
      </c>
      <c r="AJ145" s="35" t="str">
        <f>IF(G145="T","P","")</f>
        <v/>
      </c>
      <c r="AK145" s="36">
        <v>0</v>
      </c>
      <c r="AL145" s="37">
        <v>1</v>
      </c>
      <c r="AM145" s="35" t="str">
        <f>IF(G145="G","A",IF(G145="C","A",IF(G145="T","A","")))</f>
        <v>A</v>
      </c>
      <c r="AN145" s="36">
        <v>0</v>
      </c>
      <c r="AO145" s="37">
        <v>1</v>
      </c>
      <c r="AP145">
        <f>J145*K145+M145*N145+P145*Q145+S145*T145+V145*W145+Y145*Z145+AB145*AC145+AE145*AF145+AH145*AI145+AK145*AL145+AN145*AO145</f>
        <v>3</v>
      </c>
    </row>
    <row r="146" spans="1:42" x14ac:dyDescent="0.15">
      <c r="A146" s="40">
        <v>268</v>
      </c>
      <c r="B146" s="40" t="s">
        <v>43</v>
      </c>
      <c r="C146" s="41">
        <f t="shared" si="113"/>
        <v>41.04</v>
      </c>
      <c r="D146" s="40">
        <v>1</v>
      </c>
      <c r="E146" s="40">
        <f t="shared" si="114"/>
        <v>41.04</v>
      </c>
      <c r="F146" s="40">
        <v>1140</v>
      </c>
      <c r="G146" s="40" t="s">
        <v>174</v>
      </c>
      <c r="H146" s="40" t="s">
        <v>180</v>
      </c>
      <c r="I146" s="234" t="s">
        <v>209</v>
      </c>
      <c r="J146" s="235"/>
      <c r="K146" s="235"/>
      <c r="L146" s="235"/>
      <c r="M146" s="235"/>
      <c r="N146" s="235"/>
      <c r="O146" s="235"/>
      <c r="P146" s="235"/>
      <c r="Q146" s="235"/>
      <c r="R146" s="235"/>
      <c r="S146" s="235"/>
      <c r="T146" s="235"/>
      <c r="U146" s="235"/>
      <c r="V146" s="235"/>
      <c r="W146" s="235"/>
      <c r="X146" s="235"/>
      <c r="Y146" s="235"/>
      <c r="Z146" s="235"/>
      <c r="AA146" s="235"/>
      <c r="AB146" s="235"/>
      <c r="AC146" s="235"/>
      <c r="AD146" s="235"/>
      <c r="AE146" s="235"/>
      <c r="AF146" s="235"/>
      <c r="AG146" s="235"/>
      <c r="AH146" s="235"/>
      <c r="AI146" s="235"/>
      <c r="AJ146" s="235"/>
      <c r="AK146" s="235"/>
      <c r="AL146" s="235"/>
      <c r="AM146" s="235"/>
      <c r="AN146" s="235"/>
      <c r="AO146" s="235"/>
      <c r="AP146" s="236"/>
    </row>
    <row r="147" spans="1:42" x14ac:dyDescent="0.15">
      <c r="A147" s="40">
        <v>269</v>
      </c>
      <c r="B147" s="40" t="s">
        <v>58</v>
      </c>
      <c r="C147" s="41">
        <f t="shared" si="113"/>
        <v>1.7999999999999998</v>
      </c>
      <c r="D147" s="40">
        <v>1</v>
      </c>
      <c r="E147" s="40">
        <f t="shared" si="114"/>
        <v>1.7999999999999998</v>
      </c>
      <c r="F147" s="40">
        <f t="shared" ref="F147:F171" si="115">AP147*10</f>
        <v>50</v>
      </c>
      <c r="G147" s="40" t="s">
        <v>171</v>
      </c>
      <c r="H147" s="40"/>
      <c r="I147" s="35" t="str">
        <f t="shared" ref="I147:I164" si="116">IF(G147="G","A",(IF(G147="C","A",(IF(G147="T","A","")))))</f>
        <v>A</v>
      </c>
      <c r="J147" s="36">
        <v>1</v>
      </c>
      <c r="K147" s="37">
        <v>1</v>
      </c>
      <c r="L147" s="35" t="str">
        <f t="shared" ref="L147:L160" si="117">IF(G147="G","B",(IF(G147="C","B",(IF(G147="T","B","")))))</f>
        <v>B</v>
      </c>
      <c r="M147" s="36">
        <v>0</v>
      </c>
      <c r="N147" s="37">
        <v>1</v>
      </c>
      <c r="O147" s="35" t="str">
        <f t="shared" ref="O147:O160" si="118">IF(G147="G","G",(IF(G147="C","G",(IF(G147="T","G","")))))</f>
        <v>G</v>
      </c>
      <c r="P147" s="36">
        <v>1</v>
      </c>
      <c r="Q147" s="37">
        <v>1</v>
      </c>
      <c r="R147" s="35" t="str">
        <f t="shared" ref="R147:R160" si="119">IF(G147="G","A",IF(G147="C","M",IF(G147="T","A","")))</f>
        <v>M</v>
      </c>
      <c r="S147" s="36">
        <v>3</v>
      </c>
      <c r="T147" s="37">
        <v>1</v>
      </c>
      <c r="U147" s="35" t="str">
        <f t="shared" ref="U147:U160" si="120">IF(G147="G","B",IF(G147="C","X",IF(G147="T","B","")))</f>
        <v>X</v>
      </c>
      <c r="V147" s="36">
        <v>0</v>
      </c>
      <c r="W147" s="37">
        <v>1</v>
      </c>
      <c r="X147" s="35" t="str">
        <f t="shared" ref="X147:X160" si="121">IF(G147="G","P",IF(G147="C","I",IF(G147="T","P","")))</f>
        <v>I</v>
      </c>
      <c r="Y147" s="36">
        <v>0</v>
      </c>
      <c r="Z147" s="37">
        <v>1</v>
      </c>
      <c r="AA147" s="35" t="str">
        <f t="shared" ref="AA147:AA160" si="122">IF(G147="T",IF(H147&lt;&gt;"",H147,""),"")</f>
        <v/>
      </c>
      <c r="AB147" s="36">
        <v>0</v>
      </c>
      <c r="AC147" s="37">
        <v>1</v>
      </c>
      <c r="AD147" s="35" t="str">
        <f t="shared" ref="AD147:AD160" si="123">IF(G147="T","A","")</f>
        <v/>
      </c>
      <c r="AE147" s="36">
        <v>0</v>
      </c>
      <c r="AF147" s="37">
        <v>1</v>
      </c>
      <c r="AG147" s="35" t="str">
        <f t="shared" ref="AG147:AG160" si="124">IF(G147="T","B","")</f>
        <v/>
      </c>
      <c r="AH147" s="36">
        <v>0</v>
      </c>
      <c r="AI147" s="37">
        <v>1</v>
      </c>
      <c r="AJ147" s="35" t="str">
        <f t="shared" ref="AJ147:AJ160" si="125">IF(G147="T","P","")</f>
        <v/>
      </c>
      <c r="AK147" s="36">
        <v>0</v>
      </c>
      <c r="AL147" s="37">
        <v>1</v>
      </c>
      <c r="AM147" s="35" t="str">
        <f t="shared" ref="AM147:AM160" si="126">IF(G147="G","A",IF(G147="C","A",IF(G147="T","A","")))</f>
        <v>A</v>
      </c>
      <c r="AN147" s="36">
        <v>0</v>
      </c>
      <c r="AO147" s="37">
        <v>1</v>
      </c>
      <c r="AP147">
        <f t="shared" ref="AP147:AP171" si="127">J147*K147+M147*N147+P147*Q147+S147*T147+V147*W147+Y147*Z147+AB147*AC147+AE147*AF147+AH147*AI147+AK147*AL147+AN147*AO147</f>
        <v>5</v>
      </c>
    </row>
    <row r="148" spans="1:42" x14ac:dyDescent="0.15">
      <c r="A148" s="40">
        <v>271</v>
      </c>
      <c r="B148" s="40" t="s">
        <v>12</v>
      </c>
      <c r="C148" s="41">
        <f t="shared" si="113"/>
        <v>1.44</v>
      </c>
      <c r="D148" s="40">
        <v>1</v>
      </c>
      <c r="E148" s="40">
        <f t="shared" si="114"/>
        <v>1.44</v>
      </c>
      <c r="F148" s="40">
        <f t="shared" si="115"/>
        <v>40</v>
      </c>
      <c r="G148" s="40" t="s">
        <v>174</v>
      </c>
      <c r="H148" s="40" t="s">
        <v>177</v>
      </c>
      <c r="I148" s="35" t="str">
        <f t="shared" si="116"/>
        <v>A</v>
      </c>
      <c r="J148" s="36">
        <v>0</v>
      </c>
      <c r="K148" s="37">
        <v>1</v>
      </c>
      <c r="L148" s="35" t="str">
        <f t="shared" si="117"/>
        <v>B</v>
      </c>
      <c r="M148" s="36">
        <v>0</v>
      </c>
      <c r="N148" s="37">
        <v>1</v>
      </c>
      <c r="O148" s="35" t="str">
        <f t="shared" si="118"/>
        <v>G</v>
      </c>
      <c r="P148" s="36">
        <v>1</v>
      </c>
      <c r="Q148" s="37">
        <v>1</v>
      </c>
      <c r="R148" s="35" t="str">
        <f t="shared" si="119"/>
        <v>A</v>
      </c>
      <c r="S148" s="36">
        <v>1</v>
      </c>
      <c r="T148" s="37">
        <v>1</v>
      </c>
      <c r="U148" s="35" t="str">
        <f t="shared" si="120"/>
        <v>B</v>
      </c>
      <c r="V148" s="36">
        <v>0</v>
      </c>
      <c r="W148" s="37">
        <v>1</v>
      </c>
      <c r="X148" s="35" t="str">
        <f t="shared" si="121"/>
        <v>P</v>
      </c>
      <c r="Y148" s="36">
        <v>1</v>
      </c>
      <c r="Z148" s="37">
        <v>1</v>
      </c>
      <c r="AA148" s="35" t="str">
        <f t="shared" si="122"/>
        <v>W</v>
      </c>
      <c r="AB148" s="36">
        <v>1</v>
      </c>
      <c r="AC148" s="37">
        <v>1</v>
      </c>
      <c r="AD148" s="35" t="str">
        <f t="shared" si="123"/>
        <v>A</v>
      </c>
      <c r="AE148" s="36">
        <v>0</v>
      </c>
      <c r="AF148" s="37">
        <v>1</v>
      </c>
      <c r="AG148" s="35" t="str">
        <f t="shared" si="124"/>
        <v>B</v>
      </c>
      <c r="AH148" s="36">
        <v>0</v>
      </c>
      <c r="AI148" s="37">
        <v>1</v>
      </c>
      <c r="AJ148" s="35" t="str">
        <f t="shared" si="125"/>
        <v>P</v>
      </c>
      <c r="AK148" s="36">
        <v>0</v>
      </c>
      <c r="AL148" s="37">
        <v>1</v>
      </c>
      <c r="AM148" s="35" t="str">
        <f t="shared" si="126"/>
        <v>A</v>
      </c>
      <c r="AN148" s="36">
        <v>0</v>
      </c>
      <c r="AO148" s="37">
        <v>1</v>
      </c>
      <c r="AP148">
        <f t="shared" si="127"/>
        <v>4</v>
      </c>
    </row>
    <row r="149" spans="1:42" x14ac:dyDescent="0.15">
      <c r="A149" s="40">
        <v>272</v>
      </c>
      <c r="B149" s="40" t="s">
        <v>99</v>
      </c>
      <c r="C149" s="41">
        <f t="shared" si="113"/>
        <v>1.44</v>
      </c>
      <c r="D149" s="40">
        <v>1</v>
      </c>
      <c r="E149" s="40">
        <f t="shared" si="114"/>
        <v>1.44</v>
      </c>
      <c r="F149" s="40">
        <f t="shared" si="115"/>
        <v>40</v>
      </c>
      <c r="G149" s="40" t="s">
        <v>171</v>
      </c>
      <c r="H149" s="40" t="s">
        <v>177</v>
      </c>
      <c r="I149" s="35" t="str">
        <f t="shared" si="116"/>
        <v>A</v>
      </c>
      <c r="J149" s="36">
        <v>1</v>
      </c>
      <c r="K149" s="37">
        <v>1</v>
      </c>
      <c r="L149" s="35" t="str">
        <f t="shared" si="117"/>
        <v>B</v>
      </c>
      <c r="M149" s="36">
        <v>0</v>
      </c>
      <c r="N149" s="37">
        <v>1</v>
      </c>
      <c r="O149" s="35" t="str">
        <f t="shared" si="118"/>
        <v>G</v>
      </c>
      <c r="P149" s="36">
        <v>1</v>
      </c>
      <c r="Q149" s="37">
        <v>1</v>
      </c>
      <c r="R149" s="35" t="str">
        <f t="shared" si="119"/>
        <v>M</v>
      </c>
      <c r="S149" s="36">
        <v>1</v>
      </c>
      <c r="T149" s="37">
        <v>1</v>
      </c>
      <c r="U149" s="35" t="str">
        <f t="shared" si="120"/>
        <v>X</v>
      </c>
      <c r="V149" s="36">
        <v>0</v>
      </c>
      <c r="W149" s="37">
        <v>1</v>
      </c>
      <c r="X149" s="35" t="str">
        <f t="shared" si="121"/>
        <v>I</v>
      </c>
      <c r="Y149" s="36">
        <v>0</v>
      </c>
      <c r="Z149" s="37">
        <v>1</v>
      </c>
      <c r="AA149" s="35" t="str">
        <f t="shared" si="122"/>
        <v/>
      </c>
      <c r="AB149" s="36">
        <v>0</v>
      </c>
      <c r="AC149" s="37">
        <v>1</v>
      </c>
      <c r="AD149" s="35" t="str">
        <f t="shared" si="123"/>
        <v/>
      </c>
      <c r="AE149" s="36">
        <v>0</v>
      </c>
      <c r="AF149" s="37">
        <v>1</v>
      </c>
      <c r="AG149" s="35" t="str">
        <f t="shared" si="124"/>
        <v/>
      </c>
      <c r="AH149" s="36">
        <v>0</v>
      </c>
      <c r="AI149" s="37">
        <v>1</v>
      </c>
      <c r="AJ149" s="35" t="str">
        <f t="shared" si="125"/>
        <v/>
      </c>
      <c r="AK149" s="36">
        <v>0</v>
      </c>
      <c r="AL149" s="37">
        <v>1</v>
      </c>
      <c r="AM149" s="35" t="str">
        <f t="shared" si="126"/>
        <v>A</v>
      </c>
      <c r="AN149" s="36">
        <v>1</v>
      </c>
      <c r="AO149" s="37">
        <v>1</v>
      </c>
      <c r="AP149">
        <f t="shared" si="127"/>
        <v>4</v>
      </c>
    </row>
    <row r="150" spans="1:42" x14ac:dyDescent="0.15">
      <c r="A150" s="40">
        <v>306</v>
      </c>
      <c r="B150" s="40" t="s">
        <v>35</v>
      </c>
      <c r="C150" s="41">
        <f t="shared" si="113"/>
        <v>1.0799999999999998</v>
      </c>
      <c r="D150" s="40">
        <v>1</v>
      </c>
      <c r="E150" s="40">
        <f t="shared" si="114"/>
        <v>1.0799999999999998</v>
      </c>
      <c r="F150" s="40">
        <f t="shared" si="115"/>
        <v>30</v>
      </c>
      <c r="G150" s="40" t="s">
        <v>174</v>
      </c>
      <c r="H150" s="40" t="s">
        <v>176</v>
      </c>
      <c r="I150" s="35" t="str">
        <f t="shared" si="116"/>
        <v>A</v>
      </c>
      <c r="J150" s="36">
        <v>0</v>
      </c>
      <c r="K150" s="37">
        <v>1</v>
      </c>
      <c r="L150" s="35" t="str">
        <f t="shared" si="117"/>
        <v>B</v>
      </c>
      <c r="M150" s="36">
        <v>0</v>
      </c>
      <c r="N150" s="37">
        <v>1</v>
      </c>
      <c r="O150" s="35" t="str">
        <f t="shared" si="118"/>
        <v>G</v>
      </c>
      <c r="P150" s="36">
        <v>0</v>
      </c>
      <c r="Q150" s="37">
        <v>1</v>
      </c>
      <c r="R150" s="35" t="str">
        <f t="shared" si="119"/>
        <v>A</v>
      </c>
      <c r="S150" s="36">
        <v>1</v>
      </c>
      <c r="T150" s="37">
        <v>1</v>
      </c>
      <c r="U150" s="35" t="str">
        <f t="shared" si="120"/>
        <v>B</v>
      </c>
      <c r="V150" s="36">
        <v>0</v>
      </c>
      <c r="W150" s="37">
        <v>1</v>
      </c>
      <c r="X150" s="35" t="str">
        <f t="shared" si="121"/>
        <v>P</v>
      </c>
      <c r="Y150" s="36">
        <v>1</v>
      </c>
      <c r="Z150" s="37">
        <v>1</v>
      </c>
      <c r="AA150" s="35" t="str">
        <f t="shared" si="122"/>
        <v>H</v>
      </c>
      <c r="AB150" s="36">
        <v>1</v>
      </c>
      <c r="AC150" s="37">
        <v>1</v>
      </c>
      <c r="AD150" s="35" t="str">
        <f t="shared" si="123"/>
        <v>A</v>
      </c>
      <c r="AE150" s="36">
        <v>0</v>
      </c>
      <c r="AF150" s="37">
        <v>1</v>
      </c>
      <c r="AG150" s="35" t="str">
        <f t="shared" si="124"/>
        <v>B</v>
      </c>
      <c r="AH150" s="36">
        <v>0</v>
      </c>
      <c r="AI150" s="37">
        <v>1</v>
      </c>
      <c r="AJ150" s="35" t="str">
        <f t="shared" si="125"/>
        <v>P</v>
      </c>
      <c r="AK150" s="36">
        <v>0</v>
      </c>
      <c r="AL150" s="37">
        <v>1</v>
      </c>
      <c r="AM150" s="35" t="str">
        <f t="shared" si="126"/>
        <v>A</v>
      </c>
      <c r="AN150" s="36">
        <v>0</v>
      </c>
      <c r="AO150" s="37">
        <v>1</v>
      </c>
      <c r="AP150">
        <f t="shared" si="127"/>
        <v>3</v>
      </c>
    </row>
    <row r="151" spans="1:42" x14ac:dyDescent="0.15">
      <c r="A151" s="40">
        <v>307</v>
      </c>
      <c r="B151" s="40" t="s">
        <v>38</v>
      </c>
      <c r="C151" s="41">
        <f t="shared" si="113"/>
        <v>1.7999999999999998</v>
      </c>
      <c r="D151" s="40">
        <v>1</v>
      </c>
      <c r="E151" s="40">
        <f t="shared" si="114"/>
        <v>1.7999999999999998</v>
      </c>
      <c r="F151" s="40">
        <f t="shared" si="115"/>
        <v>50</v>
      </c>
      <c r="G151" s="40" t="s">
        <v>174</v>
      </c>
      <c r="H151" s="40" t="s">
        <v>176</v>
      </c>
      <c r="I151" s="35" t="str">
        <f t="shared" si="116"/>
        <v>A</v>
      </c>
      <c r="J151" s="36">
        <v>0</v>
      </c>
      <c r="K151" s="37">
        <v>1</v>
      </c>
      <c r="L151" s="35" t="str">
        <f t="shared" si="117"/>
        <v>B</v>
      </c>
      <c r="M151" s="36">
        <v>0</v>
      </c>
      <c r="N151" s="37">
        <v>1</v>
      </c>
      <c r="O151" s="35" t="str">
        <f t="shared" si="118"/>
        <v>G</v>
      </c>
      <c r="P151" s="36">
        <v>0</v>
      </c>
      <c r="Q151" s="37">
        <v>1</v>
      </c>
      <c r="R151" s="35" t="str">
        <f t="shared" si="119"/>
        <v>A</v>
      </c>
      <c r="S151" s="36">
        <v>1</v>
      </c>
      <c r="T151" s="37">
        <v>1</v>
      </c>
      <c r="U151" s="35" t="str">
        <f t="shared" si="120"/>
        <v>B</v>
      </c>
      <c r="V151" s="36">
        <v>0</v>
      </c>
      <c r="W151" s="37">
        <v>1</v>
      </c>
      <c r="X151" s="35" t="str">
        <f t="shared" si="121"/>
        <v>P</v>
      </c>
      <c r="Y151" s="36">
        <v>1</v>
      </c>
      <c r="Z151" s="37">
        <v>1</v>
      </c>
      <c r="AA151" s="35" t="str">
        <f t="shared" si="122"/>
        <v>H</v>
      </c>
      <c r="AB151" s="36">
        <v>3</v>
      </c>
      <c r="AC151" s="37">
        <v>1</v>
      </c>
      <c r="AD151" s="35" t="str">
        <f t="shared" si="123"/>
        <v>A</v>
      </c>
      <c r="AE151" s="36">
        <v>0</v>
      </c>
      <c r="AF151" s="37">
        <v>1</v>
      </c>
      <c r="AG151" s="35" t="str">
        <f t="shared" si="124"/>
        <v>B</v>
      </c>
      <c r="AH151" s="36">
        <v>0</v>
      </c>
      <c r="AI151" s="37">
        <v>1</v>
      </c>
      <c r="AJ151" s="35" t="str">
        <f t="shared" si="125"/>
        <v>P</v>
      </c>
      <c r="AK151" s="36">
        <v>0</v>
      </c>
      <c r="AL151" s="37">
        <v>1</v>
      </c>
      <c r="AM151" s="35" t="str">
        <f t="shared" si="126"/>
        <v>A</v>
      </c>
      <c r="AN151" s="36">
        <v>0</v>
      </c>
      <c r="AO151" s="37">
        <v>1</v>
      </c>
      <c r="AP151">
        <f t="shared" si="127"/>
        <v>5</v>
      </c>
    </row>
    <row r="152" spans="1:42" x14ac:dyDescent="0.15">
      <c r="A152" s="40">
        <v>308</v>
      </c>
      <c r="B152" s="40" t="s">
        <v>41</v>
      </c>
      <c r="C152" s="41">
        <f t="shared" si="113"/>
        <v>2.88</v>
      </c>
      <c r="D152" s="40">
        <v>1</v>
      </c>
      <c r="E152" s="40">
        <f t="shared" si="114"/>
        <v>2.88</v>
      </c>
      <c r="F152" s="40">
        <f t="shared" si="115"/>
        <v>80</v>
      </c>
      <c r="G152" s="40" t="s">
        <v>174</v>
      </c>
      <c r="H152" s="40" t="s">
        <v>176</v>
      </c>
      <c r="I152" s="35" t="str">
        <f t="shared" si="116"/>
        <v>A</v>
      </c>
      <c r="J152" s="36">
        <v>0</v>
      </c>
      <c r="K152" s="37">
        <v>1</v>
      </c>
      <c r="L152" s="35" t="str">
        <f t="shared" si="117"/>
        <v>B</v>
      </c>
      <c r="M152" s="36">
        <v>0</v>
      </c>
      <c r="N152" s="37">
        <v>1</v>
      </c>
      <c r="O152" s="35" t="str">
        <f t="shared" si="118"/>
        <v>G</v>
      </c>
      <c r="P152" s="36">
        <v>0</v>
      </c>
      <c r="Q152" s="37">
        <v>1</v>
      </c>
      <c r="R152" s="35" t="str">
        <f t="shared" si="119"/>
        <v>A</v>
      </c>
      <c r="S152" s="36">
        <v>1</v>
      </c>
      <c r="T152" s="37">
        <v>1</v>
      </c>
      <c r="U152" s="35" t="str">
        <f t="shared" si="120"/>
        <v>B</v>
      </c>
      <c r="V152" s="36">
        <v>0</v>
      </c>
      <c r="W152" s="37">
        <v>1</v>
      </c>
      <c r="X152" s="35" t="str">
        <f t="shared" si="121"/>
        <v>P</v>
      </c>
      <c r="Y152" s="36">
        <v>1</v>
      </c>
      <c r="Z152" s="37">
        <v>1</v>
      </c>
      <c r="AA152" s="35" t="str">
        <f t="shared" si="122"/>
        <v>H</v>
      </c>
      <c r="AB152" s="36">
        <v>6</v>
      </c>
      <c r="AC152" s="37">
        <v>1</v>
      </c>
      <c r="AD152" s="35" t="str">
        <f t="shared" si="123"/>
        <v>A</v>
      </c>
      <c r="AE152" s="36">
        <v>0</v>
      </c>
      <c r="AF152" s="37">
        <v>1</v>
      </c>
      <c r="AG152" s="35" t="str">
        <f t="shared" si="124"/>
        <v>B</v>
      </c>
      <c r="AH152" s="36">
        <v>0</v>
      </c>
      <c r="AI152" s="37">
        <v>1</v>
      </c>
      <c r="AJ152" s="35" t="str">
        <f t="shared" si="125"/>
        <v>P</v>
      </c>
      <c r="AK152" s="36">
        <v>0</v>
      </c>
      <c r="AL152" s="37">
        <v>1</v>
      </c>
      <c r="AM152" s="35" t="str">
        <f t="shared" si="126"/>
        <v>A</v>
      </c>
      <c r="AN152" s="36">
        <v>0</v>
      </c>
      <c r="AO152" s="37">
        <v>1</v>
      </c>
      <c r="AP152">
        <f t="shared" si="127"/>
        <v>8</v>
      </c>
    </row>
    <row r="153" spans="1:42" x14ac:dyDescent="0.15">
      <c r="A153" s="40">
        <v>310</v>
      </c>
      <c r="B153" s="40" t="s">
        <v>36</v>
      </c>
      <c r="C153" s="41">
        <f t="shared" si="113"/>
        <v>6.4799999999999995</v>
      </c>
      <c r="D153" s="40">
        <v>1</v>
      </c>
      <c r="E153" s="40">
        <f t="shared" si="114"/>
        <v>6.4799999999999995</v>
      </c>
      <c r="F153" s="40">
        <f t="shared" si="115"/>
        <v>180</v>
      </c>
      <c r="G153" s="40" t="s">
        <v>174</v>
      </c>
      <c r="H153" s="40" t="s">
        <v>176</v>
      </c>
      <c r="I153" s="35" t="str">
        <f t="shared" si="116"/>
        <v>A</v>
      </c>
      <c r="J153" s="36">
        <v>0</v>
      </c>
      <c r="K153" s="37">
        <v>1</v>
      </c>
      <c r="L153" s="35" t="str">
        <f t="shared" si="117"/>
        <v>B</v>
      </c>
      <c r="M153" s="36">
        <v>0</v>
      </c>
      <c r="N153" s="37">
        <v>1</v>
      </c>
      <c r="O153" s="35" t="str">
        <f t="shared" si="118"/>
        <v>G</v>
      </c>
      <c r="P153" s="36">
        <v>0</v>
      </c>
      <c r="Q153" s="37">
        <v>1</v>
      </c>
      <c r="R153" s="35" t="str">
        <f t="shared" si="119"/>
        <v>A</v>
      </c>
      <c r="S153" s="36">
        <v>1</v>
      </c>
      <c r="T153" s="37">
        <v>1</v>
      </c>
      <c r="U153" s="35" t="str">
        <f t="shared" si="120"/>
        <v>B</v>
      </c>
      <c r="V153" s="36">
        <v>0</v>
      </c>
      <c r="W153" s="37">
        <v>1</v>
      </c>
      <c r="X153" s="35" t="str">
        <f t="shared" si="121"/>
        <v>P</v>
      </c>
      <c r="Y153" s="36">
        <v>1</v>
      </c>
      <c r="Z153" s="37">
        <v>1</v>
      </c>
      <c r="AA153" s="35" t="str">
        <f t="shared" si="122"/>
        <v>H</v>
      </c>
      <c r="AB153" s="36">
        <v>16</v>
      </c>
      <c r="AC153" s="37">
        <v>1</v>
      </c>
      <c r="AD153" s="35" t="str">
        <f t="shared" si="123"/>
        <v>A</v>
      </c>
      <c r="AE153" s="36">
        <v>0</v>
      </c>
      <c r="AF153" s="37">
        <v>1</v>
      </c>
      <c r="AG153" s="35" t="str">
        <f t="shared" si="124"/>
        <v>B</v>
      </c>
      <c r="AH153" s="36">
        <v>0</v>
      </c>
      <c r="AI153" s="37">
        <v>1</v>
      </c>
      <c r="AJ153" s="35" t="str">
        <f t="shared" si="125"/>
        <v>P</v>
      </c>
      <c r="AK153" s="36">
        <v>0</v>
      </c>
      <c r="AL153" s="37">
        <v>1</v>
      </c>
      <c r="AM153" s="35" t="str">
        <f t="shared" si="126"/>
        <v>A</v>
      </c>
      <c r="AN153" s="36">
        <v>0</v>
      </c>
      <c r="AO153" s="37">
        <v>1</v>
      </c>
      <c r="AP153">
        <f t="shared" si="127"/>
        <v>18</v>
      </c>
    </row>
    <row r="154" spans="1:42" x14ac:dyDescent="0.15">
      <c r="A154" s="40">
        <v>311</v>
      </c>
      <c r="B154" s="40" t="s">
        <v>37</v>
      </c>
      <c r="C154" s="41">
        <f t="shared" si="113"/>
        <v>9.36</v>
      </c>
      <c r="D154" s="40">
        <v>1</v>
      </c>
      <c r="E154" s="40">
        <f t="shared" si="114"/>
        <v>9.36</v>
      </c>
      <c r="F154" s="40">
        <f t="shared" si="115"/>
        <v>260</v>
      </c>
      <c r="G154" s="40" t="s">
        <v>174</v>
      </c>
      <c r="H154" s="40" t="s">
        <v>176</v>
      </c>
      <c r="I154" s="35" t="str">
        <f t="shared" si="116"/>
        <v>A</v>
      </c>
      <c r="J154" s="36">
        <v>0</v>
      </c>
      <c r="K154" s="37">
        <v>1</v>
      </c>
      <c r="L154" s="35" t="str">
        <f t="shared" si="117"/>
        <v>B</v>
      </c>
      <c r="M154" s="36">
        <v>0</v>
      </c>
      <c r="N154" s="37">
        <v>1</v>
      </c>
      <c r="O154" s="35" t="str">
        <f t="shared" si="118"/>
        <v>G</v>
      </c>
      <c r="P154" s="36">
        <v>0</v>
      </c>
      <c r="Q154" s="37">
        <v>1</v>
      </c>
      <c r="R154" s="35" t="str">
        <f t="shared" si="119"/>
        <v>A</v>
      </c>
      <c r="S154" s="36">
        <v>1</v>
      </c>
      <c r="T154" s="37">
        <v>1</v>
      </c>
      <c r="U154" s="35" t="str">
        <f t="shared" si="120"/>
        <v>B</v>
      </c>
      <c r="V154" s="36">
        <v>0</v>
      </c>
      <c r="W154" s="37">
        <v>1</v>
      </c>
      <c r="X154" s="35" t="str">
        <f t="shared" si="121"/>
        <v>P</v>
      </c>
      <c r="Y154" s="36">
        <v>1</v>
      </c>
      <c r="Z154" s="37">
        <v>1</v>
      </c>
      <c r="AA154" s="35" t="str">
        <f t="shared" si="122"/>
        <v>H</v>
      </c>
      <c r="AB154" s="36">
        <v>24</v>
      </c>
      <c r="AC154" s="37">
        <v>1</v>
      </c>
      <c r="AD154" s="35" t="str">
        <f t="shared" si="123"/>
        <v>A</v>
      </c>
      <c r="AE154" s="36">
        <v>0</v>
      </c>
      <c r="AF154" s="37">
        <v>1</v>
      </c>
      <c r="AG154" s="35" t="str">
        <f t="shared" si="124"/>
        <v>B</v>
      </c>
      <c r="AH154" s="36">
        <v>0</v>
      </c>
      <c r="AI154" s="37">
        <v>1</v>
      </c>
      <c r="AJ154" s="35" t="str">
        <f t="shared" si="125"/>
        <v>P</v>
      </c>
      <c r="AK154" s="36">
        <v>0</v>
      </c>
      <c r="AL154" s="37">
        <v>1</v>
      </c>
      <c r="AM154" s="35" t="str">
        <f t="shared" si="126"/>
        <v>A</v>
      </c>
      <c r="AN154" s="36">
        <v>0</v>
      </c>
      <c r="AO154" s="37">
        <v>1</v>
      </c>
      <c r="AP154">
        <f t="shared" si="127"/>
        <v>26</v>
      </c>
    </row>
    <row r="155" spans="1:42" x14ac:dyDescent="0.15">
      <c r="A155" s="40">
        <v>312</v>
      </c>
      <c r="B155" s="40" t="s">
        <v>39</v>
      </c>
      <c r="C155" s="41">
        <f t="shared" si="113"/>
        <v>12.239999999999998</v>
      </c>
      <c r="D155" s="40">
        <v>1</v>
      </c>
      <c r="E155" s="40">
        <f t="shared" si="114"/>
        <v>12.239999999999998</v>
      </c>
      <c r="F155" s="40">
        <f t="shared" si="115"/>
        <v>340</v>
      </c>
      <c r="G155" s="40" t="s">
        <v>174</v>
      </c>
      <c r="H155" s="40" t="s">
        <v>176</v>
      </c>
      <c r="I155" s="35" t="str">
        <f t="shared" si="116"/>
        <v>A</v>
      </c>
      <c r="J155" s="36">
        <v>0</v>
      </c>
      <c r="K155" s="37">
        <v>1</v>
      </c>
      <c r="L155" s="35" t="str">
        <f t="shared" si="117"/>
        <v>B</v>
      </c>
      <c r="M155" s="36">
        <v>0</v>
      </c>
      <c r="N155" s="37">
        <v>1</v>
      </c>
      <c r="O155" s="35" t="str">
        <f t="shared" si="118"/>
        <v>G</v>
      </c>
      <c r="P155" s="36">
        <v>0</v>
      </c>
      <c r="Q155" s="37">
        <v>1</v>
      </c>
      <c r="R155" s="35" t="str">
        <f t="shared" si="119"/>
        <v>A</v>
      </c>
      <c r="S155" s="36">
        <v>1</v>
      </c>
      <c r="T155" s="37">
        <v>1</v>
      </c>
      <c r="U155" s="35" t="str">
        <f t="shared" si="120"/>
        <v>B</v>
      </c>
      <c r="V155" s="36">
        <v>0</v>
      </c>
      <c r="W155" s="37">
        <v>1</v>
      </c>
      <c r="X155" s="35" t="str">
        <f t="shared" si="121"/>
        <v>P</v>
      </c>
      <c r="Y155" s="36">
        <v>1</v>
      </c>
      <c r="Z155" s="37">
        <v>1</v>
      </c>
      <c r="AA155" s="35" t="str">
        <f t="shared" si="122"/>
        <v>H</v>
      </c>
      <c r="AB155" s="36">
        <v>32</v>
      </c>
      <c r="AC155" s="37">
        <v>1</v>
      </c>
      <c r="AD155" s="35" t="str">
        <f t="shared" si="123"/>
        <v>A</v>
      </c>
      <c r="AE155" s="36">
        <v>0</v>
      </c>
      <c r="AF155" s="37">
        <v>1</v>
      </c>
      <c r="AG155" s="35" t="str">
        <f t="shared" si="124"/>
        <v>B</v>
      </c>
      <c r="AH155" s="36">
        <v>0</v>
      </c>
      <c r="AI155" s="37">
        <v>1</v>
      </c>
      <c r="AJ155" s="35" t="str">
        <f t="shared" si="125"/>
        <v>P</v>
      </c>
      <c r="AK155" s="36">
        <v>0</v>
      </c>
      <c r="AL155" s="37">
        <v>1</v>
      </c>
      <c r="AM155" s="35" t="str">
        <f t="shared" si="126"/>
        <v>A</v>
      </c>
      <c r="AN155" s="36">
        <v>0</v>
      </c>
      <c r="AO155" s="37">
        <v>1</v>
      </c>
      <c r="AP155">
        <f t="shared" si="127"/>
        <v>34</v>
      </c>
    </row>
    <row r="156" spans="1:42" x14ac:dyDescent="0.15">
      <c r="A156" s="40">
        <v>313</v>
      </c>
      <c r="B156" s="40" t="s">
        <v>40</v>
      </c>
      <c r="C156" s="41">
        <f t="shared" si="113"/>
        <v>15.839999999999998</v>
      </c>
      <c r="D156" s="40">
        <v>1</v>
      </c>
      <c r="E156" s="40">
        <f t="shared" si="114"/>
        <v>15.839999999999998</v>
      </c>
      <c r="F156" s="40">
        <f t="shared" si="115"/>
        <v>440</v>
      </c>
      <c r="G156" s="40" t="s">
        <v>174</v>
      </c>
      <c r="H156" s="40" t="s">
        <v>176</v>
      </c>
      <c r="I156" s="35" t="str">
        <f t="shared" si="116"/>
        <v>A</v>
      </c>
      <c r="J156" s="36">
        <v>0</v>
      </c>
      <c r="K156" s="37">
        <v>1</v>
      </c>
      <c r="L156" s="35" t="str">
        <f t="shared" si="117"/>
        <v>B</v>
      </c>
      <c r="M156" s="36">
        <v>0</v>
      </c>
      <c r="N156" s="37">
        <v>1</v>
      </c>
      <c r="O156" s="35" t="str">
        <f t="shared" si="118"/>
        <v>G</v>
      </c>
      <c r="P156" s="36">
        <v>0</v>
      </c>
      <c r="Q156" s="37">
        <v>1</v>
      </c>
      <c r="R156" s="35" t="str">
        <f t="shared" si="119"/>
        <v>A</v>
      </c>
      <c r="S156" s="36">
        <v>1</v>
      </c>
      <c r="T156" s="37">
        <v>1</v>
      </c>
      <c r="U156" s="35" t="str">
        <f t="shared" si="120"/>
        <v>B</v>
      </c>
      <c r="V156" s="36">
        <v>0</v>
      </c>
      <c r="W156" s="37">
        <v>1</v>
      </c>
      <c r="X156" s="35" t="str">
        <f t="shared" si="121"/>
        <v>P</v>
      </c>
      <c r="Y156" s="36">
        <v>1</v>
      </c>
      <c r="Z156" s="37">
        <v>1</v>
      </c>
      <c r="AA156" s="35" t="str">
        <f t="shared" si="122"/>
        <v>H</v>
      </c>
      <c r="AB156" s="36">
        <v>42</v>
      </c>
      <c r="AC156" s="37">
        <v>1</v>
      </c>
      <c r="AD156" s="35" t="str">
        <f t="shared" si="123"/>
        <v>A</v>
      </c>
      <c r="AE156" s="36">
        <v>0</v>
      </c>
      <c r="AF156" s="37">
        <v>1</v>
      </c>
      <c r="AG156" s="35" t="str">
        <f t="shared" si="124"/>
        <v>B</v>
      </c>
      <c r="AH156" s="36">
        <v>0</v>
      </c>
      <c r="AI156" s="37">
        <v>1</v>
      </c>
      <c r="AJ156" s="35" t="str">
        <f t="shared" si="125"/>
        <v>P</v>
      </c>
      <c r="AK156" s="36">
        <v>0</v>
      </c>
      <c r="AL156" s="37">
        <v>1</v>
      </c>
      <c r="AM156" s="35" t="str">
        <f t="shared" si="126"/>
        <v>A</v>
      </c>
      <c r="AN156" s="36">
        <v>0</v>
      </c>
      <c r="AO156" s="37">
        <v>1</v>
      </c>
      <c r="AP156">
        <f t="shared" si="127"/>
        <v>44</v>
      </c>
    </row>
    <row r="157" spans="1:42" x14ac:dyDescent="0.15">
      <c r="A157" s="40">
        <v>334</v>
      </c>
      <c r="B157" s="40" t="s">
        <v>232</v>
      </c>
      <c r="C157" s="41">
        <f t="shared" si="113"/>
        <v>1.7999999999999998</v>
      </c>
      <c r="D157" s="40">
        <v>1</v>
      </c>
      <c r="E157" s="40">
        <f t="shared" si="114"/>
        <v>1.7999999999999998</v>
      </c>
      <c r="F157" s="40">
        <f t="shared" si="115"/>
        <v>50</v>
      </c>
      <c r="G157" s="40" t="s">
        <v>171</v>
      </c>
      <c r="H157" s="40"/>
      <c r="I157" s="35" t="str">
        <f t="shared" si="116"/>
        <v>A</v>
      </c>
      <c r="J157" s="36">
        <v>1</v>
      </c>
      <c r="K157" s="37">
        <v>1</v>
      </c>
      <c r="L157" s="35" t="str">
        <f t="shared" si="117"/>
        <v>B</v>
      </c>
      <c r="M157" s="36">
        <v>0</v>
      </c>
      <c r="N157" s="37">
        <v>1</v>
      </c>
      <c r="O157" s="35" t="str">
        <f t="shared" si="118"/>
        <v>G</v>
      </c>
      <c r="P157" s="36">
        <v>1</v>
      </c>
      <c r="Q157" s="37">
        <v>1</v>
      </c>
      <c r="R157" s="35" t="str">
        <f t="shared" si="119"/>
        <v>M</v>
      </c>
      <c r="S157" s="36">
        <v>3</v>
      </c>
      <c r="T157" s="37">
        <v>1</v>
      </c>
      <c r="U157" s="35" t="str">
        <f t="shared" si="120"/>
        <v>X</v>
      </c>
      <c r="V157" s="36">
        <v>0</v>
      </c>
      <c r="W157" s="37">
        <v>1</v>
      </c>
      <c r="X157" s="35" t="str">
        <f t="shared" si="121"/>
        <v>I</v>
      </c>
      <c r="Y157" s="36">
        <v>0</v>
      </c>
      <c r="Z157" s="37">
        <v>1</v>
      </c>
      <c r="AA157" s="35" t="str">
        <f t="shared" si="122"/>
        <v/>
      </c>
      <c r="AB157" s="36">
        <v>0</v>
      </c>
      <c r="AC157" s="37">
        <v>1</v>
      </c>
      <c r="AD157" s="35" t="str">
        <f t="shared" si="123"/>
        <v/>
      </c>
      <c r="AE157" s="36">
        <v>0</v>
      </c>
      <c r="AF157" s="37">
        <v>1</v>
      </c>
      <c r="AG157" s="35" t="str">
        <f t="shared" si="124"/>
        <v/>
      </c>
      <c r="AH157" s="36">
        <v>0</v>
      </c>
      <c r="AI157" s="37">
        <v>1</v>
      </c>
      <c r="AJ157" s="35" t="str">
        <f t="shared" si="125"/>
        <v/>
      </c>
      <c r="AK157" s="36">
        <v>0</v>
      </c>
      <c r="AL157" s="37">
        <v>1</v>
      </c>
      <c r="AM157" s="35" t="str">
        <f t="shared" si="126"/>
        <v>A</v>
      </c>
      <c r="AN157" s="36">
        <v>0</v>
      </c>
      <c r="AO157" s="37">
        <v>1</v>
      </c>
      <c r="AP157">
        <f t="shared" si="127"/>
        <v>5</v>
      </c>
    </row>
    <row r="158" spans="1:42" x14ac:dyDescent="0.15">
      <c r="A158" s="40">
        <v>335</v>
      </c>
      <c r="B158" s="40" t="s">
        <v>183</v>
      </c>
      <c r="C158" s="41">
        <f t="shared" si="113"/>
        <v>1.7999999999999998</v>
      </c>
      <c r="D158" s="40">
        <v>1</v>
      </c>
      <c r="E158" s="40">
        <f t="shared" si="114"/>
        <v>1.7999999999999998</v>
      </c>
      <c r="F158" s="40">
        <f t="shared" si="115"/>
        <v>50</v>
      </c>
      <c r="G158" s="40" t="s">
        <v>171</v>
      </c>
      <c r="H158" s="40"/>
      <c r="I158" s="35" t="str">
        <f t="shared" si="116"/>
        <v>A</v>
      </c>
      <c r="J158" s="36">
        <v>1</v>
      </c>
      <c r="K158" s="37">
        <v>1</v>
      </c>
      <c r="L158" s="35" t="str">
        <f t="shared" si="117"/>
        <v>B</v>
      </c>
      <c r="M158" s="36">
        <v>0</v>
      </c>
      <c r="N158" s="37">
        <v>1</v>
      </c>
      <c r="O158" s="35" t="str">
        <f t="shared" si="118"/>
        <v>G</v>
      </c>
      <c r="P158" s="36">
        <v>1</v>
      </c>
      <c r="Q158" s="37">
        <v>1</v>
      </c>
      <c r="R158" s="35" t="str">
        <f t="shared" si="119"/>
        <v>M</v>
      </c>
      <c r="S158" s="36">
        <v>3</v>
      </c>
      <c r="T158" s="37">
        <v>1</v>
      </c>
      <c r="U158" s="35" t="str">
        <f t="shared" si="120"/>
        <v>X</v>
      </c>
      <c r="V158" s="36">
        <v>0</v>
      </c>
      <c r="W158" s="37">
        <v>1</v>
      </c>
      <c r="X158" s="35" t="str">
        <f t="shared" si="121"/>
        <v>I</v>
      </c>
      <c r="Y158" s="36">
        <v>0</v>
      </c>
      <c r="Z158" s="37">
        <v>1</v>
      </c>
      <c r="AA158" s="35" t="str">
        <f t="shared" si="122"/>
        <v/>
      </c>
      <c r="AB158" s="36">
        <v>0</v>
      </c>
      <c r="AC158" s="37">
        <v>1</v>
      </c>
      <c r="AD158" s="35" t="str">
        <f t="shared" si="123"/>
        <v/>
      </c>
      <c r="AE158" s="36">
        <v>0</v>
      </c>
      <c r="AF158" s="37">
        <v>1</v>
      </c>
      <c r="AG158" s="35" t="str">
        <f t="shared" si="124"/>
        <v/>
      </c>
      <c r="AH158" s="36">
        <v>0</v>
      </c>
      <c r="AI158" s="37">
        <v>1</v>
      </c>
      <c r="AJ158" s="35" t="str">
        <f t="shared" si="125"/>
        <v/>
      </c>
      <c r="AK158" s="36">
        <v>0</v>
      </c>
      <c r="AL158" s="37">
        <v>1</v>
      </c>
      <c r="AM158" s="35" t="str">
        <f t="shared" si="126"/>
        <v>A</v>
      </c>
      <c r="AN158" s="36">
        <v>0</v>
      </c>
      <c r="AO158" s="37">
        <v>1</v>
      </c>
      <c r="AP158">
        <f t="shared" si="127"/>
        <v>5</v>
      </c>
    </row>
    <row r="159" spans="1:42" x14ac:dyDescent="0.15">
      <c r="A159" s="40">
        <v>342</v>
      </c>
      <c r="B159" s="40" t="s">
        <v>233</v>
      </c>
      <c r="C159" s="41">
        <f t="shared" si="113"/>
        <v>0.36</v>
      </c>
      <c r="D159" s="40">
        <v>1</v>
      </c>
      <c r="E159" s="40">
        <f t="shared" si="114"/>
        <v>0.36</v>
      </c>
      <c r="F159" s="40">
        <f t="shared" si="115"/>
        <v>10</v>
      </c>
      <c r="G159" s="40" t="s">
        <v>171</v>
      </c>
      <c r="H159" s="40"/>
      <c r="I159" s="35" t="str">
        <f t="shared" si="116"/>
        <v>A</v>
      </c>
      <c r="J159" s="36">
        <v>0</v>
      </c>
      <c r="K159" s="37">
        <v>1</v>
      </c>
      <c r="L159" s="35" t="str">
        <f t="shared" si="117"/>
        <v>B</v>
      </c>
      <c r="M159" s="36">
        <v>0</v>
      </c>
      <c r="N159" s="37">
        <v>1</v>
      </c>
      <c r="O159" s="35" t="str">
        <f t="shared" si="118"/>
        <v>G</v>
      </c>
      <c r="P159" s="36">
        <v>0</v>
      </c>
      <c r="Q159" s="37">
        <v>1</v>
      </c>
      <c r="R159" s="35" t="str">
        <f t="shared" si="119"/>
        <v>M</v>
      </c>
      <c r="S159" s="36">
        <v>1</v>
      </c>
      <c r="T159" s="37">
        <v>1</v>
      </c>
      <c r="U159" s="35" t="str">
        <f t="shared" si="120"/>
        <v>X</v>
      </c>
      <c r="V159" s="36">
        <v>0</v>
      </c>
      <c r="W159" s="37">
        <v>1</v>
      </c>
      <c r="X159" s="35" t="str">
        <f t="shared" si="121"/>
        <v>I</v>
      </c>
      <c r="Y159" s="36">
        <v>0</v>
      </c>
      <c r="Z159" s="37">
        <v>1</v>
      </c>
      <c r="AA159" s="35" t="str">
        <f t="shared" si="122"/>
        <v/>
      </c>
      <c r="AB159" s="36">
        <v>0</v>
      </c>
      <c r="AC159" s="37">
        <v>1</v>
      </c>
      <c r="AD159" s="35" t="str">
        <f t="shared" si="123"/>
        <v/>
      </c>
      <c r="AE159" s="36">
        <v>0</v>
      </c>
      <c r="AF159" s="37">
        <v>1</v>
      </c>
      <c r="AG159" s="35" t="str">
        <f t="shared" si="124"/>
        <v/>
      </c>
      <c r="AH159" s="36">
        <v>0</v>
      </c>
      <c r="AI159" s="37">
        <v>1</v>
      </c>
      <c r="AJ159" s="35" t="str">
        <f t="shared" si="125"/>
        <v/>
      </c>
      <c r="AK159" s="36">
        <v>0</v>
      </c>
      <c r="AL159" s="37">
        <v>1</v>
      </c>
      <c r="AM159" s="35" t="str">
        <f t="shared" si="126"/>
        <v>A</v>
      </c>
      <c r="AN159" s="36">
        <v>0</v>
      </c>
      <c r="AO159" s="37">
        <v>1</v>
      </c>
      <c r="AP159">
        <f t="shared" si="127"/>
        <v>1</v>
      </c>
    </row>
    <row r="160" spans="1:42" x14ac:dyDescent="0.15">
      <c r="A160" s="40">
        <v>343</v>
      </c>
      <c r="B160" s="40" t="s">
        <v>234</v>
      </c>
      <c r="C160" s="41">
        <f t="shared" si="113"/>
        <v>1.0799999999999998</v>
      </c>
      <c r="D160" s="40">
        <v>1</v>
      </c>
      <c r="E160" s="40">
        <f t="shared" si="114"/>
        <v>1.0799999999999998</v>
      </c>
      <c r="F160" s="40">
        <f t="shared" si="115"/>
        <v>30</v>
      </c>
      <c r="G160" s="40" t="s">
        <v>171</v>
      </c>
      <c r="H160" s="40"/>
      <c r="I160" s="35" t="str">
        <f t="shared" si="116"/>
        <v>A</v>
      </c>
      <c r="J160" s="36">
        <v>0</v>
      </c>
      <c r="K160" s="37">
        <v>1</v>
      </c>
      <c r="L160" s="35" t="str">
        <f t="shared" si="117"/>
        <v>B</v>
      </c>
      <c r="M160" s="36">
        <v>0</v>
      </c>
      <c r="N160" s="37">
        <v>1</v>
      </c>
      <c r="O160" s="35" t="str">
        <f t="shared" si="118"/>
        <v>G</v>
      </c>
      <c r="P160" s="36">
        <v>0</v>
      </c>
      <c r="Q160" s="37">
        <v>1</v>
      </c>
      <c r="R160" s="35" t="str">
        <f t="shared" si="119"/>
        <v>M</v>
      </c>
      <c r="S160" s="36">
        <v>3</v>
      </c>
      <c r="T160" s="37">
        <v>1</v>
      </c>
      <c r="U160" s="35" t="str">
        <f t="shared" si="120"/>
        <v>X</v>
      </c>
      <c r="V160" s="36">
        <v>0</v>
      </c>
      <c r="W160" s="37">
        <v>1</v>
      </c>
      <c r="X160" s="35" t="str">
        <f t="shared" si="121"/>
        <v>I</v>
      </c>
      <c r="Y160" s="36">
        <v>0</v>
      </c>
      <c r="Z160" s="37">
        <v>1</v>
      </c>
      <c r="AA160" s="35" t="str">
        <f t="shared" si="122"/>
        <v/>
      </c>
      <c r="AB160" s="36">
        <v>0</v>
      </c>
      <c r="AC160" s="37">
        <v>1</v>
      </c>
      <c r="AD160" s="35" t="str">
        <f t="shared" si="123"/>
        <v/>
      </c>
      <c r="AE160" s="36">
        <v>0</v>
      </c>
      <c r="AF160" s="37">
        <v>1</v>
      </c>
      <c r="AG160" s="35" t="str">
        <f t="shared" si="124"/>
        <v/>
      </c>
      <c r="AH160" s="36">
        <v>0</v>
      </c>
      <c r="AI160" s="37">
        <v>1</v>
      </c>
      <c r="AJ160" s="35" t="str">
        <f t="shared" si="125"/>
        <v/>
      </c>
      <c r="AK160" s="36">
        <v>0</v>
      </c>
      <c r="AL160" s="37">
        <v>1</v>
      </c>
      <c r="AM160" s="35" t="str">
        <f t="shared" si="126"/>
        <v>A</v>
      </c>
      <c r="AN160" s="36">
        <v>0</v>
      </c>
      <c r="AO160" s="37">
        <v>1</v>
      </c>
      <c r="AP160">
        <f t="shared" si="127"/>
        <v>3</v>
      </c>
    </row>
    <row r="161" spans="1:42" x14ac:dyDescent="0.15">
      <c r="A161" s="40">
        <v>336</v>
      </c>
      <c r="B161" s="40" t="s">
        <v>184</v>
      </c>
      <c r="C161" s="41">
        <f t="shared" si="113"/>
        <v>1.7999999999999998</v>
      </c>
      <c r="D161" s="40">
        <v>1</v>
      </c>
      <c r="E161" s="40">
        <f t="shared" si="114"/>
        <v>1.7999999999999998</v>
      </c>
      <c r="F161" s="40">
        <f t="shared" si="115"/>
        <v>50</v>
      </c>
      <c r="G161" s="40" t="s">
        <v>170</v>
      </c>
      <c r="H161" s="40"/>
      <c r="I161" s="35" t="str">
        <f t="shared" si="116"/>
        <v>A</v>
      </c>
      <c r="J161" s="36">
        <v>1</v>
      </c>
      <c r="K161" s="37">
        <v>1</v>
      </c>
      <c r="L161" s="35" t="str">
        <f>IF(F161="G","B",(IF(F161="C","B",(IF(F161="T","B","")))))</f>
        <v/>
      </c>
      <c r="M161" s="36">
        <v>0</v>
      </c>
      <c r="N161" s="37">
        <v>1</v>
      </c>
      <c r="O161" s="35" t="str">
        <f>IF(F161="G","G",(IF(F161="C","G",(IF(F161="T","G","")))))</f>
        <v/>
      </c>
      <c r="P161" s="36">
        <v>1</v>
      </c>
      <c r="Q161" s="37">
        <v>1</v>
      </c>
      <c r="R161" s="35" t="str">
        <f>IF(F161="G","A",IF(F161="C","M",IF(F161="T","A","")))</f>
        <v/>
      </c>
      <c r="S161" s="36">
        <v>3</v>
      </c>
      <c r="T161" s="37">
        <v>1</v>
      </c>
      <c r="U161" s="35" t="str">
        <f>IF(F161="G","B",IF(F161="C","X",IF(F161="T","B","")))</f>
        <v/>
      </c>
      <c r="V161" s="36">
        <v>0</v>
      </c>
      <c r="W161" s="37">
        <v>1</v>
      </c>
      <c r="X161" s="35" t="str">
        <f>IF(F161="G","P",IF(F161="C","I",IF(F161="T","P","")))</f>
        <v/>
      </c>
      <c r="Y161" s="36">
        <v>0</v>
      </c>
      <c r="Z161" s="37">
        <v>1</v>
      </c>
      <c r="AA161" s="35" t="str">
        <f>IF(F161="T",IF(G161&lt;&gt;"",G161,""),"")</f>
        <v/>
      </c>
      <c r="AB161" s="36">
        <v>0</v>
      </c>
      <c r="AC161" s="37">
        <v>1</v>
      </c>
      <c r="AD161" s="35" t="str">
        <f>IF(F161="T","A","")</f>
        <v/>
      </c>
      <c r="AE161" s="36">
        <v>0</v>
      </c>
      <c r="AF161" s="37">
        <v>1</v>
      </c>
      <c r="AG161" s="35" t="str">
        <f>IF(F161="T","B","")</f>
        <v/>
      </c>
      <c r="AH161" s="36">
        <v>0</v>
      </c>
      <c r="AI161" s="37">
        <v>1</v>
      </c>
      <c r="AJ161" s="35" t="str">
        <f>IF(F161="T","P","")</f>
        <v/>
      </c>
      <c r="AK161" s="36">
        <v>0</v>
      </c>
      <c r="AL161" s="37">
        <v>1</v>
      </c>
      <c r="AM161" s="35" t="str">
        <f>IF(F161="G","A",IF(F161="C","A",IF(F161="T","A","")))</f>
        <v/>
      </c>
      <c r="AN161" s="36">
        <v>0</v>
      </c>
      <c r="AO161" s="37">
        <v>1</v>
      </c>
      <c r="AP161">
        <f t="shared" si="127"/>
        <v>5</v>
      </c>
    </row>
    <row r="162" spans="1:42" x14ac:dyDescent="0.15">
      <c r="A162" s="40">
        <v>337</v>
      </c>
      <c r="B162" s="40" t="s">
        <v>185</v>
      </c>
      <c r="C162" s="41">
        <f t="shared" si="113"/>
        <v>3.5999999999999996</v>
      </c>
      <c r="D162" s="40">
        <v>1</v>
      </c>
      <c r="E162" s="40">
        <f t="shared" si="114"/>
        <v>3.5999999999999996</v>
      </c>
      <c r="F162" s="40">
        <f t="shared" si="115"/>
        <v>100</v>
      </c>
      <c r="G162" s="40" t="s">
        <v>174</v>
      </c>
      <c r="H162" s="40"/>
      <c r="I162" s="35" t="str">
        <f t="shared" si="116"/>
        <v>A</v>
      </c>
      <c r="J162" s="46">
        <v>0</v>
      </c>
      <c r="K162" s="47">
        <v>1</v>
      </c>
      <c r="L162" s="48" t="s">
        <v>187</v>
      </c>
      <c r="M162" s="46">
        <v>0</v>
      </c>
      <c r="N162" s="47">
        <v>1</v>
      </c>
      <c r="O162" s="48" t="s">
        <v>170</v>
      </c>
      <c r="P162" s="46">
        <v>0</v>
      </c>
      <c r="Q162" s="47">
        <v>1</v>
      </c>
      <c r="R162" s="48" t="s">
        <v>188</v>
      </c>
      <c r="S162" s="46">
        <v>0</v>
      </c>
      <c r="T162" s="47">
        <v>1</v>
      </c>
      <c r="U162" s="48" t="s">
        <v>187</v>
      </c>
      <c r="V162" s="46">
        <v>0</v>
      </c>
      <c r="W162" s="47">
        <v>1</v>
      </c>
      <c r="X162" s="48" t="s">
        <v>189</v>
      </c>
      <c r="Y162" s="46">
        <v>0</v>
      </c>
      <c r="Z162" s="47">
        <v>1</v>
      </c>
      <c r="AA162" s="48" t="s">
        <v>179</v>
      </c>
      <c r="AB162" s="46">
        <v>10</v>
      </c>
      <c r="AC162" s="47">
        <v>1</v>
      </c>
      <c r="AD162" s="48" t="s">
        <v>188</v>
      </c>
      <c r="AE162" s="46">
        <v>0</v>
      </c>
      <c r="AF162" s="47">
        <v>1</v>
      </c>
      <c r="AG162" s="48" t="s">
        <v>187</v>
      </c>
      <c r="AH162" s="46">
        <v>0</v>
      </c>
      <c r="AI162" s="47">
        <v>1</v>
      </c>
      <c r="AJ162" s="48" t="s">
        <v>189</v>
      </c>
      <c r="AK162" s="46">
        <v>0</v>
      </c>
      <c r="AL162" s="47">
        <v>1</v>
      </c>
      <c r="AM162" s="48" t="s">
        <v>188</v>
      </c>
      <c r="AN162" s="46">
        <v>0</v>
      </c>
      <c r="AO162" s="47">
        <v>1</v>
      </c>
      <c r="AP162">
        <f t="shared" si="127"/>
        <v>10</v>
      </c>
    </row>
    <row r="163" spans="1:42" x14ac:dyDescent="0.15">
      <c r="A163" s="40">
        <v>338</v>
      </c>
      <c r="B163" s="40" t="s">
        <v>186</v>
      </c>
      <c r="C163" s="41">
        <f t="shared" si="113"/>
        <v>1.44</v>
      </c>
      <c r="D163" s="40">
        <v>1</v>
      </c>
      <c r="E163" s="40">
        <f t="shared" si="114"/>
        <v>1.44</v>
      </c>
      <c r="F163" s="40">
        <f t="shared" si="115"/>
        <v>40</v>
      </c>
      <c r="G163" s="40" t="s">
        <v>170</v>
      </c>
      <c r="H163" s="40"/>
      <c r="I163" s="35" t="str">
        <f t="shared" si="116"/>
        <v>A</v>
      </c>
      <c r="J163" s="46">
        <v>1</v>
      </c>
      <c r="K163" s="47">
        <v>1</v>
      </c>
      <c r="L163" s="48" t="s">
        <v>187</v>
      </c>
      <c r="M163" s="46">
        <v>0</v>
      </c>
      <c r="N163" s="47">
        <v>1</v>
      </c>
      <c r="O163" s="48" t="s">
        <v>170</v>
      </c>
      <c r="P163" s="46">
        <v>1</v>
      </c>
      <c r="Q163" s="47">
        <v>1</v>
      </c>
      <c r="R163" s="48" t="s">
        <v>180</v>
      </c>
      <c r="S163" s="46">
        <v>1</v>
      </c>
      <c r="T163" s="47">
        <v>1</v>
      </c>
      <c r="U163" s="48" t="s">
        <v>190</v>
      </c>
      <c r="V163" s="46">
        <v>0</v>
      </c>
      <c r="W163" s="47">
        <v>1</v>
      </c>
      <c r="X163" s="48" t="s">
        <v>191</v>
      </c>
      <c r="Y163" s="46">
        <v>1</v>
      </c>
      <c r="Z163" s="47">
        <v>1</v>
      </c>
      <c r="AA163" s="48" t="s">
        <v>192</v>
      </c>
      <c r="AB163" s="46">
        <v>0</v>
      </c>
      <c r="AC163" s="47">
        <v>1</v>
      </c>
      <c r="AD163" s="48" t="s">
        <v>192</v>
      </c>
      <c r="AE163" s="46">
        <v>0</v>
      </c>
      <c r="AF163" s="47">
        <v>1</v>
      </c>
      <c r="AG163" s="48" t="s">
        <v>192</v>
      </c>
      <c r="AH163" s="46">
        <v>0</v>
      </c>
      <c r="AI163" s="47">
        <v>1</v>
      </c>
      <c r="AJ163" s="48" t="s">
        <v>192</v>
      </c>
      <c r="AK163" s="46">
        <v>0</v>
      </c>
      <c r="AL163" s="47">
        <v>1</v>
      </c>
      <c r="AM163" s="48" t="s">
        <v>188</v>
      </c>
      <c r="AN163" s="46">
        <v>0</v>
      </c>
      <c r="AO163" s="47">
        <v>1</v>
      </c>
      <c r="AP163">
        <f t="shared" si="127"/>
        <v>4</v>
      </c>
    </row>
    <row r="164" spans="1:42" x14ac:dyDescent="0.15">
      <c r="A164" s="40">
        <v>339</v>
      </c>
      <c r="B164" s="40" t="s">
        <v>196</v>
      </c>
      <c r="C164" s="41">
        <f t="shared" si="113"/>
        <v>5.76</v>
      </c>
      <c r="D164" s="40">
        <v>1</v>
      </c>
      <c r="E164" s="40">
        <f>F164*0.036</f>
        <v>5.76</v>
      </c>
      <c r="F164" s="40">
        <f t="shared" si="115"/>
        <v>160</v>
      </c>
      <c r="G164" s="40" t="s">
        <v>170</v>
      </c>
      <c r="H164" s="40"/>
      <c r="I164" s="35" t="str">
        <f t="shared" si="116"/>
        <v>A</v>
      </c>
      <c r="J164" s="46">
        <v>1</v>
      </c>
      <c r="K164" s="47">
        <v>1</v>
      </c>
      <c r="L164" s="48" t="s">
        <v>187</v>
      </c>
      <c r="M164" s="46">
        <v>6</v>
      </c>
      <c r="N164" s="47">
        <v>1</v>
      </c>
      <c r="O164" s="48" t="s">
        <v>170</v>
      </c>
      <c r="P164" s="46">
        <v>3</v>
      </c>
      <c r="Q164" s="47">
        <v>1</v>
      </c>
      <c r="R164" s="48" t="s">
        <v>180</v>
      </c>
      <c r="S164" s="46">
        <v>3</v>
      </c>
      <c r="T164" s="47">
        <v>1</v>
      </c>
      <c r="U164" s="48" t="s">
        <v>190</v>
      </c>
      <c r="V164" s="46">
        <v>0</v>
      </c>
      <c r="W164" s="47">
        <v>1</v>
      </c>
      <c r="X164" s="48" t="s">
        <v>191</v>
      </c>
      <c r="Y164" s="46">
        <v>3</v>
      </c>
      <c r="Z164" s="47">
        <v>1</v>
      </c>
      <c r="AA164" s="48"/>
      <c r="AB164" s="46">
        <v>0</v>
      </c>
      <c r="AC164" s="47">
        <v>1</v>
      </c>
      <c r="AD164" s="48"/>
      <c r="AE164" s="46">
        <v>0</v>
      </c>
      <c r="AF164" s="47">
        <v>1</v>
      </c>
      <c r="AG164" s="48"/>
      <c r="AH164" s="46">
        <v>0</v>
      </c>
      <c r="AI164" s="47">
        <v>1</v>
      </c>
      <c r="AJ164" s="48"/>
      <c r="AK164" s="46">
        <v>0</v>
      </c>
      <c r="AL164" s="47">
        <v>1</v>
      </c>
      <c r="AM164" s="48" t="s">
        <v>188</v>
      </c>
      <c r="AN164" s="46">
        <v>0</v>
      </c>
      <c r="AO164" s="47">
        <v>1</v>
      </c>
      <c r="AP164">
        <f t="shared" si="127"/>
        <v>16</v>
      </c>
    </row>
    <row r="165" spans="1:42" x14ac:dyDescent="0.15">
      <c r="A165" s="49">
        <v>340</v>
      </c>
      <c r="B165" s="28" t="s">
        <v>235</v>
      </c>
      <c r="C165" s="41">
        <f t="shared" si="113"/>
        <v>2.1599999999999997</v>
      </c>
      <c r="D165">
        <v>1</v>
      </c>
      <c r="E165" s="40">
        <f>F165*0.036</f>
        <v>2.1599999999999997</v>
      </c>
      <c r="F165" s="40">
        <f t="shared" si="115"/>
        <v>60</v>
      </c>
      <c r="G165" s="28" t="s">
        <v>174</v>
      </c>
      <c r="H165" s="34" t="s">
        <v>179</v>
      </c>
      <c r="I165" s="35" t="s">
        <v>188</v>
      </c>
      <c r="J165" s="36">
        <v>1</v>
      </c>
      <c r="K165" s="37">
        <v>1</v>
      </c>
      <c r="L165" s="35" t="s">
        <v>187</v>
      </c>
      <c r="M165" s="36">
        <v>0</v>
      </c>
      <c r="N165" s="37">
        <v>1</v>
      </c>
      <c r="O165" s="35" t="s">
        <v>170</v>
      </c>
      <c r="P165" s="36">
        <v>1</v>
      </c>
      <c r="Q165" s="37">
        <v>1</v>
      </c>
      <c r="R165" s="35" t="s">
        <v>180</v>
      </c>
      <c r="S165" s="36">
        <v>0</v>
      </c>
      <c r="T165" s="37">
        <v>1</v>
      </c>
      <c r="U165" s="35" t="s">
        <v>190</v>
      </c>
      <c r="V165" s="36">
        <v>0</v>
      </c>
      <c r="W165" s="37">
        <v>1</v>
      </c>
      <c r="X165" s="35" t="s">
        <v>191</v>
      </c>
      <c r="Y165" s="36">
        <v>0</v>
      </c>
      <c r="Z165" s="37">
        <v>1</v>
      </c>
      <c r="AA165" s="35" t="s">
        <v>179</v>
      </c>
      <c r="AB165" s="36">
        <v>3</v>
      </c>
      <c r="AC165" s="37">
        <v>1</v>
      </c>
      <c r="AD165" s="35" t="s">
        <v>188</v>
      </c>
      <c r="AE165" s="36">
        <v>0</v>
      </c>
      <c r="AF165" s="37">
        <v>1</v>
      </c>
      <c r="AG165" s="35" t="s">
        <v>187</v>
      </c>
      <c r="AH165" s="36">
        <v>0</v>
      </c>
      <c r="AI165" s="37">
        <v>1</v>
      </c>
      <c r="AJ165" s="35" t="s">
        <v>189</v>
      </c>
      <c r="AK165" s="36">
        <v>1</v>
      </c>
      <c r="AL165" s="37">
        <v>1</v>
      </c>
      <c r="AM165" s="35" t="s">
        <v>188</v>
      </c>
      <c r="AN165" s="36">
        <v>0</v>
      </c>
      <c r="AO165" s="37">
        <v>1</v>
      </c>
      <c r="AP165">
        <f t="shared" si="127"/>
        <v>6</v>
      </c>
    </row>
    <row r="166" spans="1:42" x14ac:dyDescent="0.15">
      <c r="A166" s="40">
        <v>341</v>
      </c>
      <c r="B166" s="40" t="s">
        <v>205</v>
      </c>
      <c r="C166" s="41">
        <f>E166</f>
        <v>3.9599999999999995</v>
      </c>
      <c r="D166" s="40">
        <v>1</v>
      </c>
      <c r="E166" s="40">
        <f t="shared" ref="E166:E169" si="128">F166*0.036</f>
        <v>3.9599999999999995</v>
      </c>
      <c r="F166" s="40">
        <f t="shared" si="115"/>
        <v>110</v>
      </c>
      <c r="G166" s="40" t="s">
        <v>171</v>
      </c>
      <c r="H166" s="40"/>
      <c r="I166" s="35" t="str">
        <f t="shared" ref="I166:I169" si="129">IF(G166="G","A",(IF(G166="C","A",(IF(G166="T","A","")))))</f>
        <v>A</v>
      </c>
      <c r="J166" s="46">
        <v>1</v>
      </c>
      <c r="K166" s="47">
        <v>1</v>
      </c>
      <c r="L166" s="48" t="s">
        <v>187</v>
      </c>
      <c r="M166" s="46">
        <v>0</v>
      </c>
      <c r="N166" s="47">
        <v>1</v>
      </c>
      <c r="O166" s="48" t="s">
        <v>170</v>
      </c>
      <c r="P166" s="46">
        <v>3</v>
      </c>
      <c r="Q166" s="47">
        <v>1</v>
      </c>
      <c r="R166" s="48" t="s">
        <v>180</v>
      </c>
      <c r="S166" s="46">
        <v>1</v>
      </c>
      <c r="T166" s="47">
        <v>1</v>
      </c>
      <c r="U166" s="48" t="s">
        <v>190</v>
      </c>
      <c r="V166" s="46">
        <v>6</v>
      </c>
      <c r="W166" s="47">
        <v>1</v>
      </c>
      <c r="X166" s="48" t="s">
        <v>191</v>
      </c>
      <c r="Y166" s="46">
        <v>0</v>
      </c>
      <c r="Z166" s="47">
        <v>1</v>
      </c>
      <c r="AA166" s="48"/>
      <c r="AB166" s="46">
        <v>0</v>
      </c>
      <c r="AC166" s="47">
        <v>1</v>
      </c>
      <c r="AD166" s="48"/>
      <c r="AE166" s="46">
        <v>0</v>
      </c>
      <c r="AF166" s="47">
        <v>1</v>
      </c>
      <c r="AG166" s="48"/>
      <c r="AH166" s="46">
        <v>0</v>
      </c>
      <c r="AI166" s="47">
        <v>1</v>
      </c>
      <c r="AJ166" s="48"/>
      <c r="AK166" s="46">
        <v>0</v>
      </c>
      <c r="AL166" s="47">
        <v>1</v>
      </c>
      <c r="AM166" s="48" t="s">
        <v>188</v>
      </c>
      <c r="AN166" s="46">
        <v>0</v>
      </c>
      <c r="AO166" s="47">
        <v>1</v>
      </c>
      <c r="AP166">
        <f t="shared" si="127"/>
        <v>11</v>
      </c>
    </row>
    <row r="167" spans="1:42" x14ac:dyDescent="0.15">
      <c r="A167" s="40">
        <v>344</v>
      </c>
      <c r="B167" s="28" t="s">
        <v>236</v>
      </c>
      <c r="C167" s="41">
        <f t="shared" ref="C167:C171" si="130">E167</f>
        <v>27.72</v>
      </c>
      <c r="D167" s="40">
        <v>1</v>
      </c>
      <c r="E167" s="40">
        <f t="shared" si="128"/>
        <v>27.72</v>
      </c>
      <c r="F167" s="40">
        <f t="shared" si="115"/>
        <v>770</v>
      </c>
      <c r="G167" s="40" t="s">
        <v>171</v>
      </c>
      <c r="H167" s="40"/>
      <c r="I167" s="35" t="str">
        <f t="shared" si="129"/>
        <v>A</v>
      </c>
      <c r="J167" s="46">
        <v>1</v>
      </c>
      <c r="K167" s="47">
        <v>1</v>
      </c>
      <c r="L167" s="48" t="s">
        <v>187</v>
      </c>
      <c r="M167" s="46">
        <v>0</v>
      </c>
      <c r="N167" s="47">
        <v>1</v>
      </c>
      <c r="O167" s="48" t="s">
        <v>170</v>
      </c>
      <c r="P167" s="46">
        <v>1</v>
      </c>
      <c r="Q167" s="47">
        <v>1</v>
      </c>
      <c r="R167" s="48" t="s">
        <v>180</v>
      </c>
      <c r="S167" s="46">
        <v>3</v>
      </c>
      <c r="T167" s="47">
        <v>1</v>
      </c>
      <c r="U167" s="48" t="s">
        <v>190</v>
      </c>
      <c r="V167" s="46">
        <v>72</v>
      </c>
      <c r="W167" s="47">
        <v>1</v>
      </c>
      <c r="X167" s="48" t="s">
        <v>191</v>
      </c>
      <c r="Y167" s="46">
        <v>0</v>
      </c>
      <c r="Z167" s="47">
        <v>1</v>
      </c>
      <c r="AA167" s="48"/>
      <c r="AB167" s="46">
        <v>0</v>
      </c>
      <c r="AC167" s="47">
        <v>1</v>
      </c>
      <c r="AD167" s="48"/>
      <c r="AE167" s="46">
        <v>0</v>
      </c>
      <c r="AF167" s="47">
        <v>1</v>
      </c>
      <c r="AG167" s="48"/>
      <c r="AH167" s="46">
        <v>0</v>
      </c>
      <c r="AI167" s="47">
        <v>1</v>
      </c>
      <c r="AJ167" s="48"/>
      <c r="AK167" s="46">
        <v>0</v>
      </c>
      <c r="AL167" s="47">
        <v>1</v>
      </c>
      <c r="AM167" s="48" t="s">
        <v>188</v>
      </c>
      <c r="AN167" s="46">
        <v>0</v>
      </c>
      <c r="AO167" s="47">
        <v>1</v>
      </c>
      <c r="AP167">
        <f t="shared" si="127"/>
        <v>77</v>
      </c>
    </row>
    <row r="168" spans="1:42" x14ac:dyDescent="0.15">
      <c r="A168" s="40">
        <v>345</v>
      </c>
      <c r="B168" s="28" t="s">
        <v>206</v>
      </c>
      <c r="C168" s="41">
        <f t="shared" si="130"/>
        <v>13.319999999999999</v>
      </c>
      <c r="D168" s="40">
        <v>1</v>
      </c>
      <c r="E168" s="40">
        <f t="shared" si="128"/>
        <v>13.319999999999999</v>
      </c>
      <c r="F168" s="40">
        <f t="shared" si="115"/>
        <v>370</v>
      </c>
      <c r="G168" s="40" t="s">
        <v>171</v>
      </c>
      <c r="H168" s="40"/>
      <c r="I168" s="35" t="str">
        <f t="shared" si="129"/>
        <v>A</v>
      </c>
      <c r="J168" s="46">
        <v>1</v>
      </c>
      <c r="K168" s="47">
        <v>1</v>
      </c>
      <c r="L168" s="48" t="s">
        <v>187</v>
      </c>
      <c r="M168" s="46">
        <v>0</v>
      </c>
      <c r="N168" s="47">
        <v>1</v>
      </c>
      <c r="O168" s="48" t="s">
        <v>170</v>
      </c>
      <c r="P168" s="46">
        <v>3</v>
      </c>
      <c r="Q168" s="47">
        <v>1</v>
      </c>
      <c r="R168" s="48" t="s">
        <v>180</v>
      </c>
      <c r="S168" s="46">
        <v>1</v>
      </c>
      <c r="T168" s="47">
        <v>1</v>
      </c>
      <c r="U168" s="48" t="s">
        <v>190</v>
      </c>
      <c r="V168" s="46">
        <v>32</v>
      </c>
      <c r="W168" s="47">
        <v>1</v>
      </c>
      <c r="X168" s="48" t="s">
        <v>191</v>
      </c>
      <c r="Y168" s="46">
        <v>0</v>
      </c>
      <c r="Z168" s="47">
        <v>1</v>
      </c>
      <c r="AA168" s="48"/>
      <c r="AB168" s="46">
        <v>0</v>
      </c>
      <c r="AC168" s="47">
        <v>1</v>
      </c>
      <c r="AD168" s="48"/>
      <c r="AE168" s="46">
        <v>0</v>
      </c>
      <c r="AF168" s="47">
        <v>1</v>
      </c>
      <c r="AG168" s="48"/>
      <c r="AH168" s="46">
        <v>0</v>
      </c>
      <c r="AI168" s="47">
        <v>1</v>
      </c>
      <c r="AJ168" s="48"/>
      <c r="AK168" s="46">
        <v>0</v>
      </c>
      <c r="AL168" s="47">
        <v>1</v>
      </c>
      <c r="AM168" s="48" t="s">
        <v>188</v>
      </c>
      <c r="AN168" s="46">
        <v>0</v>
      </c>
      <c r="AO168" s="47">
        <v>1</v>
      </c>
      <c r="AP168">
        <f t="shared" si="127"/>
        <v>37</v>
      </c>
    </row>
    <row r="169" spans="1:42" x14ac:dyDescent="0.15">
      <c r="A169" s="40">
        <v>346</v>
      </c>
      <c r="B169" s="28" t="s">
        <v>237</v>
      </c>
      <c r="C169" s="41">
        <f t="shared" si="130"/>
        <v>5.3999999999999995</v>
      </c>
      <c r="D169" s="40">
        <v>1</v>
      </c>
      <c r="E169" s="40">
        <f t="shared" si="128"/>
        <v>5.3999999999999995</v>
      </c>
      <c r="F169" s="40">
        <f t="shared" si="115"/>
        <v>150</v>
      </c>
      <c r="G169" s="40" t="s">
        <v>171</v>
      </c>
      <c r="H169" s="40"/>
      <c r="I169" s="35" t="str">
        <f t="shared" si="129"/>
        <v>A</v>
      </c>
      <c r="J169" s="46">
        <v>1</v>
      </c>
      <c r="K169" s="47">
        <v>1</v>
      </c>
      <c r="L169" s="48" t="s">
        <v>187</v>
      </c>
      <c r="M169" s="46">
        <v>0</v>
      </c>
      <c r="N169" s="47">
        <v>1</v>
      </c>
      <c r="O169" s="48" t="s">
        <v>170</v>
      </c>
      <c r="P169" s="46">
        <v>1</v>
      </c>
      <c r="Q169" s="47">
        <v>1</v>
      </c>
      <c r="R169" s="48" t="s">
        <v>180</v>
      </c>
      <c r="S169" s="46">
        <v>3</v>
      </c>
      <c r="T169" s="47">
        <v>1</v>
      </c>
      <c r="U169" s="48" t="s">
        <v>190</v>
      </c>
      <c r="V169" s="46">
        <v>10</v>
      </c>
      <c r="W169" s="47">
        <v>1</v>
      </c>
      <c r="X169" s="48" t="s">
        <v>191</v>
      </c>
      <c r="Y169" s="46">
        <v>0</v>
      </c>
      <c r="Z169" s="47">
        <v>1</v>
      </c>
      <c r="AA169" s="48"/>
      <c r="AB169" s="46">
        <v>0</v>
      </c>
      <c r="AC169" s="47">
        <v>1</v>
      </c>
      <c r="AD169" s="48"/>
      <c r="AE169" s="46">
        <v>0</v>
      </c>
      <c r="AF169" s="47">
        <v>1</v>
      </c>
      <c r="AG169" s="48"/>
      <c r="AH169" s="46">
        <v>0</v>
      </c>
      <c r="AI169" s="47">
        <v>1</v>
      </c>
      <c r="AJ169" s="48"/>
      <c r="AK169" s="46">
        <v>0</v>
      </c>
      <c r="AL169" s="47">
        <v>1</v>
      </c>
      <c r="AM169" s="48" t="s">
        <v>188</v>
      </c>
      <c r="AN169" s="46">
        <v>0</v>
      </c>
      <c r="AO169" s="47">
        <v>1</v>
      </c>
      <c r="AP169">
        <f t="shared" si="127"/>
        <v>15</v>
      </c>
    </row>
    <row r="170" spans="1:42" x14ac:dyDescent="0.15">
      <c r="A170" s="40">
        <v>347</v>
      </c>
      <c r="B170" s="40" t="s">
        <v>238</v>
      </c>
      <c r="C170" s="41">
        <f t="shared" si="130"/>
        <v>20.52</v>
      </c>
      <c r="D170" s="40">
        <v>1</v>
      </c>
      <c r="E170" s="40">
        <f>F170*0.036</f>
        <v>20.52</v>
      </c>
      <c r="F170" s="40">
        <f t="shared" si="115"/>
        <v>570</v>
      </c>
      <c r="G170" s="40" t="s">
        <v>171</v>
      </c>
      <c r="H170" s="40"/>
      <c r="I170" s="35" t="s">
        <v>188</v>
      </c>
      <c r="J170" s="36">
        <v>1</v>
      </c>
      <c r="K170" s="37">
        <v>1</v>
      </c>
      <c r="L170" s="35" t="s">
        <v>187</v>
      </c>
      <c r="M170" s="36">
        <v>0</v>
      </c>
      <c r="N170" s="37">
        <v>1</v>
      </c>
      <c r="O170" s="35" t="s">
        <v>170</v>
      </c>
      <c r="P170" s="36">
        <v>6</v>
      </c>
      <c r="Q170" s="37">
        <v>1</v>
      </c>
      <c r="R170" s="35" t="s">
        <v>180</v>
      </c>
      <c r="S170" s="36">
        <v>6</v>
      </c>
      <c r="T170" s="37">
        <v>1</v>
      </c>
      <c r="U170" s="35" t="s">
        <v>190</v>
      </c>
      <c r="V170" s="36">
        <v>0</v>
      </c>
      <c r="W170" s="37">
        <v>1</v>
      </c>
      <c r="X170" s="35" t="s">
        <v>191</v>
      </c>
      <c r="Y170" s="36">
        <v>44</v>
      </c>
      <c r="Z170" s="37">
        <v>1</v>
      </c>
      <c r="AA170" s="35"/>
      <c r="AB170" s="36">
        <v>0</v>
      </c>
      <c r="AC170" s="37">
        <v>1</v>
      </c>
      <c r="AD170" s="35"/>
      <c r="AE170" s="36">
        <v>0</v>
      </c>
      <c r="AF170" s="37">
        <v>1</v>
      </c>
      <c r="AG170" s="35"/>
      <c r="AH170" s="36">
        <v>0</v>
      </c>
      <c r="AI170" s="37">
        <v>1</v>
      </c>
      <c r="AJ170" s="35"/>
      <c r="AK170" s="36">
        <v>0</v>
      </c>
      <c r="AL170" s="37">
        <v>1</v>
      </c>
      <c r="AM170" s="35" t="s">
        <v>188</v>
      </c>
      <c r="AN170" s="36">
        <v>0</v>
      </c>
      <c r="AO170" s="37">
        <v>1</v>
      </c>
      <c r="AP170">
        <f t="shared" si="127"/>
        <v>57</v>
      </c>
    </row>
    <row r="171" spans="1:42" x14ac:dyDescent="0.15">
      <c r="A171" s="40">
        <v>348</v>
      </c>
      <c r="B171" s="40" t="s">
        <v>239</v>
      </c>
      <c r="C171" s="41">
        <f t="shared" si="130"/>
        <v>3.5999999999999996</v>
      </c>
      <c r="D171" s="40">
        <v>1</v>
      </c>
      <c r="E171" s="40">
        <f>F171*0.036</f>
        <v>3.5999999999999996</v>
      </c>
      <c r="F171" s="40">
        <f t="shared" si="115"/>
        <v>100</v>
      </c>
      <c r="G171" s="40" t="s">
        <v>174</v>
      </c>
      <c r="H171" s="40"/>
      <c r="I171" s="35" t="s">
        <v>188</v>
      </c>
      <c r="J171" s="36">
        <v>1</v>
      </c>
      <c r="K171" s="37">
        <v>1</v>
      </c>
      <c r="L171" s="35" t="s">
        <v>187</v>
      </c>
      <c r="M171" s="36">
        <v>0</v>
      </c>
      <c r="N171" s="37">
        <v>1</v>
      </c>
      <c r="O171" s="35" t="s">
        <v>170</v>
      </c>
      <c r="P171" s="36">
        <v>1</v>
      </c>
      <c r="Q171" s="37">
        <v>1</v>
      </c>
      <c r="R171" s="35" t="s">
        <v>188</v>
      </c>
      <c r="S171" s="36">
        <v>1</v>
      </c>
      <c r="T171" s="37">
        <v>1</v>
      </c>
      <c r="U171" s="35" t="s">
        <v>187</v>
      </c>
      <c r="V171" s="36">
        <v>0</v>
      </c>
      <c r="W171" s="37">
        <v>1</v>
      </c>
      <c r="X171" s="35" t="s">
        <v>189</v>
      </c>
      <c r="Y171" s="36">
        <v>3</v>
      </c>
      <c r="Z171" s="37">
        <v>1</v>
      </c>
      <c r="AA171" s="35" t="s">
        <v>188</v>
      </c>
      <c r="AB171" s="36">
        <v>3</v>
      </c>
      <c r="AC171" s="37">
        <v>1</v>
      </c>
      <c r="AD171" s="35" t="s">
        <v>188</v>
      </c>
      <c r="AE171" s="36">
        <v>0</v>
      </c>
      <c r="AF171" s="37">
        <v>1</v>
      </c>
      <c r="AG171" s="35" t="s">
        <v>187</v>
      </c>
      <c r="AH171" s="36">
        <v>0</v>
      </c>
      <c r="AI171" s="37">
        <v>1</v>
      </c>
      <c r="AJ171" s="35" t="s">
        <v>189</v>
      </c>
      <c r="AK171" s="36">
        <v>0</v>
      </c>
      <c r="AL171" s="37">
        <v>1</v>
      </c>
      <c r="AM171" s="35" t="s">
        <v>188</v>
      </c>
      <c r="AN171" s="36">
        <v>1</v>
      </c>
      <c r="AO171" s="37">
        <v>1</v>
      </c>
      <c r="AP171">
        <f t="shared" si="127"/>
        <v>10</v>
      </c>
    </row>
    <row r="172" spans="1:42" x14ac:dyDescent="0.15">
      <c r="A172" s="40" t="s">
        <v>140</v>
      </c>
      <c r="B172" s="40" t="s">
        <v>141</v>
      </c>
      <c r="C172" s="41">
        <f t="shared" si="113"/>
        <v>0</v>
      </c>
      <c r="D172" s="40"/>
      <c r="E172" s="40"/>
      <c r="F172" s="40"/>
      <c r="G172" s="40"/>
      <c r="H172" s="40"/>
    </row>
    <row r="173" spans="1:42" x14ac:dyDescent="0.15">
      <c r="A173" s="40" t="s">
        <v>6</v>
      </c>
      <c r="B173" s="40" t="s">
        <v>142</v>
      </c>
      <c r="C173" s="41">
        <f t="shared" si="113"/>
        <v>0</v>
      </c>
      <c r="D173" s="40"/>
      <c r="E173" s="40"/>
      <c r="F173" s="40"/>
      <c r="G173" s="40"/>
      <c r="H173" s="40"/>
    </row>
    <row r="174" spans="1:42" x14ac:dyDescent="0.15">
      <c r="A174" s="40">
        <v>192</v>
      </c>
      <c r="B174" s="15" t="s">
        <v>663</v>
      </c>
      <c r="C174" s="41">
        <f t="shared" si="113"/>
        <v>2.1599999999999997</v>
      </c>
      <c r="D174" s="40">
        <v>1</v>
      </c>
      <c r="E174" s="40">
        <f t="shared" ref="E174" si="131">F174*0.036</f>
        <v>2.1599999999999997</v>
      </c>
      <c r="F174" s="40">
        <f t="shared" ref="F174" si="132">AP174*10</f>
        <v>60</v>
      </c>
      <c r="G174" s="40" t="s">
        <v>171</v>
      </c>
      <c r="H174" s="40"/>
      <c r="I174" s="35" t="str">
        <f t="shared" ref="I174" si="133">IF(G174="G","A",(IF(G174="C","A",(IF(G174="T","A","")))))</f>
        <v>A</v>
      </c>
      <c r="J174" s="36">
        <v>1</v>
      </c>
      <c r="K174" s="37">
        <v>1</v>
      </c>
      <c r="L174" s="35" t="str">
        <f t="shared" ref="L174" si="134">IF(G174="G","B",(IF(G174="C","B",(IF(G174="T","B","")))))</f>
        <v>B</v>
      </c>
      <c r="M174" s="36">
        <v>0</v>
      </c>
      <c r="N174" s="37">
        <v>1</v>
      </c>
      <c r="O174" s="35" t="str">
        <f t="shared" ref="O174" si="135">IF(G174="G","G",(IF(G174="C","G",(IF(G174="T","G","")))))</f>
        <v>G</v>
      </c>
      <c r="P174" s="36">
        <v>1</v>
      </c>
      <c r="Q174" s="37">
        <v>1</v>
      </c>
      <c r="R174" s="35" t="str">
        <f t="shared" ref="R174" si="136">IF(G174="G","A",IF(G174="C","M",IF(G174="T","A","")))</f>
        <v>M</v>
      </c>
      <c r="S174" s="36">
        <v>3</v>
      </c>
      <c r="T174" s="37">
        <v>1</v>
      </c>
      <c r="U174" s="35" t="str">
        <f t="shared" ref="U174" si="137">IF(G174="G","B",IF(G174="C","X",IF(G174="T","B","")))</f>
        <v>X</v>
      </c>
      <c r="V174" s="36">
        <v>0</v>
      </c>
      <c r="W174" s="37">
        <v>1</v>
      </c>
      <c r="X174" s="35" t="str">
        <f t="shared" ref="X174" si="138">IF(G174="G","P",IF(G174="C","I",IF(G174="T","P","")))</f>
        <v>I</v>
      </c>
      <c r="Y174" s="36">
        <v>0</v>
      </c>
      <c r="Z174" s="37">
        <v>1</v>
      </c>
      <c r="AA174" s="35" t="str">
        <f t="shared" ref="AA174" si="139">IF(G174="T",IF(H174&lt;&gt;"",H174,""),"")</f>
        <v/>
      </c>
      <c r="AB174" s="36">
        <v>0</v>
      </c>
      <c r="AC174" s="37">
        <v>1</v>
      </c>
      <c r="AD174" s="35" t="str">
        <f t="shared" ref="AD174" si="140">IF(G174="T","A","")</f>
        <v/>
      </c>
      <c r="AE174" s="36">
        <v>0</v>
      </c>
      <c r="AF174" s="37">
        <v>1</v>
      </c>
      <c r="AG174" s="35" t="str">
        <f t="shared" ref="AG174" si="141">IF(G174="T","B","")</f>
        <v/>
      </c>
      <c r="AH174" s="36">
        <v>0</v>
      </c>
      <c r="AI174" s="37">
        <v>1</v>
      </c>
      <c r="AJ174" s="35" t="str">
        <f t="shared" ref="AJ174" si="142">IF(G174="T","P","")</f>
        <v/>
      </c>
      <c r="AK174" s="36">
        <v>0</v>
      </c>
      <c r="AL174" s="37">
        <v>1</v>
      </c>
      <c r="AM174" s="35" t="str">
        <f t="shared" ref="AM174" si="143">IF(G174="G","A",IF(G174="C","A",IF(G174="T","A","")))</f>
        <v>A</v>
      </c>
      <c r="AN174" s="36">
        <v>1</v>
      </c>
      <c r="AO174" s="37">
        <v>1</v>
      </c>
      <c r="AP174">
        <f t="shared" ref="AP174" si="144">J174*K174+M174*N174+P174*Q174+S174*T174+V174*W174+Y174*Z174+AB174*AC174+AE174*AF174+AH174*AI174+AK174*AL174+AN174*AO174</f>
        <v>6</v>
      </c>
    </row>
    <row r="175" spans="1:42" x14ac:dyDescent="0.15">
      <c r="A175" s="40">
        <v>400</v>
      </c>
      <c r="B175" s="40" t="s">
        <v>240</v>
      </c>
      <c r="C175" s="41">
        <f t="shared" si="113"/>
        <v>10.44</v>
      </c>
      <c r="D175" s="40">
        <v>1</v>
      </c>
      <c r="E175" s="40">
        <f>F175*0.036</f>
        <v>10.44</v>
      </c>
      <c r="F175" s="40">
        <f t="shared" ref="F175:F238" si="145">AP175*10</f>
        <v>290</v>
      </c>
      <c r="G175" s="40" t="s">
        <v>174</v>
      </c>
      <c r="H175" s="40"/>
      <c r="I175" s="35" t="s">
        <v>188</v>
      </c>
      <c r="J175" s="36">
        <v>1</v>
      </c>
      <c r="K175" s="37">
        <v>1</v>
      </c>
      <c r="L175" s="35" t="s">
        <v>187</v>
      </c>
      <c r="M175" s="36">
        <v>6</v>
      </c>
      <c r="N175" s="37">
        <v>1</v>
      </c>
      <c r="O175" s="35" t="s">
        <v>170</v>
      </c>
      <c r="P175" s="36">
        <v>1</v>
      </c>
      <c r="Q175" s="37">
        <v>1</v>
      </c>
      <c r="R175" s="35" t="s">
        <v>188</v>
      </c>
      <c r="S175" s="36">
        <v>1</v>
      </c>
      <c r="T175" s="37">
        <v>1</v>
      </c>
      <c r="U175" s="35" t="s">
        <v>187</v>
      </c>
      <c r="V175" s="36">
        <v>1</v>
      </c>
      <c r="W175" s="37">
        <v>1</v>
      </c>
      <c r="X175" s="35" t="s">
        <v>170</v>
      </c>
      <c r="Y175" s="36">
        <v>1</v>
      </c>
      <c r="Z175" s="37">
        <v>1</v>
      </c>
      <c r="AA175" s="35" t="s">
        <v>189</v>
      </c>
      <c r="AB175" s="36">
        <v>0</v>
      </c>
      <c r="AC175" s="37">
        <v>1</v>
      </c>
      <c r="AD175" s="35" t="s">
        <v>193</v>
      </c>
      <c r="AE175" s="36">
        <v>10</v>
      </c>
      <c r="AF175" s="37">
        <v>1</v>
      </c>
      <c r="AG175" s="35" t="s">
        <v>188</v>
      </c>
      <c r="AH175" s="36">
        <v>1</v>
      </c>
      <c r="AI175" s="37">
        <v>1</v>
      </c>
      <c r="AJ175" s="35" t="s">
        <v>187</v>
      </c>
      <c r="AK175" s="36">
        <v>6</v>
      </c>
      <c r="AL175" s="37">
        <v>1</v>
      </c>
      <c r="AM175" s="35" t="s">
        <v>189</v>
      </c>
      <c r="AN175" s="36">
        <v>1</v>
      </c>
      <c r="AO175" s="37">
        <v>1</v>
      </c>
      <c r="AP175">
        <f t="shared" ref="AP175:AP238" si="146">J175*K175+M175*N175+P175*Q175+S175*T175+V175*W175+Y175*Z175+AB175*AC175+AE175*AF175+AH175*AI175+AK175*AL175+AN175*AO175</f>
        <v>29</v>
      </c>
    </row>
    <row r="176" spans="1:42" x14ac:dyDescent="0.15">
      <c r="A176" s="40">
        <v>401</v>
      </c>
      <c r="B176" s="40" t="s">
        <v>143</v>
      </c>
      <c r="C176" s="41">
        <f t="shared" si="113"/>
        <v>5.04</v>
      </c>
      <c r="D176" s="40">
        <v>1</v>
      </c>
      <c r="E176" s="40">
        <f t="shared" ref="E176:E238" si="147">F176*0.036</f>
        <v>5.04</v>
      </c>
      <c r="F176" s="40">
        <f t="shared" si="145"/>
        <v>140</v>
      </c>
      <c r="G176" s="40" t="s">
        <v>171</v>
      </c>
      <c r="H176" s="40"/>
      <c r="I176" s="35" t="s">
        <v>188</v>
      </c>
      <c r="J176" s="36">
        <v>1</v>
      </c>
      <c r="K176" s="37">
        <v>1</v>
      </c>
      <c r="L176" s="35" t="s">
        <v>187</v>
      </c>
      <c r="M176" s="36">
        <v>0</v>
      </c>
      <c r="N176" s="37">
        <v>1</v>
      </c>
      <c r="O176" s="35" t="s">
        <v>170</v>
      </c>
      <c r="P176" s="36">
        <v>3</v>
      </c>
      <c r="Q176" s="37">
        <v>1</v>
      </c>
      <c r="R176" s="35" t="s">
        <v>180</v>
      </c>
      <c r="S176" s="36">
        <v>6</v>
      </c>
      <c r="T176" s="37">
        <v>1</v>
      </c>
      <c r="U176" s="35" t="s">
        <v>190</v>
      </c>
      <c r="V176" s="36">
        <v>0</v>
      </c>
      <c r="W176" s="37">
        <v>1</v>
      </c>
      <c r="X176" s="35" t="s">
        <v>191</v>
      </c>
      <c r="Y176" s="36">
        <v>3</v>
      </c>
      <c r="Z176" s="37">
        <v>1</v>
      </c>
      <c r="AA176" s="35" t="s">
        <v>188</v>
      </c>
      <c r="AB176" s="36">
        <v>1</v>
      </c>
      <c r="AC176" s="37">
        <v>1</v>
      </c>
      <c r="AD176" s="35" t="str">
        <f>IF(F176="T","A","")</f>
        <v/>
      </c>
      <c r="AE176" s="36">
        <v>0</v>
      </c>
      <c r="AF176" s="37">
        <v>1</v>
      </c>
      <c r="AG176" s="35" t="str">
        <f>IF(F176="T","B","")</f>
        <v/>
      </c>
      <c r="AH176" s="36">
        <v>0</v>
      </c>
      <c r="AI176" s="37">
        <v>1</v>
      </c>
      <c r="AJ176" s="35" t="str">
        <f>IF(F176="T","P","")</f>
        <v/>
      </c>
      <c r="AK176" s="36">
        <v>0</v>
      </c>
      <c r="AL176" s="37">
        <v>1</v>
      </c>
      <c r="AM176" s="35" t="str">
        <f>IF(F176="G","A",IF(F176="C","A",IF(F176="T","A","")))</f>
        <v/>
      </c>
      <c r="AN176" s="36">
        <v>0</v>
      </c>
      <c r="AO176" s="37">
        <v>1</v>
      </c>
      <c r="AP176">
        <f t="shared" si="146"/>
        <v>14</v>
      </c>
    </row>
    <row r="177" spans="1:42" x14ac:dyDescent="0.15">
      <c r="A177" s="40">
        <v>402</v>
      </c>
      <c r="B177" s="40" t="s">
        <v>144</v>
      </c>
      <c r="C177" s="41">
        <f t="shared" si="113"/>
        <v>3.9599999999999995</v>
      </c>
      <c r="D177" s="40">
        <v>1</v>
      </c>
      <c r="E177" s="40">
        <f t="shared" si="147"/>
        <v>3.9599999999999995</v>
      </c>
      <c r="F177" s="40">
        <f t="shared" si="145"/>
        <v>110</v>
      </c>
      <c r="G177" s="40" t="s">
        <v>174</v>
      </c>
      <c r="H177" s="40"/>
      <c r="I177" s="35" t="s">
        <v>188</v>
      </c>
      <c r="J177" s="36">
        <v>1</v>
      </c>
      <c r="K177" s="37">
        <v>1</v>
      </c>
      <c r="L177" s="35" t="s">
        <v>187</v>
      </c>
      <c r="M177" s="36">
        <v>0</v>
      </c>
      <c r="N177" s="37">
        <v>1</v>
      </c>
      <c r="O177" s="35" t="s">
        <v>170</v>
      </c>
      <c r="P177" s="36">
        <v>3</v>
      </c>
      <c r="Q177" s="37">
        <v>1</v>
      </c>
      <c r="R177" s="35" t="s">
        <v>180</v>
      </c>
      <c r="S177" s="36">
        <v>3</v>
      </c>
      <c r="T177" s="37">
        <v>1</v>
      </c>
      <c r="U177" s="35" t="s">
        <v>190</v>
      </c>
      <c r="V177" s="36">
        <v>0</v>
      </c>
      <c r="W177" s="37">
        <v>1</v>
      </c>
      <c r="X177" s="35" t="s">
        <v>191</v>
      </c>
      <c r="Y177" s="36">
        <v>3</v>
      </c>
      <c r="Z177" s="37">
        <v>1</v>
      </c>
      <c r="AA177" s="35" t="s">
        <v>188</v>
      </c>
      <c r="AB177" s="36">
        <v>1</v>
      </c>
      <c r="AC177" s="37">
        <v>1</v>
      </c>
      <c r="AD177" s="35" t="str">
        <f>IF(F177="T","A","")</f>
        <v/>
      </c>
      <c r="AE177" s="36">
        <v>0</v>
      </c>
      <c r="AF177" s="37">
        <v>1</v>
      </c>
      <c r="AG177" s="35" t="str">
        <f>IF(F177="T","B","")</f>
        <v/>
      </c>
      <c r="AH177" s="36">
        <v>0</v>
      </c>
      <c r="AI177" s="37">
        <v>1</v>
      </c>
      <c r="AJ177" s="35" t="str">
        <f>IF(F177="T","P","")</f>
        <v/>
      </c>
      <c r="AK177" s="36">
        <v>0</v>
      </c>
      <c r="AL177" s="37">
        <v>1</v>
      </c>
      <c r="AM177" s="35" t="str">
        <f>IF(F177="G","A",IF(F177="C","A",IF(F177="T","A","")))</f>
        <v/>
      </c>
      <c r="AN177" s="36">
        <v>0</v>
      </c>
      <c r="AO177" s="37">
        <v>1</v>
      </c>
      <c r="AP177">
        <f t="shared" si="146"/>
        <v>11</v>
      </c>
    </row>
    <row r="178" spans="1:42" x14ac:dyDescent="0.15">
      <c r="A178" s="40">
        <v>403</v>
      </c>
      <c r="B178" s="40" t="s">
        <v>145</v>
      </c>
      <c r="C178" s="41">
        <f t="shared" si="113"/>
        <v>4.3199999999999994</v>
      </c>
      <c r="D178" s="40">
        <v>1</v>
      </c>
      <c r="E178" s="40">
        <f t="shared" si="147"/>
        <v>4.3199999999999994</v>
      </c>
      <c r="F178" s="40">
        <f t="shared" si="145"/>
        <v>120</v>
      </c>
      <c r="G178" s="40" t="s">
        <v>174</v>
      </c>
      <c r="H178" s="40"/>
      <c r="I178" s="35" t="s">
        <v>188</v>
      </c>
      <c r="J178" s="36">
        <v>1</v>
      </c>
      <c r="K178" s="37">
        <v>1</v>
      </c>
      <c r="L178" s="35" t="s">
        <v>187</v>
      </c>
      <c r="M178" s="36">
        <v>0</v>
      </c>
      <c r="N178" s="37">
        <v>1</v>
      </c>
      <c r="O178" s="35" t="s">
        <v>170</v>
      </c>
      <c r="P178" s="36">
        <v>1</v>
      </c>
      <c r="Q178" s="37">
        <v>1</v>
      </c>
      <c r="R178" s="35" t="s">
        <v>188</v>
      </c>
      <c r="S178" s="36">
        <v>1</v>
      </c>
      <c r="T178" s="37">
        <v>1</v>
      </c>
      <c r="U178" s="35" t="s">
        <v>187</v>
      </c>
      <c r="V178" s="36">
        <v>0</v>
      </c>
      <c r="W178" s="37">
        <v>1</v>
      </c>
      <c r="X178" s="35" t="s">
        <v>189</v>
      </c>
      <c r="Y178" s="36">
        <v>0</v>
      </c>
      <c r="Z178" s="37">
        <v>1</v>
      </c>
      <c r="AA178" s="35" t="s">
        <v>201</v>
      </c>
      <c r="AB178" s="36">
        <v>6</v>
      </c>
      <c r="AC178" s="37">
        <v>1</v>
      </c>
      <c r="AD178" s="35" t="s">
        <v>188</v>
      </c>
      <c r="AE178" s="36">
        <v>1</v>
      </c>
      <c r="AF178" s="37">
        <v>1</v>
      </c>
      <c r="AG178" s="35" t="s">
        <v>187</v>
      </c>
      <c r="AH178" s="36">
        <v>0</v>
      </c>
      <c r="AI178" s="37">
        <v>1</v>
      </c>
      <c r="AJ178" s="35" t="s">
        <v>189</v>
      </c>
      <c r="AK178" s="36">
        <v>1</v>
      </c>
      <c r="AL178" s="37">
        <v>1</v>
      </c>
      <c r="AM178" s="35" t="s">
        <v>188</v>
      </c>
      <c r="AN178" s="36">
        <v>1</v>
      </c>
      <c r="AO178" s="37">
        <v>1</v>
      </c>
      <c r="AP178">
        <f t="shared" si="146"/>
        <v>12</v>
      </c>
    </row>
    <row r="179" spans="1:42" x14ac:dyDescent="0.15">
      <c r="A179" s="40">
        <v>405</v>
      </c>
      <c r="B179" s="40" t="s">
        <v>147</v>
      </c>
      <c r="C179" s="41">
        <f t="shared" si="113"/>
        <v>6.1199999999999992</v>
      </c>
      <c r="D179" s="40">
        <v>1</v>
      </c>
      <c r="E179" s="40">
        <f t="shared" si="147"/>
        <v>6.1199999999999992</v>
      </c>
      <c r="F179" s="40">
        <f t="shared" si="145"/>
        <v>170</v>
      </c>
      <c r="G179" s="40" t="s">
        <v>171</v>
      </c>
      <c r="H179" s="40"/>
      <c r="I179" s="35" t="str">
        <f>IF(G179="G","A",(IF(G179="C","A",(IF(G179="T","A","")))))</f>
        <v>A</v>
      </c>
      <c r="J179" s="36">
        <v>1</v>
      </c>
      <c r="K179" s="37">
        <v>1</v>
      </c>
      <c r="L179" s="35" t="str">
        <f>IF(G179="G","B",(IF(G179="C","B",(IF(G179="T","B","")))))</f>
        <v>B</v>
      </c>
      <c r="M179" s="36">
        <v>0</v>
      </c>
      <c r="N179" s="37">
        <v>1</v>
      </c>
      <c r="O179" s="35" t="str">
        <f>IF(G179="G","G",(IF(G179="C","G",(IF(G179="T","G","")))))</f>
        <v>G</v>
      </c>
      <c r="P179" s="36">
        <v>0</v>
      </c>
      <c r="Q179" s="37">
        <v>1</v>
      </c>
      <c r="R179" s="35" t="str">
        <f>IF(G179="G","A",IF(G179="C","M",IF(G179="T","A","")))</f>
        <v>M</v>
      </c>
      <c r="S179" s="36">
        <v>0</v>
      </c>
      <c r="T179" s="37">
        <v>1</v>
      </c>
      <c r="U179" s="35" t="str">
        <f>IF(G179="G","B",IF(G179="C","X",IF(G179="T","B","")))</f>
        <v>X</v>
      </c>
      <c r="V179" s="36">
        <v>0</v>
      </c>
      <c r="W179" s="37">
        <v>1</v>
      </c>
      <c r="X179" s="35" t="str">
        <f>IF(G179="G","P",IF(G179="C","I",IF(G179="T","P","")))</f>
        <v>I</v>
      </c>
      <c r="Y179" s="36">
        <v>16</v>
      </c>
      <c r="Z179" s="37">
        <v>1</v>
      </c>
      <c r="AA179" s="35" t="s">
        <v>188</v>
      </c>
      <c r="AB179" s="36">
        <v>0</v>
      </c>
      <c r="AC179" s="37">
        <v>1</v>
      </c>
      <c r="AD179" s="35" t="str">
        <f>IF(G179="T","A","")</f>
        <v/>
      </c>
      <c r="AE179" s="36">
        <v>0</v>
      </c>
      <c r="AF179" s="37">
        <v>1</v>
      </c>
      <c r="AG179" s="35" t="str">
        <f>IF(G179="T","B","")</f>
        <v/>
      </c>
      <c r="AH179" s="36">
        <v>0</v>
      </c>
      <c r="AI179" s="37">
        <v>1</v>
      </c>
      <c r="AJ179" s="35" t="str">
        <f>IF(G179="T","P","")</f>
        <v/>
      </c>
      <c r="AK179" s="36">
        <v>0</v>
      </c>
      <c r="AL179" s="37">
        <v>1</v>
      </c>
      <c r="AM179" s="35" t="str">
        <f>IF(G179="G","A",IF(G179="C","A",IF(G179="T","A","")))</f>
        <v>A</v>
      </c>
      <c r="AN179" s="36">
        <v>0</v>
      </c>
      <c r="AO179" s="37">
        <v>1</v>
      </c>
      <c r="AP179">
        <f t="shared" si="146"/>
        <v>17</v>
      </c>
    </row>
    <row r="180" spans="1:42" x14ac:dyDescent="0.15">
      <c r="A180" s="40">
        <v>410</v>
      </c>
      <c r="B180" s="40" t="s">
        <v>146</v>
      </c>
      <c r="C180" s="41">
        <f t="shared" si="113"/>
        <v>5.04</v>
      </c>
      <c r="D180" s="40">
        <v>1</v>
      </c>
      <c r="E180" s="40">
        <f t="shared" si="147"/>
        <v>5.04</v>
      </c>
      <c r="F180" s="40">
        <f t="shared" si="145"/>
        <v>140</v>
      </c>
      <c r="G180" s="40" t="s">
        <v>174</v>
      </c>
      <c r="H180" s="40"/>
      <c r="I180" s="35" t="s">
        <v>188</v>
      </c>
      <c r="J180" s="36">
        <v>1</v>
      </c>
      <c r="K180" s="37">
        <v>1</v>
      </c>
      <c r="L180" s="35" t="s">
        <v>187</v>
      </c>
      <c r="M180" s="36">
        <v>0</v>
      </c>
      <c r="N180" s="37">
        <v>1</v>
      </c>
      <c r="O180" s="35" t="s">
        <v>170</v>
      </c>
      <c r="P180" s="36">
        <v>3</v>
      </c>
      <c r="Q180" s="37">
        <v>1</v>
      </c>
      <c r="R180" s="35" t="s">
        <v>180</v>
      </c>
      <c r="S180" s="36">
        <v>6</v>
      </c>
      <c r="T180" s="37">
        <v>1</v>
      </c>
      <c r="U180" s="35" t="s">
        <v>190</v>
      </c>
      <c r="V180" s="36">
        <v>0</v>
      </c>
      <c r="W180" s="37">
        <v>1</v>
      </c>
      <c r="X180" s="35" t="s">
        <v>191</v>
      </c>
      <c r="Y180" s="36">
        <v>3</v>
      </c>
      <c r="Z180" s="37">
        <v>1</v>
      </c>
      <c r="AA180" s="35" t="s">
        <v>188</v>
      </c>
      <c r="AB180" s="36">
        <v>1</v>
      </c>
      <c r="AC180" s="37">
        <v>1</v>
      </c>
      <c r="AD180" s="35" t="str">
        <f>IF(F180="T","A","")</f>
        <v/>
      </c>
      <c r="AE180" s="36">
        <v>0</v>
      </c>
      <c r="AF180" s="37">
        <v>1</v>
      </c>
      <c r="AG180" s="35" t="str">
        <f>IF(F180="T","B","")</f>
        <v/>
      </c>
      <c r="AH180" s="36">
        <v>0</v>
      </c>
      <c r="AI180" s="37">
        <v>1</v>
      </c>
      <c r="AJ180" s="35" t="str">
        <f>IF(F180="T","P","")</f>
        <v/>
      </c>
      <c r="AK180" s="36">
        <v>0</v>
      </c>
      <c r="AL180" s="37">
        <v>1</v>
      </c>
      <c r="AM180" s="35" t="str">
        <f>IF(F180="G","A",IF(F180="C","A",IF(F180="T","A","")))</f>
        <v/>
      </c>
      <c r="AN180" s="36">
        <v>0</v>
      </c>
      <c r="AO180" s="37">
        <v>1</v>
      </c>
      <c r="AP180">
        <f t="shared" si="146"/>
        <v>14</v>
      </c>
    </row>
    <row r="181" spans="1:42" x14ac:dyDescent="0.15">
      <c r="A181" s="40">
        <v>411</v>
      </c>
      <c r="B181" s="40" t="s">
        <v>147</v>
      </c>
      <c r="C181" s="41">
        <f t="shared" si="113"/>
        <v>4.3199999999999994</v>
      </c>
      <c r="D181" s="40">
        <v>1</v>
      </c>
      <c r="E181" s="40">
        <f t="shared" si="147"/>
        <v>4.3199999999999994</v>
      </c>
      <c r="F181" s="40">
        <f t="shared" si="145"/>
        <v>120</v>
      </c>
      <c r="G181" s="40" t="s">
        <v>171</v>
      </c>
      <c r="H181" s="40"/>
      <c r="I181" s="35" t="str">
        <f>IF(G181="G","A",(IF(G181="C","A",(IF(G181="T","A","")))))</f>
        <v>A</v>
      </c>
      <c r="J181" s="36">
        <v>1</v>
      </c>
      <c r="K181" s="37">
        <v>1</v>
      </c>
      <c r="L181" s="35" t="str">
        <f>IF(G181="G","B",(IF(G181="C","B",(IF(G181="T","B","")))))</f>
        <v>B</v>
      </c>
      <c r="M181" s="36">
        <v>0</v>
      </c>
      <c r="N181" s="37">
        <v>1</v>
      </c>
      <c r="O181" s="35" t="str">
        <f>IF(G181="G","G",(IF(G181="C","G",(IF(G181="T","G","")))))</f>
        <v>G</v>
      </c>
      <c r="P181" s="36">
        <v>3</v>
      </c>
      <c r="Q181" s="37">
        <v>1</v>
      </c>
      <c r="R181" s="35" t="str">
        <f>IF(G181="G","A",IF(G181="C","M",IF(G181="T","A","")))</f>
        <v>M</v>
      </c>
      <c r="S181" s="36">
        <v>1</v>
      </c>
      <c r="T181" s="37">
        <v>1</v>
      </c>
      <c r="U181" s="35" t="str">
        <f>IF(G181="G","B",IF(G181="C","X",IF(G181="T","B","")))</f>
        <v>X</v>
      </c>
      <c r="V181" s="36">
        <v>0</v>
      </c>
      <c r="W181" s="37">
        <v>1</v>
      </c>
      <c r="X181" s="35" t="str">
        <f>IF(G181="G","P",IF(G181="C","I",IF(G181="T","P","")))</f>
        <v>I</v>
      </c>
      <c r="Y181" s="36">
        <v>6</v>
      </c>
      <c r="Z181" s="37">
        <v>1</v>
      </c>
      <c r="AA181" s="35" t="s">
        <v>188</v>
      </c>
      <c r="AB181" s="36">
        <v>1</v>
      </c>
      <c r="AC181" s="37">
        <v>1</v>
      </c>
      <c r="AD181" s="35" t="str">
        <f>IF(G181="T","A","")</f>
        <v/>
      </c>
      <c r="AE181" s="36">
        <v>0</v>
      </c>
      <c r="AF181" s="37">
        <v>1</v>
      </c>
      <c r="AG181" s="35" t="str">
        <f>IF(G181="T","B","")</f>
        <v/>
      </c>
      <c r="AH181" s="36">
        <v>0</v>
      </c>
      <c r="AI181" s="37">
        <v>1</v>
      </c>
      <c r="AJ181" s="35" t="str">
        <f>IF(G181="T","P","")</f>
        <v/>
      </c>
      <c r="AK181" s="36">
        <v>0</v>
      </c>
      <c r="AL181" s="37">
        <v>1</v>
      </c>
      <c r="AM181" s="35" t="str">
        <f>IF(G181="G","A",IF(G181="C","A",IF(G181="T","A","")))</f>
        <v>A</v>
      </c>
      <c r="AN181" s="36">
        <v>0</v>
      </c>
      <c r="AO181" s="37">
        <v>1</v>
      </c>
      <c r="AP181">
        <f t="shared" si="146"/>
        <v>12</v>
      </c>
    </row>
    <row r="182" spans="1:42" x14ac:dyDescent="0.15">
      <c r="A182" s="40">
        <v>412</v>
      </c>
      <c r="B182" s="40" t="s">
        <v>148</v>
      </c>
      <c r="C182" s="41">
        <f t="shared" si="113"/>
        <v>2.52</v>
      </c>
      <c r="D182" s="40">
        <v>1</v>
      </c>
      <c r="E182" s="40">
        <f t="shared" si="147"/>
        <v>2.52</v>
      </c>
      <c r="F182" s="40">
        <f t="shared" si="145"/>
        <v>70</v>
      </c>
      <c r="G182" s="40" t="s">
        <v>174</v>
      </c>
      <c r="H182" s="40"/>
      <c r="I182" s="35" t="s">
        <v>188</v>
      </c>
      <c r="J182" s="36">
        <v>1</v>
      </c>
      <c r="K182" s="37">
        <v>1</v>
      </c>
      <c r="L182" s="35" t="s">
        <v>187</v>
      </c>
      <c r="M182" s="36">
        <v>0</v>
      </c>
      <c r="N182" s="37">
        <v>1</v>
      </c>
      <c r="O182" s="35" t="s">
        <v>170</v>
      </c>
      <c r="P182" s="36">
        <v>1</v>
      </c>
      <c r="Q182" s="37">
        <v>1</v>
      </c>
      <c r="R182" s="35" t="s">
        <v>180</v>
      </c>
      <c r="S182" s="36">
        <v>1</v>
      </c>
      <c r="T182" s="37">
        <v>1</v>
      </c>
      <c r="U182" s="35" t="s">
        <v>190</v>
      </c>
      <c r="V182" s="36">
        <v>0</v>
      </c>
      <c r="W182" s="37">
        <v>1</v>
      </c>
      <c r="X182" s="35" t="s">
        <v>191</v>
      </c>
      <c r="Y182" s="36">
        <v>3</v>
      </c>
      <c r="Z182" s="37">
        <v>1</v>
      </c>
      <c r="AA182" s="35" t="s">
        <v>188</v>
      </c>
      <c r="AB182" s="36">
        <v>1</v>
      </c>
      <c r="AC182" s="37">
        <v>1</v>
      </c>
      <c r="AD182" s="35" t="str">
        <f>IF(F182="T","A","")</f>
        <v/>
      </c>
      <c r="AE182" s="36">
        <v>0</v>
      </c>
      <c r="AF182" s="37">
        <v>1</v>
      </c>
      <c r="AG182" s="35" t="str">
        <f>IF(F182="T","B","")</f>
        <v/>
      </c>
      <c r="AH182" s="36">
        <v>0</v>
      </c>
      <c r="AI182" s="37">
        <v>1</v>
      </c>
      <c r="AJ182" s="35" t="str">
        <f>IF(F182="T","P","")</f>
        <v/>
      </c>
      <c r="AK182" s="36">
        <v>0</v>
      </c>
      <c r="AL182" s="37">
        <v>1</v>
      </c>
      <c r="AM182" s="35" t="str">
        <f>IF(F182="G","A",IF(F182="C","A",IF(F182="T","A","")))</f>
        <v/>
      </c>
      <c r="AN182" s="36">
        <v>0</v>
      </c>
      <c r="AO182" s="37">
        <v>1</v>
      </c>
      <c r="AP182">
        <f t="shared" si="146"/>
        <v>7</v>
      </c>
    </row>
    <row r="183" spans="1:42" x14ac:dyDescent="0.15">
      <c r="A183" s="40">
        <v>413</v>
      </c>
      <c r="B183" s="40" t="s">
        <v>149</v>
      </c>
      <c r="C183" s="41">
        <f t="shared" si="113"/>
        <v>4.3199999999999994</v>
      </c>
      <c r="D183" s="40">
        <v>1</v>
      </c>
      <c r="E183" s="40">
        <f t="shared" si="147"/>
        <v>4.3199999999999994</v>
      </c>
      <c r="F183" s="40">
        <f t="shared" si="145"/>
        <v>120</v>
      </c>
      <c r="G183" s="40" t="s">
        <v>170</v>
      </c>
      <c r="H183" s="40"/>
      <c r="I183" s="35" t="str">
        <f>IF(G183="G","A",(IF(G183="C","A",(IF(G183="T","A","")))))</f>
        <v>A</v>
      </c>
      <c r="J183" s="36">
        <v>1</v>
      </c>
      <c r="K183" s="37">
        <v>1</v>
      </c>
      <c r="L183" s="35" t="str">
        <f>IF(G183="G","B",(IF(G183="C","B",(IF(G183="T","B","")))))</f>
        <v>B</v>
      </c>
      <c r="M183" s="36">
        <v>0</v>
      </c>
      <c r="N183" s="37">
        <v>1</v>
      </c>
      <c r="O183" s="35" t="str">
        <f>IF(G183="G","G",(IF(G183="C","G",(IF(G183="T","G","")))))</f>
        <v>G</v>
      </c>
      <c r="P183" s="36">
        <v>3</v>
      </c>
      <c r="Q183" s="37">
        <v>1</v>
      </c>
      <c r="R183" s="35" t="str">
        <f>IF(G183="G","A",IF(G183="C","M",IF(G183="T","A","")))</f>
        <v>A</v>
      </c>
      <c r="S183" s="36">
        <v>1</v>
      </c>
      <c r="T183" s="37">
        <v>1</v>
      </c>
      <c r="U183" s="35" t="str">
        <f>IF(G183="G","B",IF(G183="C","X",IF(G183="T","B","")))</f>
        <v>B</v>
      </c>
      <c r="V183" s="36">
        <v>0</v>
      </c>
      <c r="W183" s="37">
        <v>1</v>
      </c>
      <c r="X183" s="35" t="str">
        <f>IF(G183="G","P",IF(G183="C","I",IF(G183="T","P","")))</f>
        <v>P</v>
      </c>
      <c r="Y183" s="36">
        <v>6</v>
      </c>
      <c r="Z183" s="37">
        <v>1</v>
      </c>
      <c r="AA183" s="35" t="s">
        <v>188</v>
      </c>
      <c r="AB183" s="36">
        <v>1</v>
      </c>
      <c r="AC183" s="37">
        <v>1</v>
      </c>
      <c r="AD183" s="35" t="str">
        <f>IF(G183="T","A","")</f>
        <v/>
      </c>
      <c r="AE183" s="36">
        <v>0</v>
      </c>
      <c r="AF183" s="37">
        <v>1</v>
      </c>
      <c r="AG183" s="35" t="str">
        <f>IF(G183="T","B","")</f>
        <v/>
      </c>
      <c r="AH183" s="36">
        <v>0</v>
      </c>
      <c r="AI183" s="37">
        <v>1</v>
      </c>
      <c r="AJ183" s="35" t="str">
        <f>IF(G183="T","P","")</f>
        <v/>
      </c>
      <c r="AK183" s="36">
        <v>0</v>
      </c>
      <c r="AL183" s="37">
        <v>1</v>
      </c>
      <c r="AM183" s="35" t="str">
        <f>IF(G183="G","A",IF(G183="C","A",IF(G183="T","A","")))</f>
        <v>A</v>
      </c>
      <c r="AN183" s="36">
        <v>0</v>
      </c>
      <c r="AO183" s="37">
        <v>1</v>
      </c>
      <c r="AP183">
        <f t="shared" si="146"/>
        <v>12</v>
      </c>
    </row>
    <row r="184" spans="1:42" x14ac:dyDescent="0.15">
      <c r="A184" s="40">
        <v>414</v>
      </c>
      <c r="B184" s="40" t="s">
        <v>150</v>
      </c>
      <c r="C184" s="41">
        <f t="shared" si="113"/>
        <v>6.84</v>
      </c>
      <c r="D184" s="40">
        <v>1</v>
      </c>
      <c r="E184" s="40">
        <f t="shared" si="147"/>
        <v>6.84</v>
      </c>
      <c r="F184" s="40">
        <f t="shared" si="145"/>
        <v>190</v>
      </c>
      <c r="G184" s="40" t="s">
        <v>174</v>
      </c>
      <c r="H184" s="40"/>
      <c r="I184" s="35" t="str">
        <f>IF(G184="G","A",(IF(G184="C","A",(IF(G184="T","A","")))))</f>
        <v>A</v>
      </c>
      <c r="J184" s="36">
        <v>1</v>
      </c>
      <c r="K184" s="37">
        <v>1</v>
      </c>
      <c r="L184" s="35" t="str">
        <f>IF(G184="G","B",(IF(G184="C","B",(IF(G184="T","B","")))))</f>
        <v>B</v>
      </c>
      <c r="M184" s="36">
        <v>0</v>
      </c>
      <c r="N184" s="37">
        <v>1</v>
      </c>
      <c r="O184" s="35" t="str">
        <f>IF(G184="G","G",(IF(G184="C","G",(IF(G184="T","G","")))))</f>
        <v>G</v>
      </c>
      <c r="P184" s="36">
        <v>0</v>
      </c>
      <c r="Q184" s="37">
        <v>1</v>
      </c>
      <c r="R184" s="35" t="str">
        <f>IF(G184="G","A",IF(G184="C","M",IF(G184="T","A","")))</f>
        <v>A</v>
      </c>
      <c r="S184" s="36">
        <v>1</v>
      </c>
      <c r="T184" s="37">
        <v>1</v>
      </c>
      <c r="U184" s="35" t="str">
        <f>IF(G184="G","B",IF(G184="C","X",IF(G184="T","B","")))</f>
        <v>B</v>
      </c>
      <c r="V184" s="36">
        <v>0</v>
      </c>
      <c r="W184" s="37">
        <v>1</v>
      </c>
      <c r="X184" s="35" t="str">
        <f>IF(G184="G","P",IF(G184="C","I",IF(G184="T","P","")))</f>
        <v>P</v>
      </c>
      <c r="Y184" s="36">
        <v>0</v>
      </c>
      <c r="Z184" s="37">
        <v>1</v>
      </c>
      <c r="AA184" s="35" t="s">
        <v>193</v>
      </c>
      <c r="AB184" s="36">
        <v>16</v>
      </c>
      <c r="AC184" s="37">
        <v>1</v>
      </c>
      <c r="AD184" s="35">
        <v>0</v>
      </c>
      <c r="AE184" s="36">
        <v>1</v>
      </c>
      <c r="AF184" s="37">
        <v>1</v>
      </c>
      <c r="AG184" s="35" t="str">
        <f>IF(G184="T","B","")</f>
        <v>B</v>
      </c>
      <c r="AH184" s="36">
        <v>0</v>
      </c>
      <c r="AI184" s="37">
        <v>1</v>
      </c>
      <c r="AJ184" s="35" t="str">
        <f>IF(G184="T","P","")</f>
        <v>P</v>
      </c>
      <c r="AK184" s="36">
        <v>0</v>
      </c>
      <c r="AL184" s="37">
        <v>1</v>
      </c>
      <c r="AM184" s="35">
        <v>1</v>
      </c>
      <c r="AN184" s="36">
        <v>0</v>
      </c>
      <c r="AO184" s="37">
        <v>1</v>
      </c>
      <c r="AP184">
        <f t="shared" si="146"/>
        <v>19</v>
      </c>
    </row>
    <row r="185" spans="1:42" x14ac:dyDescent="0.15">
      <c r="A185" s="40">
        <v>400</v>
      </c>
      <c r="B185" s="40" t="s">
        <v>241</v>
      </c>
      <c r="C185" s="41">
        <f t="shared" si="113"/>
        <v>6.1199999999999992</v>
      </c>
      <c r="D185" s="40">
        <v>1</v>
      </c>
      <c r="E185" s="40">
        <f t="shared" si="147"/>
        <v>6.1199999999999992</v>
      </c>
      <c r="F185" s="40">
        <f t="shared" si="145"/>
        <v>170</v>
      </c>
      <c r="G185" s="40" t="s">
        <v>174</v>
      </c>
      <c r="H185" s="40"/>
      <c r="I185" s="35" t="s">
        <v>188</v>
      </c>
      <c r="J185" s="36">
        <v>1</v>
      </c>
      <c r="K185" s="37">
        <v>1</v>
      </c>
      <c r="L185" s="35" t="s">
        <v>187</v>
      </c>
      <c r="M185" s="36">
        <v>0</v>
      </c>
      <c r="N185" s="37">
        <v>1</v>
      </c>
      <c r="O185" s="35" t="s">
        <v>170</v>
      </c>
      <c r="P185" s="36">
        <v>1</v>
      </c>
      <c r="Q185" s="37">
        <v>1</v>
      </c>
      <c r="R185" s="35" t="s">
        <v>188</v>
      </c>
      <c r="S185" s="36">
        <v>1</v>
      </c>
      <c r="T185" s="37">
        <v>1</v>
      </c>
      <c r="U185" s="35" t="s">
        <v>187</v>
      </c>
      <c r="V185" s="36">
        <v>1</v>
      </c>
      <c r="W185" s="37">
        <v>1</v>
      </c>
      <c r="X185" s="35" t="s">
        <v>170</v>
      </c>
      <c r="Y185" s="36">
        <v>1</v>
      </c>
      <c r="Z185" s="37">
        <v>1</v>
      </c>
      <c r="AA185" s="35" t="s">
        <v>189</v>
      </c>
      <c r="AB185" s="36">
        <v>0</v>
      </c>
      <c r="AC185" s="37">
        <v>1</v>
      </c>
      <c r="AD185" s="35" t="s">
        <v>193</v>
      </c>
      <c r="AE185" s="36">
        <v>10</v>
      </c>
      <c r="AF185" s="37">
        <v>1</v>
      </c>
      <c r="AG185" s="35" t="s">
        <v>188</v>
      </c>
      <c r="AH185" s="36">
        <v>1</v>
      </c>
      <c r="AI185" s="37">
        <v>1</v>
      </c>
      <c r="AJ185" s="35" t="s">
        <v>187</v>
      </c>
      <c r="AK185" s="36">
        <v>0</v>
      </c>
      <c r="AL185" s="37">
        <v>1</v>
      </c>
      <c r="AM185" s="35" t="s">
        <v>189</v>
      </c>
      <c r="AN185" s="36">
        <v>1</v>
      </c>
      <c r="AO185" s="37">
        <v>1</v>
      </c>
      <c r="AP185">
        <f t="shared" si="146"/>
        <v>17</v>
      </c>
    </row>
    <row r="186" spans="1:42" x14ac:dyDescent="0.15">
      <c r="A186" s="40">
        <v>415</v>
      </c>
      <c r="B186" s="40" t="s">
        <v>151</v>
      </c>
      <c r="C186" s="41">
        <f t="shared" si="113"/>
        <v>3.2399999999999998</v>
      </c>
      <c r="D186" s="40">
        <v>1</v>
      </c>
      <c r="E186" s="40">
        <f t="shared" si="147"/>
        <v>3.2399999999999998</v>
      </c>
      <c r="F186" s="40">
        <f t="shared" si="145"/>
        <v>90</v>
      </c>
      <c r="G186" s="40" t="s">
        <v>171</v>
      </c>
      <c r="H186" s="40"/>
      <c r="I186" s="35" t="str">
        <f>IF(G186="G","A",(IF(G186="C","A",(IF(G186="T","A","")))))</f>
        <v>A</v>
      </c>
      <c r="J186" s="36">
        <v>1</v>
      </c>
      <c r="K186" s="37">
        <v>1</v>
      </c>
      <c r="L186" s="35" t="str">
        <f>IF(G186="G","B",(IF(G186="C","B",(IF(G186="T","B","")))))</f>
        <v>B</v>
      </c>
      <c r="M186" s="36">
        <v>0</v>
      </c>
      <c r="N186" s="37">
        <v>1</v>
      </c>
      <c r="O186" s="35" t="str">
        <f>IF(G186="G","G",(IF(G186="C","G",(IF(G186="T","G","")))))</f>
        <v>G</v>
      </c>
      <c r="P186" s="36">
        <v>0</v>
      </c>
      <c r="Q186" s="37">
        <v>1</v>
      </c>
      <c r="R186" s="35" t="str">
        <f>IF(G186="G","A",IF(G186="C","M",IF(G186="T","A","")))</f>
        <v>M</v>
      </c>
      <c r="S186" s="36">
        <v>6</v>
      </c>
      <c r="T186" s="37">
        <v>1</v>
      </c>
      <c r="U186" s="35" t="str">
        <f>IF(G186="G","B",IF(G186="C","X",IF(G186="T","B","")))</f>
        <v>X</v>
      </c>
      <c r="V186" s="36">
        <v>0</v>
      </c>
      <c r="W186" s="37">
        <v>1</v>
      </c>
      <c r="X186" s="35" t="str">
        <f>IF(G186="G","P",IF(G186="C","I",IF(G186="T","P","")))</f>
        <v>I</v>
      </c>
      <c r="Y186" s="36">
        <v>1</v>
      </c>
      <c r="Z186" s="37">
        <v>1</v>
      </c>
      <c r="AA186" s="35"/>
      <c r="AB186" s="36"/>
      <c r="AC186" s="37">
        <v>1</v>
      </c>
      <c r="AD186" s="35" t="str">
        <f>IF(G186="T","A","")</f>
        <v/>
      </c>
      <c r="AE186" s="36">
        <v>0</v>
      </c>
      <c r="AF186" s="37">
        <v>1</v>
      </c>
      <c r="AG186" s="35" t="str">
        <f>IF(G186="T","B","")</f>
        <v/>
      </c>
      <c r="AH186" s="36">
        <v>0</v>
      </c>
      <c r="AI186" s="37">
        <v>1</v>
      </c>
      <c r="AJ186" s="35" t="str">
        <f>IF(G186="T","P","")</f>
        <v/>
      </c>
      <c r="AK186" s="36">
        <v>0</v>
      </c>
      <c r="AL186" s="37">
        <v>1</v>
      </c>
      <c r="AM186" s="35" t="str">
        <f>IF(G186="G","A",IF(G186="C","A",IF(G186="T","A","")))</f>
        <v>A</v>
      </c>
      <c r="AN186" s="36">
        <v>1</v>
      </c>
      <c r="AO186" s="37">
        <v>1</v>
      </c>
      <c r="AP186">
        <f t="shared" si="146"/>
        <v>9</v>
      </c>
    </row>
    <row r="187" spans="1:42" x14ac:dyDescent="0.15">
      <c r="A187" s="40">
        <v>416</v>
      </c>
      <c r="B187" s="40" t="s">
        <v>242</v>
      </c>
      <c r="C187" s="41">
        <f t="shared" si="113"/>
        <v>6.1199999999999992</v>
      </c>
      <c r="D187" s="40">
        <v>1</v>
      </c>
      <c r="E187" s="40">
        <f t="shared" si="147"/>
        <v>6.1199999999999992</v>
      </c>
      <c r="F187" s="40">
        <f t="shared" si="145"/>
        <v>170</v>
      </c>
      <c r="G187" s="40" t="s">
        <v>174</v>
      </c>
      <c r="H187" s="40"/>
      <c r="I187" s="35" t="s">
        <v>188</v>
      </c>
      <c r="J187" s="36">
        <v>1</v>
      </c>
      <c r="K187" s="37">
        <v>1</v>
      </c>
      <c r="L187" s="35" t="s">
        <v>187</v>
      </c>
      <c r="M187" s="36">
        <v>0</v>
      </c>
      <c r="N187" s="37">
        <v>1</v>
      </c>
      <c r="O187" s="35" t="s">
        <v>170</v>
      </c>
      <c r="P187" s="36">
        <v>1</v>
      </c>
      <c r="Q187" s="37">
        <v>1</v>
      </c>
      <c r="R187" s="35" t="s">
        <v>188</v>
      </c>
      <c r="S187" s="36">
        <v>1</v>
      </c>
      <c r="T187" s="37">
        <v>1</v>
      </c>
      <c r="U187" s="35" t="s">
        <v>187</v>
      </c>
      <c r="V187" s="36">
        <v>1</v>
      </c>
      <c r="W187" s="37">
        <v>1</v>
      </c>
      <c r="X187" s="35" t="s">
        <v>170</v>
      </c>
      <c r="Y187" s="36">
        <v>1</v>
      </c>
      <c r="Z187" s="37">
        <v>1</v>
      </c>
      <c r="AA187" s="35" t="s">
        <v>189</v>
      </c>
      <c r="AB187" s="36">
        <v>0</v>
      </c>
      <c r="AC187" s="37">
        <v>1</v>
      </c>
      <c r="AD187" s="35" t="s">
        <v>193</v>
      </c>
      <c r="AE187" s="36">
        <v>10</v>
      </c>
      <c r="AF187" s="37">
        <v>1</v>
      </c>
      <c r="AG187" s="35" t="s">
        <v>188</v>
      </c>
      <c r="AH187" s="36">
        <v>1</v>
      </c>
      <c r="AI187" s="37">
        <v>1</v>
      </c>
      <c r="AJ187" s="35" t="s">
        <v>187</v>
      </c>
      <c r="AK187" s="36">
        <v>0</v>
      </c>
      <c r="AL187" s="37">
        <v>1</v>
      </c>
      <c r="AM187" s="35" t="s">
        <v>189</v>
      </c>
      <c r="AN187" s="36">
        <v>1</v>
      </c>
      <c r="AO187" s="37">
        <v>1</v>
      </c>
      <c r="AP187">
        <f t="shared" si="146"/>
        <v>17</v>
      </c>
    </row>
    <row r="188" spans="1:42" x14ac:dyDescent="0.15">
      <c r="A188" s="40">
        <v>417</v>
      </c>
      <c r="B188" s="40" t="s">
        <v>152</v>
      </c>
      <c r="C188" s="41">
        <f t="shared" si="113"/>
        <v>1.7999999999999998</v>
      </c>
      <c r="D188" s="40">
        <v>1</v>
      </c>
      <c r="E188" s="40">
        <f t="shared" si="147"/>
        <v>1.7999999999999998</v>
      </c>
      <c r="F188" s="40">
        <f t="shared" si="145"/>
        <v>50</v>
      </c>
      <c r="G188" s="40" t="s">
        <v>171</v>
      </c>
      <c r="H188" s="40"/>
      <c r="I188" s="35" t="str">
        <f>IF(G188="G","A",(IF(G188="C","A",(IF(G188="T","A","")))))</f>
        <v>A</v>
      </c>
      <c r="J188" s="36">
        <v>1</v>
      </c>
      <c r="K188" s="37">
        <v>1</v>
      </c>
      <c r="L188" s="35" t="str">
        <f>IF(G188="G","B",(IF(G188="C","B",(IF(G188="T","B","")))))</f>
        <v>B</v>
      </c>
      <c r="M188" s="36">
        <v>0</v>
      </c>
      <c r="N188" s="37">
        <v>1</v>
      </c>
      <c r="O188" s="35" t="str">
        <f>IF(G188="G","G",(IF(G188="C","G",(IF(G188="T","G","")))))</f>
        <v>G</v>
      </c>
      <c r="P188" s="36">
        <v>0</v>
      </c>
      <c r="Q188" s="37">
        <v>1</v>
      </c>
      <c r="R188" s="35" t="str">
        <f>IF(G188="G","A",IF(G188="C","M",IF(G188="T","A","")))</f>
        <v>M</v>
      </c>
      <c r="S188" s="36">
        <v>3</v>
      </c>
      <c r="T188" s="37">
        <v>1</v>
      </c>
      <c r="U188" s="35" t="str">
        <f>IF(G188="G","B",IF(G188="C","X",IF(G188="T","B","")))</f>
        <v>X</v>
      </c>
      <c r="V188" s="36">
        <v>0</v>
      </c>
      <c r="W188" s="37">
        <v>1</v>
      </c>
      <c r="X188" s="35" t="str">
        <f>IF(G188="G","P",IF(G188="C","I",IF(G188="T","P","")))</f>
        <v>I</v>
      </c>
      <c r="Y188" s="36">
        <v>0</v>
      </c>
      <c r="Z188" s="37">
        <v>1</v>
      </c>
      <c r="AA188" s="35" t="s">
        <v>188</v>
      </c>
      <c r="AB188" s="36">
        <v>1</v>
      </c>
      <c r="AC188" s="37">
        <v>1</v>
      </c>
      <c r="AD188" s="35" t="str">
        <f t="shared" ref="AD188:AD193" si="148">IF(G188="T","A","")</f>
        <v/>
      </c>
      <c r="AE188" s="36">
        <v>0</v>
      </c>
      <c r="AF188" s="37">
        <v>1</v>
      </c>
      <c r="AG188" s="35" t="str">
        <f t="shared" ref="AG188:AG193" si="149">IF(G188="T","B","")</f>
        <v/>
      </c>
      <c r="AH188" s="36">
        <v>0</v>
      </c>
      <c r="AI188" s="37">
        <v>1</v>
      </c>
      <c r="AJ188" s="35" t="str">
        <f t="shared" ref="AJ188:AJ193" si="150">IF(G188="T","P","")</f>
        <v/>
      </c>
      <c r="AK188" s="36">
        <v>0</v>
      </c>
      <c r="AL188" s="37">
        <v>1</v>
      </c>
      <c r="AM188" s="35" t="str">
        <f t="shared" ref="AM188:AM193" si="151">IF(G188="G","A",IF(G188="C","A",IF(G188="T","A","")))</f>
        <v>A</v>
      </c>
      <c r="AN188" s="36">
        <v>0</v>
      </c>
      <c r="AO188" s="37">
        <v>1</v>
      </c>
      <c r="AP188">
        <f t="shared" si="146"/>
        <v>5</v>
      </c>
    </row>
    <row r="189" spans="1:42" x14ac:dyDescent="0.15">
      <c r="A189" s="40">
        <v>418</v>
      </c>
      <c r="B189" s="40" t="s">
        <v>153</v>
      </c>
      <c r="C189" s="41">
        <f t="shared" si="113"/>
        <v>6.84</v>
      </c>
      <c r="D189" s="40">
        <v>1</v>
      </c>
      <c r="E189" s="40">
        <f t="shared" si="147"/>
        <v>6.84</v>
      </c>
      <c r="F189" s="40">
        <f t="shared" si="145"/>
        <v>190</v>
      </c>
      <c r="G189" s="40" t="s">
        <v>170</v>
      </c>
      <c r="H189" s="40"/>
      <c r="I189" s="35" t="str">
        <f>IF(G189="G","A",(IF(G189="C","A",(IF(G189="T","A","")))))</f>
        <v>A</v>
      </c>
      <c r="J189" s="36">
        <v>3</v>
      </c>
      <c r="K189" s="37">
        <v>1</v>
      </c>
      <c r="L189" s="35" t="str">
        <f>IF(G189="G","B",(IF(G189="C","B",(IF(G189="T","B","")))))</f>
        <v>B</v>
      </c>
      <c r="M189" s="36">
        <v>16</v>
      </c>
      <c r="N189" s="37">
        <v>1</v>
      </c>
      <c r="O189" s="35" t="str">
        <f>IF(G189="G","G",(IF(G189="C","G",(IF(G189="T","G","")))))</f>
        <v>G</v>
      </c>
      <c r="P189" s="36">
        <v>0</v>
      </c>
      <c r="Q189" s="37">
        <v>1</v>
      </c>
      <c r="R189" s="35" t="str">
        <f>IF(G189="G","A",IF(G189="C","M",IF(G189="T","A","")))</f>
        <v>A</v>
      </c>
      <c r="S189" s="36">
        <v>0</v>
      </c>
      <c r="T189" s="37">
        <v>1</v>
      </c>
      <c r="U189" s="35" t="str">
        <f>IF(G189="G","B",IF(G189="C","X",IF(G189="T","B","")))</f>
        <v>B</v>
      </c>
      <c r="V189" s="36">
        <v>0</v>
      </c>
      <c r="W189" s="37">
        <v>1</v>
      </c>
      <c r="X189" s="35" t="str">
        <f>IF(G189="G","P",IF(G189="C","I",IF(G189="T","P","")))</f>
        <v>P</v>
      </c>
      <c r="Y189" s="36">
        <v>0</v>
      </c>
      <c r="Z189" s="37">
        <v>1</v>
      </c>
      <c r="AA189" s="35" t="s">
        <v>188</v>
      </c>
      <c r="AB189" s="36">
        <v>0</v>
      </c>
      <c r="AC189" s="37">
        <v>1</v>
      </c>
      <c r="AD189" s="35" t="str">
        <f t="shared" si="148"/>
        <v/>
      </c>
      <c r="AE189" s="36">
        <v>0</v>
      </c>
      <c r="AF189" s="37">
        <v>1</v>
      </c>
      <c r="AG189" s="35" t="str">
        <f t="shared" si="149"/>
        <v/>
      </c>
      <c r="AH189" s="36">
        <v>0</v>
      </c>
      <c r="AI189" s="37">
        <v>1</v>
      </c>
      <c r="AJ189" s="35" t="str">
        <f t="shared" si="150"/>
        <v/>
      </c>
      <c r="AK189" s="36">
        <v>0</v>
      </c>
      <c r="AL189" s="37">
        <v>1</v>
      </c>
      <c r="AM189" s="35" t="str">
        <f t="shared" si="151"/>
        <v>A</v>
      </c>
      <c r="AN189" s="36">
        <v>0</v>
      </c>
      <c r="AO189" s="37">
        <v>1</v>
      </c>
      <c r="AP189">
        <f t="shared" si="146"/>
        <v>19</v>
      </c>
    </row>
    <row r="190" spans="1:42" x14ac:dyDescent="0.15">
      <c r="A190" s="40">
        <v>419</v>
      </c>
      <c r="B190" s="40" t="s">
        <v>661</v>
      </c>
      <c r="C190" s="41">
        <f t="shared" ref="C190" si="152">E190</f>
        <v>2.88</v>
      </c>
      <c r="D190" s="40">
        <v>1</v>
      </c>
      <c r="E190" s="40">
        <f t="shared" ref="E190" si="153">F190*0.036</f>
        <v>2.88</v>
      </c>
      <c r="F190" s="40">
        <f t="shared" ref="F190" si="154">AP190*10</f>
        <v>80</v>
      </c>
      <c r="G190" s="40" t="s">
        <v>171</v>
      </c>
      <c r="H190" s="40"/>
      <c r="I190" s="35" t="str">
        <f>IF(G190="G","A",(IF(G190="C","A",(IF(G190="T","A","")))))</f>
        <v>A</v>
      </c>
      <c r="J190" s="36">
        <v>1</v>
      </c>
      <c r="K190" s="37">
        <v>1</v>
      </c>
      <c r="L190" s="35" t="str">
        <f>IF(G190="G","B",(IF(G190="C","B",(IF(G190="T","B","")))))</f>
        <v>B</v>
      </c>
      <c r="M190" s="36">
        <v>0</v>
      </c>
      <c r="N190" s="37">
        <v>1</v>
      </c>
      <c r="O190" s="35" t="str">
        <f>IF(G190="G","G",(IF(G190="C","G",(IF(G190="T","G","")))))</f>
        <v>G</v>
      </c>
      <c r="P190" s="36">
        <v>3</v>
      </c>
      <c r="Q190" s="37">
        <v>1</v>
      </c>
      <c r="R190" s="35" t="str">
        <f>IF(G190="G","A",IF(G190="C","M",IF(G190="T","A","")))</f>
        <v>M</v>
      </c>
      <c r="S190" s="36">
        <v>3</v>
      </c>
      <c r="T190" s="37">
        <v>1</v>
      </c>
      <c r="U190" s="35" t="str">
        <f>IF(G190="G","B",IF(G190="C","X",IF(G190="T","B","")))</f>
        <v>X</v>
      </c>
      <c r="V190" s="36">
        <v>0</v>
      </c>
      <c r="W190" s="37">
        <v>1</v>
      </c>
      <c r="X190" s="35" t="str">
        <f>IF(G190="G","P",IF(G190="C","I",IF(G190="T","P","")))</f>
        <v>I</v>
      </c>
      <c r="Y190" s="36">
        <v>0</v>
      </c>
      <c r="Z190" s="37">
        <v>1</v>
      </c>
      <c r="AA190" s="35" t="s">
        <v>188</v>
      </c>
      <c r="AB190" s="36">
        <v>1</v>
      </c>
      <c r="AC190" s="37">
        <v>1</v>
      </c>
      <c r="AD190" s="35" t="str">
        <f t="shared" si="148"/>
        <v/>
      </c>
      <c r="AE190" s="36">
        <v>0</v>
      </c>
      <c r="AF190" s="37">
        <v>1</v>
      </c>
      <c r="AG190" s="35" t="str">
        <f t="shared" si="149"/>
        <v/>
      </c>
      <c r="AH190" s="36">
        <v>0</v>
      </c>
      <c r="AI190" s="37">
        <v>1</v>
      </c>
      <c r="AJ190" s="35" t="str">
        <f t="shared" si="150"/>
        <v/>
      </c>
      <c r="AK190" s="36">
        <v>0</v>
      </c>
      <c r="AL190" s="37">
        <v>1</v>
      </c>
      <c r="AM190" s="35" t="str">
        <f t="shared" si="151"/>
        <v>A</v>
      </c>
      <c r="AN190" s="36">
        <v>0</v>
      </c>
      <c r="AO190" s="37">
        <v>1</v>
      </c>
      <c r="AP190">
        <f t="shared" ref="AP190" si="155">J190*K190+M190*N190+P190*Q190+S190*T190+V190*W190+Y190*Z190+AB190*AC190+AE190*AF190+AH190*AI190+AK190*AL190+AN190*AO190</f>
        <v>8</v>
      </c>
    </row>
    <row r="191" spans="1:42" x14ac:dyDescent="0.15">
      <c r="A191" s="40">
        <v>433</v>
      </c>
      <c r="B191" s="40" t="s">
        <v>195</v>
      </c>
      <c r="C191" s="41">
        <f t="shared" si="113"/>
        <v>6.84</v>
      </c>
      <c r="D191" s="40">
        <v>1</v>
      </c>
      <c r="E191" s="40">
        <f t="shared" si="147"/>
        <v>6.84</v>
      </c>
      <c r="F191" s="40">
        <f t="shared" si="145"/>
        <v>190</v>
      </c>
      <c r="G191" s="40" t="s">
        <v>174</v>
      </c>
      <c r="H191" s="40"/>
      <c r="I191" s="35" t="s">
        <v>188</v>
      </c>
      <c r="J191" s="36">
        <v>1</v>
      </c>
      <c r="K191" s="37">
        <v>1</v>
      </c>
      <c r="L191" s="35" t="s">
        <v>187</v>
      </c>
      <c r="M191" s="36">
        <v>0</v>
      </c>
      <c r="N191" s="37">
        <v>1</v>
      </c>
      <c r="O191" s="35" t="s">
        <v>170</v>
      </c>
      <c r="P191" s="36">
        <v>3</v>
      </c>
      <c r="Q191" s="37">
        <v>1</v>
      </c>
      <c r="R191" s="35" t="s">
        <v>180</v>
      </c>
      <c r="S191" s="36">
        <v>10</v>
      </c>
      <c r="T191" s="37">
        <v>1</v>
      </c>
      <c r="U191" s="35" t="s">
        <v>190</v>
      </c>
      <c r="V191" s="36">
        <v>3</v>
      </c>
      <c r="W191" s="37">
        <v>1</v>
      </c>
      <c r="X191" s="35" t="s">
        <v>191</v>
      </c>
      <c r="Y191" s="36">
        <v>1</v>
      </c>
      <c r="Z191" s="37">
        <v>1</v>
      </c>
      <c r="AA191" s="35" t="s">
        <v>188</v>
      </c>
      <c r="AB191" s="36">
        <v>1</v>
      </c>
      <c r="AC191" s="37">
        <v>1</v>
      </c>
      <c r="AD191" s="35" t="str">
        <f t="shared" si="148"/>
        <v>A</v>
      </c>
      <c r="AE191" s="36">
        <v>0</v>
      </c>
      <c r="AF191" s="37">
        <v>1</v>
      </c>
      <c r="AG191" s="35" t="str">
        <f t="shared" si="149"/>
        <v>B</v>
      </c>
      <c r="AH191" s="36">
        <v>0</v>
      </c>
      <c r="AI191" s="37">
        <v>1</v>
      </c>
      <c r="AJ191" s="35" t="str">
        <f t="shared" si="150"/>
        <v>P</v>
      </c>
      <c r="AK191" s="36">
        <v>0</v>
      </c>
      <c r="AL191" s="37">
        <v>1</v>
      </c>
      <c r="AM191" s="35" t="str">
        <f t="shared" si="151"/>
        <v>A</v>
      </c>
      <c r="AN191" s="36">
        <v>0</v>
      </c>
      <c r="AO191" s="37">
        <v>1</v>
      </c>
      <c r="AP191">
        <f t="shared" si="146"/>
        <v>19</v>
      </c>
    </row>
    <row r="192" spans="1:42" x14ac:dyDescent="0.15">
      <c r="A192" s="40">
        <v>434</v>
      </c>
      <c r="B192" s="40" t="s">
        <v>197</v>
      </c>
      <c r="C192" s="41">
        <f t="shared" si="113"/>
        <v>2.88</v>
      </c>
      <c r="D192" s="40">
        <v>1</v>
      </c>
      <c r="E192" s="40">
        <f t="shared" si="147"/>
        <v>2.88</v>
      </c>
      <c r="F192" s="40">
        <f t="shared" si="145"/>
        <v>80</v>
      </c>
      <c r="G192" s="40" t="s">
        <v>174</v>
      </c>
      <c r="H192" s="40"/>
      <c r="I192" s="35" t="s">
        <v>188</v>
      </c>
      <c r="J192" s="36">
        <v>1</v>
      </c>
      <c r="K192" s="37">
        <v>1</v>
      </c>
      <c r="L192" s="35" t="s">
        <v>187</v>
      </c>
      <c r="M192" s="36">
        <v>0</v>
      </c>
      <c r="N192" s="37">
        <v>1</v>
      </c>
      <c r="O192" s="35" t="s">
        <v>170</v>
      </c>
      <c r="P192" s="36">
        <v>3</v>
      </c>
      <c r="Q192" s="37">
        <v>1</v>
      </c>
      <c r="R192" s="35" t="s">
        <v>188</v>
      </c>
      <c r="S192" s="36">
        <v>0</v>
      </c>
      <c r="T192" s="37">
        <v>1</v>
      </c>
      <c r="U192" s="35" t="s">
        <v>187</v>
      </c>
      <c r="V192" s="36">
        <v>0</v>
      </c>
      <c r="W192" s="37">
        <v>1</v>
      </c>
      <c r="X192" s="35" t="s">
        <v>189</v>
      </c>
      <c r="Y192" s="36">
        <v>3</v>
      </c>
      <c r="Z192" s="37">
        <v>1</v>
      </c>
      <c r="AA192" s="35" t="s">
        <v>188</v>
      </c>
      <c r="AB192" s="36">
        <v>1</v>
      </c>
      <c r="AC192" s="37">
        <v>1</v>
      </c>
      <c r="AD192" s="35" t="str">
        <f t="shared" si="148"/>
        <v>A</v>
      </c>
      <c r="AE192" s="36">
        <v>0</v>
      </c>
      <c r="AF192" s="37">
        <v>1</v>
      </c>
      <c r="AG192" s="35" t="str">
        <f t="shared" si="149"/>
        <v>B</v>
      </c>
      <c r="AH192" s="36">
        <v>0</v>
      </c>
      <c r="AI192" s="37">
        <v>1</v>
      </c>
      <c r="AJ192" s="35" t="str">
        <f t="shared" si="150"/>
        <v>P</v>
      </c>
      <c r="AK192" s="36">
        <v>0</v>
      </c>
      <c r="AL192" s="37">
        <v>1</v>
      </c>
      <c r="AM192" s="35" t="str">
        <f t="shared" si="151"/>
        <v>A</v>
      </c>
      <c r="AN192" s="36">
        <v>0</v>
      </c>
      <c r="AO192" s="37">
        <v>1</v>
      </c>
      <c r="AP192">
        <f t="shared" si="146"/>
        <v>8</v>
      </c>
    </row>
    <row r="193" spans="1:42" x14ac:dyDescent="0.15">
      <c r="A193" s="40">
        <v>435</v>
      </c>
      <c r="B193" s="40" t="s">
        <v>198</v>
      </c>
      <c r="C193" s="41">
        <f t="shared" si="113"/>
        <v>3.9599999999999995</v>
      </c>
      <c r="D193" s="40">
        <v>1</v>
      </c>
      <c r="E193" s="40">
        <f t="shared" si="147"/>
        <v>3.9599999999999995</v>
      </c>
      <c r="F193" s="40">
        <f t="shared" si="145"/>
        <v>110</v>
      </c>
      <c r="G193" s="40" t="s">
        <v>174</v>
      </c>
      <c r="H193" s="40"/>
      <c r="I193" s="35" t="s">
        <v>188</v>
      </c>
      <c r="J193" s="36">
        <v>1</v>
      </c>
      <c r="K193" s="37">
        <v>1</v>
      </c>
      <c r="L193" s="35" t="s">
        <v>187</v>
      </c>
      <c r="M193" s="36">
        <v>0</v>
      </c>
      <c r="N193" s="37">
        <v>1</v>
      </c>
      <c r="O193" s="35" t="s">
        <v>170</v>
      </c>
      <c r="P193" s="36">
        <v>3</v>
      </c>
      <c r="Q193" s="37">
        <v>1</v>
      </c>
      <c r="R193" s="35" t="s">
        <v>188</v>
      </c>
      <c r="S193" s="36">
        <v>3</v>
      </c>
      <c r="T193" s="37">
        <v>1</v>
      </c>
      <c r="U193" s="35" t="s">
        <v>187</v>
      </c>
      <c r="V193" s="36">
        <v>0</v>
      </c>
      <c r="W193" s="37">
        <v>1</v>
      </c>
      <c r="X193" s="35" t="s">
        <v>189</v>
      </c>
      <c r="Y193" s="36">
        <v>1</v>
      </c>
      <c r="Z193" s="37">
        <v>1</v>
      </c>
      <c r="AA193" s="35" t="s">
        <v>188</v>
      </c>
      <c r="AB193" s="36">
        <v>3</v>
      </c>
      <c r="AC193" s="37">
        <v>1</v>
      </c>
      <c r="AD193" s="35" t="str">
        <f t="shared" si="148"/>
        <v>A</v>
      </c>
      <c r="AE193" s="36">
        <v>0</v>
      </c>
      <c r="AF193" s="37">
        <v>1</v>
      </c>
      <c r="AG193" s="35" t="str">
        <f t="shared" si="149"/>
        <v>B</v>
      </c>
      <c r="AH193" s="36">
        <v>0</v>
      </c>
      <c r="AI193" s="37">
        <v>1</v>
      </c>
      <c r="AJ193" s="35" t="str">
        <f t="shared" si="150"/>
        <v>P</v>
      </c>
      <c r="AK193" s="36">
        <v>0</v>
      </c>
      <c r="AL193" s="37">
        <v>1</v>
      </c>
      <c r="AM193" s="35" t="str">
        <f t="shared" si="151"/>
        <v>A</v>
      </c>
      <c r="AN193" s="36">
        <v>0</v>
      </c>
      <c r="AO193" s="37">
        <v>1</v>
      </c>
      <c r="AP193">
        <f t="shared" si="146"/>
        <v>11</v>
      </c>
    </row>
    <row r="194" spans="1:42" x14ac:dyDescent="0.15">
      <c r="A194" s="40">
        <v>436</v>
      </c>
      <c r="B194" s="40" t="s">
        <v>199</v>
      </c>
      <c r="C194" s="41">
        <f t="shared" si="113"/>
        <v>46.8</v>
      </c>
      <c r="D194" s="40">
        <v>1</v>
      </c>
      <c r="E194" s="40">
        <f t="shared" si="147"/>
        <v>46.8</v>
      </c>
      <c r="F194" s="40">
        <f t="shared" si="145"/>
        <v>1300</v>
      </c>
      <c r="G194" s="40" t="s">
        <v>174</v>
      </c>
      <c r="H194" s="40"/>
      <c r="I194" s="35" t="str">
        <f>IF(F194="G","A",(IF(F194="C","A",(IF(F194="T","A","")))))</f>
        <v/>
      </c>
      <c r="J194" s="36">
        <v>0</v>
      </c>
      <c r="K194" s="37">
        <v>1</v>
      </c>
      <c r="L194" s="35" t="str">
        <f>IF(F194="G","B",(IF(F194="C","B",(IF(F194="T","B","")))))</f>
        <v/>
      </c>
      <c r="M194" s="36">
        <v>0</v>
      </c>
      <c r="N194" s="37">
        <v>1</v>
      </c>
      <c r="O194" s="35" t="str">
        <f>IF(F194="G","G",(IF(F194="C","G",(IF(F194="T","G","")))))</f>
        <v/>
      </c>
      <c r="P194" s="36">
        <v>0</v>
      </c>
      <c r="Q194" s="37">
        <v>1</v>
      </c>
      <c r="R194" s="35" t="str">
        <f>IF(F194="G","A",IF(F194="C","M",IF(F194="T","A","")))</f>
        <v/>
      </c>
      <c r="S194" s="36">
        <v>1</v>
      </c>
      <c r="T194" s="37">
        <v>1</v>
      </c>
      <c r="U194" s="35" t="str">
        <f>IF(F194="G","B",IF(F194="C","X",IF(F194="T","B","")))</f>
        <v/>
      </c>
      <c r="V194" s="36">
        <v>0</v>
      </c>
      <c r="W194" s="37">
        <v>1</v>
      </c>
      <c r="X194" s="35" t="str">
        <f>IF(F194="G","P",IF(F194="C","I",IF(F194="T","P","")))</f>
        <v/>
      </c>
      <c r="Y194" s="36">
        <v>1</v>
      </c>
      <c r="Z194" s="37">
        <v>1</v>
      </c>
      <c r="AA194" s="35" t="s">
        <v>193</v>
      </c>
      <c r="AB194" s="36">
        <v>16</v>
      </c>
      <c r="AC194" s="37">
        <v>8</v>
      </c>
      <c r="AD194" s="35" t="str">
        <f>IF(F194="T","A","")</f>
        <v/>
      </c>
      <c r="AE194" s="36">
        <v>0</v>
      </c>
      <c r="AF194" s="37">
        <v>1</v>
      </c>
      <c r="AG194" s="35" t="str">
        <f>IF(F194="T","B","")</f>
        <v/>
      </c>
      <c r="AH194" s="36">
        <v>0</v>
      </c>
      <c r="AI194" s="37">
        <v>1</v>
      </c>
      <c r="AJ194" s="35" t="str">
        <f>IF(F194="T","P","")</f>
        <v/>
      </c>
      <c r="AK194" s="36">
        <v>0</v>
      </c>
      <c r="AL194" s="37">
        <v>1</v>
      </c>
      <c r="AM194" s="35" t="str">
        <f>IF(F194="G","A",IF(F194="C","A",IF(F194="T","A","")))</f>
        <v/>
      </c>
      <c r="AN194" s="36">
        <v>0</v>
      </c>
      <c r="AO194" s="37">
        <v>1</v>
      </c>
      <c r="AP194">
        <f t="shared" si="146"/>
        <v>130</v>
      </c>
    </row>
    <row r="195" spans="1:42" x14ac:dyDescent="0.15">
      <c r="A195" s="40">
        <v>437</v>
      </c>
      <c r="B195" s="40" t="s">
        <v>200</v>
      </c>
      <c r="C195" s="41">
        <f t="shared" si="113"/>
        <v>2.1599999999999997</v>
      </c>
      <c r="D195" s="40">
        <v>1</v>
      </c>
      <c r="E195" s="40">
        <f t="shared" si="147"/>
        <v>2.1599999999999997</v>
      </c>
      <c r="F195" s="40">
        <f t="shared" si="145"/>
        <v>60</v>
      </c>
      <c r="G195" s="40" t="s">
        <v>174</v>
      </c>
      <c r="H195" s="40"/>
      <c r="I195" s="35" t="str">
        <f>IF(F195="G","A",(IF(F195="C","A",(IF(F195="T","A","")))))</f>
        <v/>
      </c>
      <c r="J195" s="36">
        <v>0</v>
      </c>
      <c r="K195" s="37">
        <v>1</v>
      </c>
      <c r="L195" s="35" t="str">
        <f>IF(F195="G","B",(IF(F195="C","B",(IF(F195="T","B","")))))</f>
        <v/>
      </c>
      <c r="M195" s="36">
        <v>0</v>
      </c>
      <c r="N195" s="37">
        <v>1</v>
      </c>
      <c r="O195" s="35" t="str">
        <f>IF(F195="G","G",(IF(F195="C","G",(IF(F195="T","G","")))))</f>
        <v/>
      </c>
      <c r="P195" s="36">
        <v>0</v>
      </c>
      <c r="Q195" s="37">
        <v>1</v>
      </c>
      <c r="R195" s="35" t="str">
        <f>IF(F195="G","A",IF(F195="C","M",IF(F195="T","A","")))</f>
        <v/>
      </c>
      <c r="S195" s="36">
        <v>0</v>
      </c>
      <c r="T195" s="37">
        <v>1</v>
      </c>
      <c r="U195" s="35" t="str">
        <f>IF(F195="G","B",IF(F195="C","X",IF(F195="T","B","")))</f>
        <v/>
      </c>
      <c r="V195" s="36">
        <v>0</v>
      </c>
      <c r="W195" s="37">
        <v>1</v>
      </c>
      <c r="X195" s="35" t="str">
        <f>IF(F195="G","P",IF(F195="C","I",IF(F195="T","P","")))</f>
        <v/>
      </c>
      <c r="Y195" s="36">
        <v>0</v>
      </c>
      <c r="Z195" s="37">
        <v>1</v>
      </c>
      <c r="AA195" s="35" t="s">
        <v>201</v>
      </c>
      <c r="AB195" s="36">
        <v>6</v>
      </c>
      <c r="AC195" s="37">
        <v>1</v>
      </c>
      <c r="AD195" s="35" t="str">
        <f>IF(F195="T","A","")</f>
        <v/>
      </c>
      <c r="AE195" s="36">
        <v>0</v>
      </c>
      <c r="AF195" s="37">
        <v>1</v>
      </c>
      <c r="AG195" s="35" t="str">
        <f>IF(F195="T","B","")</f>
        <v/>
      </c>
      <c r="AH195" s="36">
        <v>0</v>
      </c>
      <c r="AI195" s="37">
        <v>1</v>
      </c>
      <c r="AJ195" s="35" t="str">
        <f>IF(F195="T","P","")</f>
        <v/>
      </c>
      <c r="AK195" s="36">
        <v>0</v>
      </c>
      <c r="AL195" s="37">
        <v>1</v>
      </c>
      <c r="AM195" s="35" t="str">
        <f>IF(F195="G","A",IF(F195="C","A",IF(F195="T","A","")))</f>
        <v/>
      </c>
      <c r="AN195" s="36">
        <v>0</v>
      </c>
      <c r="AO195" s="37">
        <v>1</v>
      </c>
      <c r="AP195">
        <f t="shared" si="146"/>
        <v>6</v>
      </c>
    </row>
    <row r="196" spans="1:42" x14ac:dyDescent="0.15">
      <c r="A196" s="40">
        <v>438</v>
      </c>
      <c r="B196" s="40" t="s">
        <v>202</v>
      </c>
      <c r="C196" s="41">
        <f t="shared" si="113"/>
        <v>15.839999999999998</v>
      </c>
      <c r="D196" s="40">
        <v>1</v>
      </c>
      <c r="E196" s="40">
        <f t="shared" si="147"/>
        <v>15.839999999999998</v>
      </c>
      <c r="F196" s="40">
        <f t="shared" si="145"/>
        <v>440</v>
      </c>
      <c r="G196" s="40" t="s">
        <v>174</v>
      </c>
      <c r="H196" s="40"/>
      <c r="I196" s="35" t="str">
        <f>IF(F196="G","A",(IF(F196="C","A",(IF(F196="T","A","")))))</f>
        <v/>
      </c>
      <c r="J196" s="36">
        <v>0</v>
      </c>
      <c r="K196" s="37">
        <v>1</v>
      </c>
      <c r="L196" s="35" t="str">
        <f>IF(F196="G","B",(IF(F196="C","B",(IF(F196="T","B","")))))</f>
        <v/>
      </c>
      <c r="M196" s="36">
        <v>0</v>
      </c>
      <c r="N196" s="37">
        <v>1</v>
      </c>
      <c r="O196" s="35" t="str">
        <f>IF(F196="G","G",(IF(F196="C","G",(IF(F196="T","G","")))))</f>
        <v/>
      </c>
      <c r="P196" s="36">
        <v>0</v>
      </c>
      <c r="Q196" s="37">
        <v>1</v>
      </c>
      <c r="R196" s="35" t="str">
        <f>IF(F196="G","A",IF(F196="C","M",IF(F196="T","A","")))</f>
        <v/>
      </c>
      <c r="S196" s="36">
        <v>1</v>
      </c>
      <c r="T196" s="37">
        <v>1</v>
      </c>
      <c r="U196" s="35" t="str">
        <f>IF(F196="G","B",IF(F196="C","X",IF(F196="T","B","")))</f>
        <v/>
      </c>
      <c r="V196" s="36">
        <v>0</v>
      </c>
      <c r="W196" s="37">
        <v>1</v>
      </c>
      <c r="X196" s="35" t="str">
        <f>IF(F196="G","P",IF(F196="C","I",IF(F196="T","P","")))</f>
        <v/>
      </c>
      <c r="Y196" s="36">
        <v>1</v>
      </c>
      <c r="Z196" s="37">
        <v>1</v>
      </c>
      <c r="AA196" s="35" t="s">
        <v>193</v>
      </c>
      <c r="AB196" s="36">
        <v>42</v>
      </c>
      <c r="AC196" s="37">
        <v>1</v>
      </c>
      <c r="AD196" s="35" t="str">
        <f>IF(F196="T","A","")</f>
        <v/>
      </c>
      <c r="AE196" s="36">
        <v>0</v>
      </c>
      <c r="AF196" s="37">
        <v>1</v>
      </c>
      <c r="AG196" s="35" t="str">
        <f>IF(F196="T","B","")</f>
        <v/>
      </c>
      <c r="AH196" s="36">
        <v>0</v>
      </c>
      <c r="AI196" s="37">
        <v>1</v>
      </c>
      <c r="AJ196" s="35" t="str">
        <f>IF(F196="T","P","")</f>
        <v/>
      </c>
      <c r="AK196" s="36">
        <v>0</v>
      </c>
      <c r="AL196" s="37">
        <v>1</v>
      </c>
      <c r="AM196" s="35" t="str">
        <f>IF(F196="G","A",IF(F196="C","A",IF(F196="T","A","")))</f>
        <v/>
      </c>
      <c r="AN196" s="36">
        <v>0</v>
      </c>
      <c r="AO196" s="37">
        <v>1</v>
      </c>
      <c r="AP196">
        <f t="shared" si="146"/>
        <v>44</v>
      </c>
    </row>
    <row r="197" spans="1:42" x14ac:dyDescent="0.15">
      <c r="A197" s="40">
        <v>439</v>
      </c>
      <c r="B197" s="40" t="s">
        <v>203</v>
      </c>
      <c r="C197" s="41">
        <f t="shared" si="113"/>
        <v>23.759999999999998</v>
      </c>
      <c r="D197" s="40">
        <v>1</v>
      </c>
      <c r="E197" s="40">
        <f t="shared" si="147"/>
        <v>23.759999999999998</v>
      </c>
      <c r="F197" s="40">
        <f t="shared" si="145"/>
        <v>660</v>
      </c>
      <c r="G197" s="40" t="s">
        <v>174</v>
      </c>
      <c r="H197" s="40"/>
      <c r="I197" s="35" t="str">
        <f>IF(F197="G","A",(IF(F197="C","A",(IF(F197="T","A","")))))</f>
        <v/>
      </c>
      <c r="J197" s="36">
        <v>0</v>
      </c>
      <c r="K197" s="37">
        <v>1</v>
      </c>
      <c r="L197" s="35" t="str">
        <f>IF(F197="G","B",(IF(F197="C","B",(IF(F197="T","B","")))))</f>
        <v/>
      </c>
      <c r="M197" s="36">
        <v>0</v>
      </c>
      <c r="N197" s="37">
        <v>1</v>
      </c>
      <c r="O197" s="35" t="str">
        <f>IF(F197="G","G",(IF(F197="C","G",(IF(F197="T","G","")))))</f>
        <v/>
      </c>
      <c r="P197" s="36">
        <v>0</v>
      </c>
      <c r="Q197" s="37">
        <v>1</v>
      </c>
      <c r="R197" s="35" t="str">
        <f>IF(F197="G","A",IF(F197="C","M",IF(F197="T","A","")))</f>
        <v/>
      </c>
      <c r="S197" s="36">
        <v>1</v>
      </c>
      <c r="T197" s="37">
        <v>1</v>
      </c>
      <c r="U197" s="35" t="str">
        <f>IF(F197="G","B",IF(F197="C","X",IF(F197="T","B","")))</f>
        <v/>
      </c>
      <c r="V197" s="36">
        <v>0</v>
      </c>
      <c r="W197" s="37">
        <v>1</v>
      </c>
      <c r="X197" s="35" t="str">
        <f>IF(F197="G","P",IF(F197="C","I",IF(F197="T","P","")))</f>
        <v/>
      </c>
      <c r="Y197" s="36">
        <v>1</v>
      </c>
      <c r="Z197" s="37">
        <v>1</v>
      </c>
      <c r="AA197" s="35" t="s">
        <v>193</v>
      </c>
      <c r="AB197" s="36">
        <v>32</v>
      </c>
      <c r="AC197" s="37">
        <v>2</v>
      </c>
      <c r="AD197" s="35" t="str">
        <f>IF(F197="T","A","")</f>
        <v/>
      </c>
      <c r="AE197" s="36">
        <v>0</v>
      </c>
      <c r="AF197" s="37">
        <v>1</v>
      </c>
      <c r="AG197" s="35" t="str">
        <f>IF(F197="T","B","")</f>
        <v/>
      </c>
      <c r="AH197" s="36">
        <v>0</v>
      </c>
      <c r="AI197" s="37">
        <v>1</v>
      </c>
      <c r="AJ197" s="35" t="str">
        <f>IF(F197="T","P","")</f>
        <v/>
      </c>
      <c r="AK197" s="36">
        <v>0</v>
      </c>
      <c r="AL197" s="37">
        <v>1</v>
      </c>
      <c r="AM197" s="35" t="str">
        <f>IF(F197="G","A",IF(F197="C","A",IF(F197="T","A","")))</f>
        <v/>
      </c>
      <c r="AN197" s="36">
        <v>0</v>
      </c>
      <c r="AO197" s="37">
        <v>1</v>
      </c>
      <c r="AP197">
        <f t="shared" si="146"/>
        <v>66</v>
      </c>
    </row>
    <row r="198" spans="1:42" x14ac:dyDescent="0.15">
      <c r="A198" s="40">
        <v>440</v>
      </c>
      <c r="B198" s="40" t="s">
        <v>204</v>
      </c>
      <c r="C198" s="41">
        <f t="shared" si="113"/>
        <v>0.36</v>
      </c>
      <c r="D198" s="40">
        <v>1</v>
      </c>
      <c r="E198" s="40">
        <f t="shared" si="147"/>
        <v>0.36</v>
      </c>
      <c r="F198" s="40">
        <f t="shared" si="145"/>
        <v>10</v>
      </c>
      <c r="G198" s="40" t="s">
        <v>174</v>
      </c>
      <c r="H198" s="40"/>
      <c r="I198" s="35" t="str">
        <f>IF(F198="G","A",(IF(F198="C","A",(IF(F198="T","A","")))))</f>
        <v/>
      </c>
      <c r="J198" s="36">
        <v>1</v>
      </c>
      <c r="K198" s="37">
        <v>1</v>
      </c>
      <c r="L198" s="35" t="str">
        <f>IF(F198="G","B",(IF(F198="C","B",(IF(F198="T","B","")))))</f>
        <v/>
      </c>
      <c r="M198" s="36">
        <v>0</v>
      </c>
      <c r="N198" s="37">
        <v>1</v>
      </c>
      <c r="O198" s="35" t="str">
        <f>IF(F198="G","G",(IF(F198="C","G",(IF(F198="T","G","")))))</f>
        <v/>
      </c>
      <c r="P198" s="36">
        <v>0</v>
      </c>
      <c r="Q198" s="37">
        <v>1</v>
      </c>
      <c r="R198" s="35" t="str">
        <f>IF(F198="G","A",IF(F198="C","M",IF(F198="T","A","")))</f>
        <v/>
      </c>
      <c r="S198" s="36">
        <v>0</v>
      </c>
      <c r="T198" s="37">
        <v>1</v>
      </c>
      <c r="U198" s="35" t="str">
        <f>IF(F198="G","B",IF(F198="C","X",IF(F198="T","B","")))</f>
        <v/>
      </c>
      <c r="V198" s="36">
        <v>0</v>
      </c>
      <c r="W198" s="37">
        <v>1</v>
      </c>
      <c r="X198" s="35" t="str">
        <f>IF(F198="G","P",IF(F198="C","I",IF(F198="T","P","")))</f>
        <v/>
      </c>
      <c r="Y198" s="36">
        <v>0</v>
      </c>
      <c r="Z198" s="37">
        <v>1</v>
      </c>
      <c r="AA198" s="35" t="str">
        <f>IF(F198="T",IF(G198&lt;&gt;"",G198,""),"")</f>
        <v/>
      </c>
      <c r="AB198" s="36">
        <v>0</v>
      </c>
      <c r="AC198" s="37">
        <v>1</v>
      </c>
      <c r="AD198" s="35" t="str">
        <f>IF(F198="T","A","")</f>
        <v/>
      </c>
      <c r="AE198" s="36">
        <v>0</v>
      </c>
      <c r="AF198" s="37">
        <v>1</v>
      </c>
      <c r="AG198" s="35" t="str">
        <f>IF(F198="T","B","")</f>
        <v/>
      </c>
      <c r="AH198" s="36">
        <v>0</v>
      </c>
      <c r="AI198" s="37">
        <v>1</v>
      </c>
      <c r="AJ198" s="35" t="str">
        <f>IF(F198="T","P","")</f>
        <v/>
      </c>
      <c r="AK198" s="36">
        <v>0</v>
      </c>
      <c r="AL198" s="37">
        <v>1</v>
      </c>
      <c r="AM198" s="35" t="str">
        <f>IF(F198="G","A",IF(F198="C","A",IF(F198="T","A","")))</f>
        <v/>
      </c>
      <c r="AN198" s="36">
        <v>0</v>
      </c>
      <c r="AO198" s="37">
        <v>1</v>
      </c>
      <c r="AP198">
        <f t="shared" si="146"/>
        <v>1</v>
      </c>
    </row>
    <row r="199" spans="1:42" x14ac:dyDescent="0.15">
      <c r="A199" s="40">
        <v>444</v>
      </c>
      <c r="B199" s="40" t="s">
        <v>243</v>
      </c>
      <c r="C199" s="41">
        <f t="shared" si="113"/>
        <v>3.2399999999999998</v>
      </c>
      <c r="D199" s="40">
        <v>1</v>
      </c>
      <c r="E199" s="40">
        <f t="shared" si="147"/>
        <v>3.2399999999999998</v>
      </c>
      <c r="F199" s="40">
        <f t="shared" si="145"/>
        <v>90</v>
      </c>
      <c r="G199" s="40" t="s">
        <v>174</v>
      </c>
      <c r="H199" s="40"/>
      <c r="I199" s="48" t="s">
        <v>188</v>
      </c>
      <c r="J199" s="46">
        <v>1</v>
      </c>
      <c r="K199" s="47">
        <v>1</v>
      </c>
      <c r="L199" s="48" t="s">
        <v>187</v>
      </c>
      <c r="M199" s="46">
        <v>0</v>
      </c>
      <c r="N199" s="47">
        <v>1</v>
      </c>
      <c r="O199" s="48" t="s">
        <v>170</v>
      </c>
      <c r="P199" s="46">
        <v>1</v>
      </c>
      <c r="Q199" s="47">
        <v>1</v>
      </c>
      <c r="R199" s="48" t="s">
        <v>188</v>
      </c>
      <c r="S199" s="46">
        <v>1</v>
      </c>
      <c r="T199" s="47">
        <v>1</v>
      </c>
      <c r="U199" s="48" t="s">
        <v>187</v>
      </c>
      <c r="V199" s="46">
        <v>0</v>
      </c>
      <c r="W199" s="47">
        <v>1</v>
      </c>
      <c r="X199" s="48" t="s">
        <v>189</v>
      </c>
      <c r="Y199" s="46">
        <v>0</v>
      </c>
      <c r="Z199" s="47">
        <v>1</v>
      </c>
      <c r="AA199" s="48" t="s">
        <v>174</v>
      </c>
      <c r="AB199" s="46">
        <v>6</v>
      </c>
      <c r="AC199" s="47">
        <v>1</v>
      </c>
      <c r="AD199" s="48" t="s">
        <v>188</v>
      </c>
      <c r="AE199" s="46">
        <v>0</v>
      </c>
      <c r="AF199" s="47">
        <v>1</v>
      </c>
      <c r="AG199" s="48" t="s">
        <v>187</v>
      </c>
      <c r="AH199" s="46">
        <v>0</v>
      </c>
      <c r="AI199" s="47">
        <v>1</v>
      </c>
      <c r="AJ199" s="48" t="s">
        <v>189</v>
      </c>
      <c r="AK199" s="46">
        <v>0</v>
      </c>
      <c r="AL199" s="47">
        <v>1</v>
      </c>
      <c r="AM199" s="48" t="s">
        <v>188</v>
      </c>
      <c r="AN199" s="46">
        <v>0</v>
      </c>
      <c r="AO199" s="47">
        <v>1</v>
      </c>
      <c r="AP199">
        <f t="shared" si="146"/>
        <v>9</v>
      </c>
    </row>
    <row r="200" spans="1:42" x14ac:dyDescent="0.15">
      <c r="A200" s="40">
        <v>449</v>
      </c>
      <c r="B200" s="40" t="s">
        <v>244</v>
      </c>
      <c r="C200" s="41">
        <f t="shared" si="113"/>
        <v>7.56</v>
      </c>
      <c r="D200" s="40">
        <v>1</v>
      </c>
      <c r="E200" s="40">
        <f t="shared" si="147"/>
        <v>7.56</v>
      </c>
      <c r="F200" s="40">
        <f t="shared" si="145"/>
        <v>210</v>
      </c>
      <c r="G200" s="40" t="s">
        <v>174</v>
      </c>
      <c r="H200" s="40"/>
      <c r="I200" s="50" t="s">
        <v>188</v>
      </c>
      <c r="J200" s="51">
        <v>3</v>
      </c>
      <c r="K200" s="52">
        <v>1</v>
      </c>
      <c r="L200" s="50" t="s">
        <v>187</v>
      </c>
      <c r="M200" s="51">
        <v>0</v>
      </c>
      <c r="N200" s="52">
        <v>1</v>
      </c>
      <c r="O200" s="50" t="s">
        <v>170</v>
      </c>
      <c r="P200" s="51">
        <v>3</v>
      </c>
      <c r="Q200" s="52">
        <v>1</v>
      </c>
      <c r="R200" s="50" t="s">
        <v>180</v>
      </c>
      <c r="S200" s="51">
        <v>3</v>
      </c>
      <c r="T200" s="52">
        <v>1</v>
      </c>
      <c r="U200" s="50" t="s">
        <v>190</v>
      </c>
      <c r="V200" s="51">
        <v>6</v>
      </c>
      <c r="W200" s="52">
        <v>1</v>
      </c>
      <c r="X200" s="50" t="s">
        <v>191</v>
      </c>
      <c r="Y200" s="51">
        <v>3</v>
      </c>
      <c r="Z200" s="52">
        <v>1</v>
      </c>
      <c r="AA200" s="50" t="s">
        <v>188</v>
      </c>
      <c r="AB200" s="51">
        <v>3</v>
      </c>
      <c r="AC200" s="52">
        <v>1</v>
      </c>
      <c r="AD200" s="50" t="s">
        <v>192</v>
      </c>
      <c r="AE200" s="51">
        <v>0</v>
      </c>
      <c r="AF200" s="52">
        <v>1</v>
      </c>
      <c r="AG200" s="50" t="s">
        <v>192</v>
      </c>
      <c r="AH200" s="51">
        <v>0</v>
      </c>
      <c r="AI200" s="52">
        <v>1</v>
      </c>
      <c r="AJ200" s="50" t="s">
        <v>192</v>
      </c>
      <c r="AK200" s="51">
        <v>0</v>
      </c>
      <c r="AL200" s="52">
        <v>1</v>
      </c>
      <c r="AM200" s="50" t="s">
        <v>188</v>
      </c>
      <c r="AN200" s="51">
        <v>0</v>
      </c>
      <c r="AO200" s="52">
        <v>1</v>
      </c>
      <c r="AP200">
        <f t="shared" si="146"/>
        <v>21</v>
      </c>
    </row>
    <row r="201" spans="1:42" x14ac:dyDescent="0.15">
      <c r="A201" s="40">
        <v>450</v>
      </c>
      <c r="B201" s="40" t="s">
        <v>182</v>
      </c>
      <c r="C201" s="41">
        <f t="shared" si="113"/>
        <v>30.599999999999998</v>
      </c>
      <c r="D201" s="40">
        <v>1</v>
      </c>
      <c r="E201" s="40">
        <f t="shared" si="147"/>
        <v>30.599999999999998</v>
      </c>
      <c r="F201" s="40">
        <f t="shared" si="145"/>
        <v>850</v>
      </c>
      <c r="G201" s="40" t="s">
        <v>174</v>
      </c>
      <c r="H201" s="40"/>
      <c r="I201" s="50" t="s">
        <v>188</v>
      </c>
      <c r="J201" s="51">
        <v>0</v>
      </c>
      <c r="K201" s="52">
        <v>1</v>
      </c>
      <c r="L201" s="50" t="s">
        <v>187</v>
      </c>
      <c r="M201" s="51">
        <v>0</v>
      </c>
      <c r="N201" s="52">
        <v>1</v>
      </c>
      <c r="O201" s="50" t="s">
        <v>170</v>
      </c>
      <c r="P201" s="51">
        <v>3</v>
      </c>
      <c r="Q201" s="52">
        <v>1</v>
      </c>
      <c r="R201" s="50" t="s">
        <v>180</v>
      </c>
      <c r="S201" s="51">
        <v>81</v>
      </c>
      <c r="T201" s="52">
        <v>1</v>
      </c>
      <c r="U201" s="50" t="s">
        <v>190</v>
      </c>
      <c r="V201" s="51">
        <v>0</v>
      </c>
      <c r="W201" s="52">
        <v>1</v>
      </c>
      <c r="X201" s="50" t="s">
        <v>191</v>
      </c>
      <c r="Y201" s="51">
        <v>1</v>
      </c>
      <c r="Z201" s="52">
        <v>1</v>
      </c>
      <c r="AA201" s="50" t="s">
        <v>192</v>
      </c>
      <c r="AB201" s="51">
        <v>0</v>
      </c>
      <c r="AC201" s="52">
        <v>1</v>
      </c>
      <c r="AD201" s="50" t="s">
        <v>192</v>
      </c>
      <c r="AE201" s="51">
        <v>0</v>
      </c>
      <c r="AF201" s="52">
        <v>1</v>
      </c>
      <c r="AG201" s="50" t="s">
        <v>192</v>
      </c>
      <c r="AH201" s="51">
        <v>0</v>
      </c>
      <c r="AI201" s="52">
        <v>1</v>
      </c>
      <c r="AJ201" s="50" t="s">
        <v>192</v>
      </c>
      <c r="AK201" s="51">
        <v>0</v>
      </c>
      <c r="AL201" s="52">
        <v>1</v>
      </c>
      <c r="AM201" s="50" t="s">
        <v>188</v>
      </c>
      <c r="AN201" s="51">
        <v>0</v>
      </c>
      <c r="AO201" s="52">
        <v>1</v>
      </c>
      <c r="AP201">
        <f t="shared" si="146"/>
        <v>85</v>
      </c>
    </row>
    <row r="202" spans="1:42" x14ac:dyDescent="0.15">
      <c r="A202" s="40">
        <v>451</v>
      </c>
      <c r="B202" s="40" t="s">
        <v>245</v>
      </c>
      <c r="C202" s="41">
        <f t="shared" si="113"/>
        <v>2.52</v>
      </c>
      <c r="D202" s="40">
        <v>1</v>
      </c>
      <c r="E202" s="40">
        <f t="shared" si="147"/>
        <v>2.52</v>
      </c>
      <c r="F202" s="40">
        <f t="shared" si="145"/>
        <v>70</v>
      </c>
      <c r="G202" s="40" t="s">
        <v>174</v>
      </c>
      <c r="H202" s="40" t="s">
        <v>194</v>
      </c>
      <c r="I202" s="50" t="s">
        <v>188</v>
      </c>
      <c r="J202" s="51">
        <v>1</v>
      </c>
      <c r="K202" s="52">
        <v>1</v>
      </c>
      <c r="L202" s="50" t="s">
        <v>187</v>
      </c>
      <c r="M202" s="51">
        <v>0</v>
      </c>
      <c r="N202" s="52">
        <v>1</v>
      </c>
      <c r="O202" s="50" t="s">
        <v>170</v>
      </c>
      <c r="P202" s="51">
        <v>3</v>
      </c>
      <c r="Q202" s="52">
        <v>1</v>
      </c>
      <c r="R202" s="50" t="s">
        <v>180</v>
      </c>
      <c r="S202" s="51">
        <v>3</v>
      </c>
      <c r="T202" s="52">
        <v>1</v>
      </c>
      <c r="U202" s="50" t="s">
        <v>190</v>
      </c>
      <c r="V202" s="51">
        <v>0</v>
      </c>
      <c r="W202" s="52">
        <v>1</v>
      </c>
      <c r="X202" s="50" t="s">
        <v>191</v>
      </c>
      <c r="Y202" s="51">
        <v>0</v>
      </c>
      <c r="Z202" s="52">
        <v>1</v>
      </c>
      <c r="AA202" s="50"/>
      <c r="AB202" s="51">
        <v>0</v>
      </c>
      <c r="AC202" s="52">
        <v>1</v>
      </c>
      <c r="AD202" s="50" t="s">
        <v>192</v>
      </c>
      <c r="AE202" s="51">
        <v>0</v>
      </c>
      <c r="AF202" s="52">
        <v>1</v>
      </c>
      <c r="AG202" s="50" t="s">
        <v>192</v>
      </c>
      <c r="AH202" s="51">
        <v>0</v>
      </c>
      <c r="AI202" s="52">
        <v>1</v>
      </c>
      <c r="AJ202" s="50" t="s">
        <v>192</v>
      </c>
      <c r="AK202" s="51">
        <v>0</v>
      </c>
      <c r="AL202" s="52">
        <v>1</v>
      </c>
      <c r="AM202" s="50" t="s">
        <v>188</v>
      </c>
      <c r="AN202" s="51">
        <v>0</v>
      </c>
      <c r="AO202" s="52">
        <v>1</v>
      </c>
      <c r="AP202">
        <f t="shared" si="146"/>
        <v>7</v>
      </c>
    </row>
    <row r="203" spans="1:42" x14ac:dyDescent="0.15">
      <c r="A203" s="40">
        <v>452</v>
      </c>
      <c r="B203" s="40" t="s">
        <v>246</v>
      </c>
      <c r="C203" s="41">
        <f t="shared" si="113"/>
        <v>3.9599999999999995</v>
      </c>
      <c r="D203" s="40">
        <v>1</v>
      </c>
      <c r="E203" s="40">
        <f t="shared" si="147"/>
        <v>3.9599999999999995</v>
      </c>
      <c r="F203" s="40">
        <f t="shared" si="145"/>
        <v>110</v>
      </c>
      <c r="G203" s="40" t="s">
        <v>174</v>
      </c>
      <c r="H203" s="40" t="s">
        <v>194</v>
      </c>
      <c r="I203" s="50" t="s">
        <v>188</v>
      </c>
      <c r="J203" s="51">
        <v>0</v>
      </c>
      <c r="K203" s="52">
        <v>1</v>
      </c>
      <c r="L203" s="50" t="s">
        <v>187</v>
      </c>
      <c r="M203" s="51">
        <v>0</v>
      </c>
      <c r="N203" s="52">
        <v>1</v>
      </c>
      <c r="O203" s="50" t="s">
        <v>170</v>
      </c>
      <c r="P203" s="51">
        <v>1</v>
      </c>
      <c r="Q203" s="52">
        <v>1</v>
      </c>
      <c r="R203" s="50" t="s">
        <v>180</v>
      </c>
      <c r="S203" s="51">
        <v>10</v>
      </c>
      <c r="T203" s="52">
        <v>1</v>
      </c>
      <c r="U203" s="50" t="s">
        <v>190</v>
      </c>
      <c r="V203" s="51">
        <v>0</v>
      </c>
      <c r="W203" s="52">
        <v>1</v>
      </c>
      <c r="X203" s="50" t="s">
        <v>191</v>
      </c>
      <c r="Y203" s="51">
        <v>0</v>
      </c>
      <c r="Z203" s="52">
        <v>1</v>
      </c>
      <c r="AA203" s="50"/>
      <c r="AB203" s="51">
        <v>0</v>
      </c>
      <c r="AC203" s="52">
        <v>1</v>
      </c>
      <c r="AD203" s="50" t="s">
        <v>192</v>
      </c>
      <c r="AE203" s="51">
        <v>0</v>
      </c>
      <c r="AF203" s="52">
        <v>1</v>
      </c>
      <c r="AG203" s="50" t="s">
        <v>192</v>
      </c>
      <c r="AH203" s="51">
        <v>0</v>
      </c>
      <c r="AI203" s="52">
        <v>1</v>
      </c>
      <c r="AJ203" s="50" t="s">
        <v>192</v>
      </c>
      <c r="AK203" s="51">
        <v>0</v>
      </c>
      <c r="AL203" s="52">
        <v>1</v>
      </c>
      <c r="AM203" s="50" t="s">
        <v>188</v>
      </c>
      <c r="AN203" s="51">
        <v>0</v>
      </c>
      <c r="AO203" s="52">
        <v>1</v>
      </c>
      <c r="AP203">
        <f t="shared" si="146"/>
        <v>11</v>
      </c>
    </row>
    <row r="204" spans="1:42" x14ac:dyDescent="0.15">
      <c r="A204" s="40">
        <v>453</v>
      </c>
      <c r="B204" s="40" t="s">
        <v>247</v>
      </c>
      <c r="C204" s="41">
        <f t="shared" si="113"/>
        <v>2.52</v>
      </c>
      <c r="D204" s="40">
        <v>1</v>
      </c>
      <c r="E204" s="40">
        <f t="shared" si="147"/>
        <v>2.52</v>
      </c>
      <c r="F204" s="40">
        <f t="shared" si="145"/>
        <v>70</v>
      </c>
      <c r="G204" s="40" t="s">
        <v>174</v>
      </c>
      <c r="H204" s="40" t="s">
        <v>194</v>
      </c>
      <c r="I204" s="50" t="s">
        <v>188</v>
      </c>
      <c r="J204" s="51">
        <v>1</v>
      </c>
      <c r="K204" s="52">
        <v>1</v>
      </c>
      <c r="L204" s="50" t="s">
        <v>187</v>
      </c>
      <c r="M204" s="51">
        <v>0</v>
      </c>
      <c r="N204" s="52">
        <v>1</v>
      </c>
      <c r="O204" s="50" t="s">
        <v>170</v>
      </c>
      <c r="P204" s="51">
        <v>3</v>
      </c>
      <c r="Q204" s="52">
        <v>1</v>
      </c>
      <c r="R204" s="50" t="s">
        <v>180</v>
      </c>
      <c r="S204" s="51">
        <v>3</v>
      </c>
      <c r="T204" s="52">
        <v>1</v>
      </c>
      <c r="U204" s="50" t="s">
        <v>190</v>
      </c>
      <c r="V204" s="51">
        <v>0</v>
      </c>
      <c r="W204" s="52">
        <v>1</v>
      </c>
      <c r="X204" s="50" t="s">
        <v>191</v>
      </c>
      <c r="Y204" s="51">
        <v>0</v>
      </c>
      <c r="Z204" s="52">
        <v>1</v>
      </c>
      <c r="AA204" s="50"/>
      <c r="AB204" s="51">
        <v>0</v>
      </c>
      <c r="AC204" s="52">
        <v>1</v>
      </c>
      <c r="AD204" s="50" t="s">
        <v>192</v>
      </c>
      <c r="AE204" s="51">
        <v>0</v>
      </c>
      <c r="AF204" s="52">
        <v>1</v>
      </c>
      <c r="AG204" s="50" t="s">
        <v>192</v>
      </c>
      <c r="AH204" s="51">
        <v>0</v>
      </c>
      <c r="AI204" s="52">
        <v>1</v>
      </c>
      <c r="AJ204" s="50" t="s">
        <v>192</v>
      </c>
      <c r="AK204" s="51">
        <v>0</v>
      </c>
      <c r="AL204" s="52">
        <v>1</v>
      </c>
      <c r="AM204" s="50" t="s">
        <v>188</v>
      </c>
      <c r="AN204" s="51">
        <v>0</v>
      </c>
      <c r="AO204" s="52">
        <v>1</v>
      </c>
      <c r="AP204">
        <f t="shared" si="146"/>
        <v>7</v>
      </c>
    </row>
    <row r="205" spans="1:42" x14ac:dyDescent="0.15">
      <c r="A205" s="40">
        <v>454</v>
      </c>
      <c r="B205" s="40" t="s">
        <v>731</v>
      </c>
      <c r="C205" s="41">
        <f t="shared" si="113"/>
        <v>1.7999999999999998</v>
      </c>
      <c r="D205" s="40">
        <v>1</v>
      </c>
      <c r="E205" s="40">
        <f t="shared" si="147"/>
        <v>1.7999999999999998</v>
      </c>
      <c r="F205" s="40">
        <f t="shared" si="145"/>
        <v>50</v>
      </c>
      <c r="G205" s="40" t="s">
        <v>174</v>
      </c>
      <c r="H205" s="40" t="s">
        <v>194</v>
      </c>
      <c r="I205" s="50" t="s">
        <v>188</v>
      </c>
      <c r="J205" s="51">
        <v>1</v>
      </c>
      <c r="K205" s="52">
        <v>1</v>
      </c>
      <c r="L205" s="50" t="s">
        <v>187</v>
      </c>
      <c r="M205" s="51">
        <v>0</v>
      </c>
      <c r="N205" s="52">
        <v>1</v>
      </c>
      <c r="O205" s="50" t="s">
        <v>170</v>
      </c>
      <c r="P205" s="51">
        <v>1</v>
      </c>
      <c r="Q205" s="52">
        <v>1</v>
      </c>
      <c r="R205" s="50" t="s">
        <v>180</v>
      </c>
      <c r="S205" s="51">
        <v>3</v>
      </c>
      <c r="T205" s="52">
        <v>1</v>
      </c>
      <c r="U205" s="50" t="s">
        <v>190</v>
      </c>
      <c r="V205" s="51">
        <v>0</v>
      </c>
      <c r="W205" s="52">
        <v>1</v>
      </c>
      <c r="X205" s="50" t="s">
        <v>191</v>
      </c>
      <c r="Y205" s="51">
        <v>0</v>
      </c>
      <c r="Z205" s="52">
        <v>1</v>
      </c>
      <c r="AA205" s="50"/>
      <c r="AB205" s="51">
        <v>0</v>
      </c>
      <c r="AC205" s="52">
        <v>1</v>
      </c>
      <c r="AD205" s="50" t="s">
        <v>192</v>
      </c>
      <c r="AE205" s="51">
        <v>0</v>
      </c>
      <c r="AF205" s="52">
        <v>1</v>
      </c>
      <c r="AG205" s="50" t="s">
        <v>192</v>
      </c>
      <c r="AH205" s="51">
        <v>0</v>
      </c>
      <c r="AI205" s="52">
        <v>1</v>
      </c>
      <c r="AJ205" s="50" t="s">
        <v>192</v>
      </c>
      <c r="AK205" s="51">
        <v>0</v>
      </c>
      <c r="AL205" s="52">
        <v>1</v>
      </c>
      <c r="AM205" s="50" t="s">
        <v>188</v>
      </c>
      <c r="AN205" s="51">
        <v>0</v>
      </c>
      <c r="AO205" s="52">
        <v>1</v>
      </c>
      <c r="AP205">
        <f t="shared" si="146"/>
        <v>5</v>
      </c>
    </row>
    <row r="206" spans="1:42" x14ac:dyDescent="0.15">
      <c r="A206" s="40">
        <v>455</v>
      </c>
      <c r="B206" s="40" t="s">
        <v>248</v>
      </c>
      <c r="C206" s="41">
        <f t="shared" si="113"/>
        <v>0.72</v>
      </c>
      <c r="D206" s="40">
        <v>1</v>
      </c>
      <c r="E206" s="40">
        <f t="shared" si="147"/>
        <v>0.72</v>
      </c>
      <c r="F206" s="40">
        <f t="shared" si="145"/>
        <v>20</v>
      </c>
      <c r="G206" s="40" t="s">
        <v>174</v>
      </c>
      <c r="H206" s="40" t="s">
        <v>194</v>
      </c>
      <c r="I206" s="50" t="s">
        <v>188</v>
      </c>
      <c r="J206" s="51">
        <v>0</v>
      </c>
      <c r="K206" s="52">
        <v>1</v>
      </c>
      <c r="L206" s="50" t="s">
        <v>187</v>
      </c>
      <c r="M206" s="51">
        <v>0</v>
      </c>
      <c r="N206" s="52">
        <v>1</v>
      </c>
      <c r="O206" s="50" t="s">
        <v>170</v>
      </c>
      <c r="P206" s="51">
        <v>1</v>
      </c>
      <c r="Q206" s="52">
        <v>1</v>
      </c>
      <c r="R206" s="50" t="s">
        <v>180</v>
      </c>
      <c r="S206" s="51">
        <v>1</v>
      </c>
      <c r="T206" s="52">
        <v>1</v>
      </c>
      <c r="U206" s="50" t="s">
        <v>190</v>
      </c>
      <c r="V206" s="51">
        <v>0</v>
      </c>
      <c r="W206" s="52">
        <v>1</v>
      </c>
      <c r="X206" s="50" t="s">
        <v>191</v>
      </c>
      <c r="Y206" s="51">
        <v>0</v>
      </c>
      <c r="Z206" s="52">
        <v>1</v>
      </c>
      <c r="AA206" s="50"/>
      <c r="AB206" s="51">
        <v>0</v>
      </c>
      <c r="AC206" s="52">
        <v>1</v>
      </c>
      <c r="AD206" s="50" t="s">
        <v>192</v>
      </c>
      <c r="AE206" s="51">
        <v>0</v>
      </c>
      <c r="AF206" s="52">
        <v>1</v>
      </c>
      <c r="AG206" s="50" t="s">
        <v>192</v>
      </c>
      <c r="AH206" s="51">
        <v>0</v>
      </c>
      <c r="AI206" s="52">
        <v>1</v>
      </c>
      <c r="AJ206" s="50" t="s">
        <v>192</v>
      </c>
      <c r="AK206" s="51">
        <v>0</v>
      </c>
      <c r="AL206" s="52">
        <v>1</v>
      </c>
      <c r="AM206" s="50" t="s">
        <v>188</v>
      </c>
      <c r="AN206" s="51">
        <v>0</v>
      </c>
      <c r="AO206" s="52">
        <v>1</v>
      </c>
      <c r="AP206">
        <f t="shared" si="146"/>
        <v>2</v>
      </c>
    </row>
    <row r="207" spans="1:42" x14ac:dyDescent="0.15">
      <c r="A207" s="40">
        <v>456</v>
      </c>
      <c r="B207" s="40" t="s">
        <v>249</v>
      </c>
      <c r="C207" s="41">
        <f t="shared" si="113"/>
        <v>1.7999999999999998</v>
      </c>
      <c r="D207" s="40">
        <v>1</v>
      </c>
      <c r="E207" s="40">
        <f t="shared" si="147"/>
        <v>1.7999999999999998</v>
      </c>
      <c r="F207" s="40">
        <f t="shared" si="145"/>
        <v>50</v>
      </c>
      <c r="G207" s="40" t="s">
        <v>174</v>
      </c>
      <c r="H207" s="40" t="s">
        <v>194</v>
      </c>
      <c r="I207" s="50" t="s">
        <v>188</v>
      </c>
      <c r="J207" s="51">
        <v>1</v>
      </c>
      <c r="K207" s="52">
        <v>1</v>
      </c>
      <c r="L207" s="50" t="s">
        <v>187</v>
      </c>
      <c r="M207" s="51">
        <v>0</v>
      </c>
      <c r="N207" s="52">
        <v>1</v>
      </c>
      <c r="O207" s="50" t="s">
        <v>170</v>
      </c>
      <c r="P207" s="51">
        <v>1</v>
      </c>
      <c r="Q207" s="52">
        <v>1</v>
      </c>
      <c r="R207" s="50" t="s">
        <v>180</v>
      </c>
      <c r="S207" s="51">
        <v>3</v>
      </c>
      <c r="T207" s="52">
        <v>1</v>
      </c>
      <c r="U207" s="50" t="s">
        <v>190</v>
      </c>
      <c r="V207" s="51">
        <v>0</v>
      </c>
      <c r="W207" s="52">
        <v>1</v>
      </c>
      <c r="X207" s="50" t="s">
        <v>191</v>
      </c>
      <c r="Y207" s="51">
        <v>0</v>
      </c>
      <c r="Z207" s="52">
        <v>1</v>
      </c>
      <c r="AA207" s="50"/>
      <c r="AB207" s="51">
        <v>0</v>
      </c>
      <c r="AC207" s="52">
        <v>1</v>
      </c>
      <c r="AD207" s="50" t="s">
        <v>192</v>
      </c>
      <c r="AE207" s="51">
        <v>0</v>
      </c>
      <c r="AF207" s="52">
        <v>1</v>
      </c>
      <c r="AG207" s="50" t="s">
        <v>192</v>
      </c>
      <c r="AH207" s="51">
        <v>0</v>
      </c>
      <c r="AI207" s="52">
        <v>1</v>
      </c>
      <c r="AJ207" s="50" t="s">
        <v>192</v>
      </c>
      <c r="AK207" s="51">
        <v>0</v>
      </c>
      <c r="AL207" s="52">
        <v>1</v>
      </c>
      <c r="AM207" s="50" t="s">
        <v>188</v>
      </c>
      <c r="AN207" s="51">
        <v>0</v>
      </c>
      <c r="AO207" s="52">
        <v>1</v>
      </c>
      <c r="AP207">
        <f t="shared" si="146"/>
        <v>5</v>
      </c>
    </row>
    <row r="208" spans="1:42" x14ac:dyDescent="0.15">
      <c r="A208" s="40">
        <v>457</v>
      </c>
      <c r="B208" s="40" t="s">
        <v>250</v>
      </c>
      <c r="C208" s="41">
        <f t="shared" si="113"/>
        <v>1.0799999999999998</v>
      </c>
      <c r="D208" s="40">
        <v>1</v>
      </c>
      <c r="E208" s="40">
        <f t="shared" si="147"/>
        <v>1.0799999999999998</v>
      </c>
      <c r="F208" s="40">
        <f t="shared" si="145"/>
        <v>30</v>
      </c>
      <c r="G208" s="40" t="s">
        <v>174</v>
      </c>
      <c r="H208" s="40" t="s">
        <v>194</v>
      </c>
      <c r="I208" s="50" t="s">
        <v>188</v>
      </c>
      <c r="J208" s="51">
        <v>0</v>
      </c>
      <c r="K208" s="52">
        <v>1</v>
      </c>
      <c r="L208" s="50" t="s">
        <v>187</v>
      </c>
      <c r="M208" s="51">
        <v>0</v>
      </c>
      <c r="N208" s="52">
        <v>1</v>
      </c>
      <c r="O208" s="50" t="s">
        <v>170</v>
      </c>
      <c r="P208" s="51">
        <v>0</v>
      </c>
      <c r="Q208" s="52">
        <v>1</v>
      </c>
      <c r="R208" s="50" t="s">
        <v>188</v>
      </c>
      <c r="S208" s="51">
        <v>0</v>
      </c>
      <c r="T208" s="52">
        <v>1</v>
      </c>
      <c r="U208" s="50" t="s">
        <v>187</v>
      </c>
      <c r="V208" s="51">
        <v>0</v>
      </c>
      <c r="W208" s="52">
        <v>1</v>
      </c>
      <c r="X208" s="50" t="s">
        <v>189</v>
      </c>
      <c r="Y208" s="51">
        <v>3</v>
      </c>
      <c r="Z208" s="52">
        <v>1</v>
      </c>
      <c r="AA208" s="50"/>
      <c r="AB208" s="51">
        <v>0</v>
      </c>
      <c r="AC208" s="52">
        <v>1</v>
      </c>
      <c r="AD208" s="50" t="s">
        <v>192</v>
      </c>
      <c r="AE208" s="51">
        <v>0</v>
      </c>
      <c r="AF208" s="52">
        <v>1</v>
      </c>
      <c r="AG208" s="50" t="s">
        <v>192</v>
      </c>
      <c r="AH208" s="51">
        <v>0</v>
      </c>
      <c r="AI208" s="52">
        <v>1</v>
      </c>
      <c r="AJ208" s="50" t="s">
        <v>192</v>
      </c>
      <c r="AK208" s="51">
        <v>0</v>
      </c>
      <c r="AL208" s="52">
        <v>1</v>
      </c>
      <c r="AM208" s="50" t="s">
        <v>188</v>
      </c>
      <c r="AN208" s="51">
        <v>0</v>
      </c>
      <c r="AO208" s="52">
        <v>1</v>
      </c>
      <c r="AP208">
        <f t="shared" si="146"/>
        <v>3</v>
      </c>
    </row>
    <row r="209" spans="1:42" x14ac:dyDescent="0.15">
      <c r="A209" s="40">
        <v>458</v>
      </c>
      <c r="B209" s="40" t="s">
        <v>251</v>
      </c>
      <c r="C209" s="41">
        <f t="shared" si="113"/>
        <v>1.7999999999999998</v>
      </c>
      <c r="D209" s="40">
        <v>1</v>
      </c>
      <c r="E209" s="40">
        <f t="shared" si="147"/>
        <v>1.7999999999999998</v>
      </c>
      <c r="F209" s="40">
        <f t="shared" si="145"/>
        <v>50</v>
      </c>
      <c r="G209" s="40" t="s">
        <v>174</v>
      </c>
      <c r="H209" s="40"/>
      <c r="I209" s="50" t="s">
        <v>188</v>
      </c>
      <c r="J209" s="51">
        <v>1</v>
      </c>
      <c r="K209" s="52">
        <v>1</v>
      </c>
      <c r="L209" s="50" t="s">
        <v>187</v>
      </c>
      <c r="M209" s="51">
        <v>0</v>
      </c>
      <c r="N209" s="52">
        <v>1</v>
      </c>
      <c r="O209" s="50" t="s">
        <v>170</v>
      </c>
      <c r="P209" s="51">
        <v>1</v>
      </c>
      <c r="Q209" s="52">
        <v>1</v>
      </c>
      <c r="R209" s="50" t="s">
        <v>188</v>
      </c>
      <c r="S209" s="51">
        <v>0</v>
      </c>
      <c r="T209" s="52">
        <v>1</v>
      </c>
      <c r="U209" s="50" t="s">
        <v>187</v>
      </c>
      <c r="V209" s="51">
        <v>0</v>
      </c>
      <c r="W209" s="52">
        <v>1</v>
      </c>
      <c r="X209" s="50" t="s">
        <v>189</v>
      </c>
      <c r="Y209" s="51">
        <v>3</v>
      </c>
      <c r="Z209" s="52">
        <v>1</v>
      </c>
      <c r="AA209" s="50"/>
      <c r="AB209" s="51">
        <v>0</v>
      </c>
      <c r="AC209" s="52">
        <v>1</v>
      </c>
      <c r="AD209" s="50" t="s">
        <v>192</v>
      </c>
      <c r="AE209" s="51">
        <v>0</v>
      </c>
      <c r="AF209" s="52">
        <v>1</v>
      </c>
      <c r="AG209" s="50" t="s">
        <v>192</v>
      </c>
      <c r="AH209" s="51">
        <v>0</v>
      </c>
      <c r="AI209" s="52">
        <v>1</v>
      </c>
      <c r="AJ209" s="50" t="s">
        <v>192</v>
      </c>
      <c r="AK209" s="51">
        <v>0</v>
      </c>
      <c r="AL209" s="52">
        <v>1</v>
      </c>
      <c r="AM209" s="50" t="s">
        <v>188</v>
      </c>
      <c r="AN209" s="51">
        <v>0</v>
      </c>
      <c r="AO209" s="52">
        <v>1</v>
      </c>
      <c r="AP209">
        <f t="shared" si="146"/>
        <v>5</v>
      </c>
    </row>
    <row r="210" spans="1:42" x14ac:dyDescent="0.15">
      <c r="A210" s="40">
        <v>459</v>
      </c>
      <c r="B210" s="40" t="s">
        <v>252</v>
      </c>
      <c r="C210" s="41">
        <f t="shared" si="113"/>
        <v>5.04</v>
      </c>
      <c r="D210" s="40">
        <v>1</v>
      </c>
      <c r="E210" s="40">
        <f t="shared" si="147"/>
        <v>5.04</v>
      </c>
      <c r="F210" s="40">
        <f t="shared" si="145"/>
        <v>140</v>
      </c>
      <c r="G210" s="40" t="s">
        <v>174</v>
      </c>
      <c r="H210" s="40"/>
      <c r="I210" s="50" t="s">
        <v>188</v>
      </c>
      <c r="J210" s="51">
        <v>1</v>
      </c>
      <c r="K210" s="52">
        <v>1</v>
      </c>
      <c r="L210" s="50" t="s">
        <v>187</v>
      </c>
      <c r="M210" s="51">
        <v>0</v>
      </c>
      <c r="N210" s="52">
        <v>1</v>
      </c>
      <c r="O210" s="50" t="s">
        <v>170</v>
      </c>
      <c r="P210" s="51">
        <v>1</v>
      </c>
      <c r="Q210" s="52">
        <v>1</v>
      </c>
      <c r="R210" s="50" t="s">
        <v>180</v>
      </c>
      <c r="S210" s="51">
        <v>6</v>
      </c>
      <c r="T210" s="52">
        <v>1</v>
      </c>
      <c r="U210" s="50" t="s">
        <v>190</v>
      </c>
      <c r="V210" s="51">
        <v>0</v>
      </c>
      <c r="W210" s="52">
        <v>1</v>
      </c>
      <c r="X210" s="50" t="s">
        <v>191</v>
      </c>
      <c r="Y210" s="51">
        <v>6</v>
      </c>
      <c r="Z210" s="52">
        <v>1</v>
      </c>
      <c r="AA210" s="50"/>
      <c r="AB210" s="51">
        <v>0</v>
      </c>
      <c r="AC210" s="52">
        <v>1</v>
      </c>
      <c r="AD210" s="50" t="s">
        <v>192</v>
      </c>
      <c r="AE210" s="51">
        <v>0</v>
      </c>
      <c r="AF210" s="52">
        <v>1</v>
      </c>
      <c r="AG210" s="50" t="s">
        <v>192</v>
      </c>
      <c r="AH210" s="51">
        <v>0</v>
      </c>
      <c r="AI210" s="52">
        <v>1</v>
      </c>
      <c r="AJ210" s="50" t="s">
        <v>192</v>
      </c>
      <c r="AK210" s="51">
        <v>0</v>
      </c>
      <c r="AL210" s="52">
        <v>1</v>
      </c>
      <c r="AM210" s="50" t="s">
        <v>188</v>
      </c>
      <c r="AN210" s="51">
        <v>0</v>
      </c>
      <c r="AO210" s="52">
        <v>1</v>
      </c>
      <c r="AP210">
        <f t="shared" si="146"/>
        <v>14</v>
      </c>
    </row>
    <row r="211" spans="1:42" x14ac:dyDescent="0.15">
      <c r="A211" s="40">
        <v>460</v>
      </c>
      <c r="B211" s="15" t="s">
        <v>664</v>
      </c>
      <c r="C211" s="41">
        <f t="shared" ref="C211" si="156">E211</f>
        <v>5.04</v>
      </c>
      <c r="D211" s="40">
        <v>2</v>
      </c>
      <c r="E211" s="40">
        <f t="shared" si="147"/>
        <v>5.04</v>
      </c>
      <c r="F211" s="40">
        <f t="shared" si="145"/>
        <v>140</v>
      </c>
      <c r="G211" s="40" t="s">
        <v>174</v>
      </c>
      <c r="H211" s="40" t="s">
        <v>179</v>
      </c>
      <c r="I211" s="35" t="str">
        <f t="shared" ref="I211" si="157">IF(G211="G","A",(IF(G211="C","A",(IF(G211="T","A","")))))</f>
        <v>A</v>
      </c>
      <c r="J211" s="36">
        <v>1</v>
      </c>
      <c r="K211" s="37">
        <v>1</v>
      </c>
      <c r="L211" s="35" t="str">
        <f t="shared" ref="L211" si="158">IF(G211="G","B",(IF(G211="C","B",(IF(G211="T","B","")))))</f>
        <v>B</v>
      </c>
      <c r="M211" s="36">
        <v>0</v>
      </c>
      <c r="N211" s="37">
        <v>1</v>
      </c>
      <c r="O211" s="35" t="str">
        <f t="shared" ref="O211" si="159">IF(G211="G","G",(IF(G211="C","G",(IF(G211="T","G","")))))</f>
        <v>G</v>
      </c>
      <c r="P211" s="36">
        <v>1</v>
      </c>
      <c r="Q211" s="37">
        <v>1</v>
      </c>
      <c r="R211" s="35" t="str">
        <f t="shared" ref="R211" si="160">IF(G211="G","A",IF(G211="C","M",IF(G211="T","A","")))</f>
        <v>A</v>
      </c>
      <c r="S211" s="36">
        <v>0</v>
      </c>
      <c r="T211" s="37">
        <v>1</v>
      </c>
      <c r="U211" s="35" t="str">
        <f t="shared" ref="U211" si="161">IF(G211="G","B",IF(G211="C","X",IF(G211="T","B","")))</f>
        <v>B</v>
      </c>
      <c r="V211" s="36">
        <v>0</v>
      </c>
      <c r="W211" s="37">
        <v>1</v>
      </c>
      <c r="X211" s="35" t="str">
        <f t="shared" ref="X211" si="162">IF(G211="G","P",IF(G211="C","I",IF(G211="T","P","")))</f>
        <v>P</v>
      </c>
      <c r="Y211" s="36">
        <v>1</v>
      </c>
      <c r="Z211" s="37">
        <v>1</v>
      </c>
      <c r="AA211" s="35" t="str">
        <f t="shared" ref="AA211" si="163">IF(G211="T",IF(H211&lt;&gt;"",H211,""),"")</f>
        <v>F</v>
      </c>
      <c r="AB211" s="36">
        <v>10</v>
      </c>
      <c r="AC211" s="37">
        <v>1</v>
      </c>
      <c r="AD211" s="35" t="str">
        <f t="shared" ref="AD211" si="164">IF(G211="T","A","")</f>
        <v>A</v>
      </c>
      <c r="AE211" s="36">
        <v>0</v>
      </c>
      <c r="AF211" s="37">
        <v>1</v>
      </c>
      <c r="AG211" s="35" t="str">
        <f t="shared" ref="AG211" si="165">IF(G211="T","B","")</f>
        <v>B</v>
      </c>
      <c r="AH211" s="36">
        <v>0</v>
      </c>
      <c r="AI211" s="37">
        <v>1</v>
      </c>
      <c r="AJ211" s="35" t="str">
        <f t="shared" ref="AJ211" si="166">IF(G211="T","P","")</f>
        <v>P</v>
      </c>
      <c r="AK211" s="36">
        <v>0</v>
      </c>
      <c r="AL211" s="37">
        <v>1</v>
      </c>
      <c r="AM211" s="35" t="str">
        <f t="shared" ref="AM211" si="167">IF(G211="G","A",IF(G211="C","A",IF(G211="T","A","")))</f>
        <v>A</v>
      </c>
      <c r="AN211" s="36">
        <v>1</v>
      </c>
      <c r="AO211" s="37">
        <v>1</v>
      </c>
      <c r="AP211">
        <f t="shared" si="146"/>
        <v>14</v>
      </c>
    </row>
    <row r="212" spans="1:42" x14ac:dyDescent="0.15">
      <c r="A212" s="40">
        <v>461</v>
      </c>
      <c r="B212" s="40" t="s">
        <v>253</v>
      </c>
      <c r="C212" s="41">
        <f t="shared" ref="C212:C229" si="168">E212</f>
        <v>1.44</v>
      </c>
      <c r="D212" s="40">
        <v>1</v>
      </c>
      <c r="E212" s="40">
        <f t="shared" si="147"/>
        <v>1.44</v>
      </c>
      <c r="F212" s="40">
        <f t="shared" si="145"/>
        <v>40</v>
      </c>
      <c r="G212" s="40" t="s">
        <v>174</v>
      </c>
      <c r="H212" s="40" t="s">
        <v>194</v>
      </c>
      <c r="I212" s="50" t="s">
        <v>188</v>
      </c>
      <c r="J212" s="51">
        <v>1</v>
      </c>
      <c r="K212" s="52">
        <v>1</v>
      </c>
      <c r="L212" s="50" t="s">
        <v>187</v>
      </c>
      <c r="M212" s="51">
        <v>0</v>
      </c>
      <c r="N212" s="52">
        <v>1</v>
      </c>
      <c r="O212" s="50" t="s">
        <v>170</v>
      </c>
      <c r="P212" s="51">
        <v>3</v>
      </c>
      <c r="Q212" s="52">
        <v>1</v>
      </c>
      <c r="R212" s="50" t="s">
        <v>188</v>
      </c>
      <c r="S212" s="51">
        <v>0</v>
      </c>
      <c r="T212" s="52">
        <v>1</v>
      </c>
      <c r="U212" s="50" t="s">
        <v>187</v>
      </c>
      <c r="V212" s="51">
        <v>0</v>
      </c>
      <c r="W212" s="52">
        <v>1</v>
      </c>
      <c r="X212" s="50" t="s">
        <v>189</v>
      </c>
      <c r="Y212" s="51">
        <v>0</v>
      </c>
      <c r="Z212" s="52">
        <v>1</v>
      </c>
      <c r="AA212" s="50"/>
      <c r="AB212" s="51">
        <v>0</v>
      </c>
      <c r="AC212" s="52">
        <v>1</v>
      </c>
      <c r="AD212" s="50" t="s">
        <v>192</v>
      </c>
      <c r="AE212" s="51">
        <v>0</v>
      </c>
      <c r="AF212" s="52">
        <v>1</v>
      </c>
      <c r="AG212" s="50" t="s">
        <v>192</v>
      </c>
      <c r="AH212" s="51">
        <v>0</v>
      </c>
      <c r="AI212" s="52">
        <v>1</v>
      </c>
      <c r="AJ212" s="50" t="s">
        <v>192</v>
      </c>
      <c r="AK212" s="51">
        <v>0</v>
      </c>
      <c r="AL212" s="52">
        <v>1</v>
      </c>
      <c r="AM212" s="50" t="s">
        <v>188</v>
      </c>
      <c r="AN212" s="51">
        <v>0</v>
      </c>
      <c r="AO212" s="52">
        <v>1</v>
      </c>
      <c r="AP212">
        <f t="shared" si="146"/>
        <v>4</v>
      </c>
    </row>
    <row r="213" spans="1:42" x14ac:dyDescent="0.15">
      <c r="A213" s="40">
        <v>462</v>
      </c>
      <c r="B213" s="40" t="s">
        <v>254</v>
      </c>
      <c r="C213" s="41">
        <f t="shared" si="168"/>
        <v>1.7999999999999998</v>
      </c>
      <c r="D213" s="40">
        <v>1</v>
      </c>
      <c r="E213" s="40">
        <f t="shared" si="147"/>
        <v>1.7999999999999998</v>
      </c>
      <c r="F213" s="40">
        <f t="shared" si="145"/>
        <v>50</v>
      </c>
      <c r="G213" s="40" t="s">
        <v>174</v>
      </c>
      <c r="H213" s="40" t="s">
        <v>194</v>
      </c>
      <c r="I213" s="50" t="s">
        <v>188</v>
      </c>
      <c r="J213" s="51">
        <v>1</v>
      </c>
      <c r="K213" s="52">
        <v>1</v>
      </c>
      <c r="L213" s="50" t="s">
        <v>187</v>
      </c>
      <c r="M213" s="51">
        <v>0</v>
      </c>
      <c r="N213" s="52">
        <v>1</v>
      </c>
      <c r="O213" s="50" t="s">
        <v>170</v>
      </c>
      <c r="P213" s="51">
        <v>1</v>
      </c>
      <c r="Q213" s="52">
        <v>1</v>
      </c>
      <c r="R213" s="50" t="s">
        <v>180</v>
      </c>
      <c r="S213" s="51">
        <v>3</v>
      </c>
      <c r="T213" s="52">
        <v>1</v>
      </c>
      <c r="U213" s="50" t="s">
        <v>190</v>
      </c>
      <c r="V213" s="51">
        <v>0</v>
      </c>
      <c r="W213" s="52">
        <v>2</v>
      </c>
      <c r="X213" s="50" t="s">
        <v>189</v>
      </c>
      <c r="Y213" s="51">
        <v>0</v>
      </c>
      <c r="Z213" s="52">
        <v>1</v>
      </c>
      <c r="AA213" s="50"/>
      <c r="AB213" s="51">
        <v>0</v>
      </c>
      <c r="AC213" s="52">
        <v>1</v>
      </c>
      <c r="AD213" s="50" t="s">
        <v>192</v>
      </c>
      <c r="AE213" s="51">
        <v>0</v>
      </c>
      <c r="AF213" s="52">
        <v>1</v>
      </c>
      <c r="AG213" s="50" t="s">
        <v>192</v>
      </c>
      <c r="AH213" s="51">
        <v>0</v>
      </c>
      <c r="AI213" s="52">
        <v>1</v>
      </c>
      <c r="AJ213" s="50" t="s">
        <v>192</v>
      </c>
      <c r="AK213" s="51">
        <v>0</v>
      </c>
      <c r="AL213" s="52">
        <v>1</v>
      </c>
      <c r="AM213" s="50" t="s">
        <v>188</v>
      </c>
      <c r="AN213" s="51">
        <v>0</v>
      </c>
      <c r="AO213" s="52">
        <v>1</v>
      </c>
      <c r="AP213">
        <f t="shared" si="146"/>
        <v>5</v>
      </c>
    </row>
    <row r="214" spans="1:42" x14ac:dyDescent="0.15">
      <c r="A214" s="40">
        <v>463</v>
      </c>
      <c r="B214" s="40" t="s">
        <v>255</v>
      </c>
      <c r="C214" s="41">
        <f t="shared" si="168"/>
        <v>0.36</v>
      </c>
      <c r="D214" s="40">
        <v>1</v>
      </c>
      <c r="E214" s="40">
        <f t="shared" si="147"/>
        <v>0.36</v>
      </c>
      <c r="F214" s="40">
        <f t="shared" si="145"/>
        <v>10</v>
      </c>
      <c r="G214" s="40" t="s">
        <v>174</v>
      </c>
      <c r="H214" s="40" t="s">
        <v>194</v>
      </c>
      <c r="I214" s="50" t="s">
        <v>188</v>
      </c>
      <c r="J214" s="51">
        <v>0</v>
      </c>
      <c r="K214" s="52">
        <v>1</v>
      </c>
      <c r="L214" s="50" t="s">
        <v>187</v>
      </c>
      <c r="M214" s="51">
        <v>0</v>
      </c>
      <c r="N214" s="52">
        <v>1</v>
      </c>
      <c r="O214" s="50" t="s">
        <v>170</v>
      </c>
      <c r="P214" s="51">
        <v>0</v>
      </c>
      <c r="Q214" s="52">
        <v>1</v>
      </c>
      <c r="R214" s="50" t="s">
        <v>188</v>
      </c>
      <c r="S214" s="51">
        <v>1</v>
      </c>
      <c r="T214" s="52">
        <v>1</v>
      </c>
      <c r="U214" s="50" t="s">
        <v>187</v>
      </c>
      <c r="V214" s="51">
        <v>0</v>
      </c>
      <c r="W214" s="52">
        <v>1</v>
      </c>
      <c r="X214" s="50" t="s">
        <v>189</v>
      </c>
      <c r="Y214" s="51">
        <v>0</v>
      </c>
      <c r="Z214" s="52">
        <v>1</v>
      </c>
      <c r="AA214" s="50"/>
      <c r="AB214" s="51">
        <v>0</v>
      </c>
      <c r="AC214" s="52">
        <v>1</v>
      </c>
      <c r="AD214" s="50" t="s">
        <v>192</v>
      </c>
      <c r="AE214" s="51">
        <v>0</v>
      </c>
      <c r="AF214" s="52">
        <v>1</v>
      </c>
      <c r="AG214" s="50" t="s">
        <v>192</v>
      </c>
      <c r="AH214" s="51">
        <v>0</v>
      </c>
      <c r="AI214" s="52">
        <v>1</v>
      </c>
      <c r="AJ214" s="50" t="s">
        <v>192</v>
      </c>
      <c r="AK214" s="51">
        <v>0</v>
      </c>
      <c r="AL214" s="52">
        <v>1</v>
      </c>
      <c r="AM214" s="50" t="s">
        <v>188</v>
      </c>
      <c r="AN214" s="51">
        <v>0</v>
      </c>
      <c r="AO214" s="52">
        <v>1</v>
      </c>
      <c r="AP214">
        <f t="shared" si="146"/>
        <v>1</v>
      </c>
    </row>
    <row r="215" spans="1:42" x14ac:dyDescent="0.15">
      <c r="A215" s="40">
        <v>464</v>
      </c>
      <c r="B215" s="40" t="s">
        <v>256</v>
      </c>
      <c r="C215" s="41">
        <f t="shared" si="168"/>
        <v>15.12</v>
      </c>
      <c r="D215" s="40">
        <v>1</v>
      </c>
      <c r="E215" s="40">
        <f t="shared" si="147"/>
        <v>15.12</v>
      </c>
      <c r="F215" s="40">
        <f t="shared" si="145"/>
        <v>420</v>
      </c>
      <c r="G215" s="40" t="s">
        <v>174</v>
      </c>
      <c r="H215" s="40" t="s">
        <v>194</v>
      </c>
      <c r="I215" s="50" t="s">
        <v>188</v>
      </c>
      <c r="J215" s="51">
        <v>0</v>
      </c>
      <c r="K215" s="52">
        <v>1</v>
      </c>
      <c r="L215" s="50" t="s">
        <v>187</v>
      </c>
      <c r="M215" s="51">
        <v>0</v>
      </c>
      <c r="N215" s="52">
        <v>1</v>
      </c>
      <c r="O215" s="50" t="s">
        <v>170</v>
      </c>
      <c r="P215" s="51">
        <v>0</v>
      </c>
      <c r="Q215" s="52">
        <v>1</v>
      </c>
      <c r="R215" s="50" t="s">
        <v>180</v>
      </c>
      <c r="S215" s="51">
        <v>0</v>
      </c>
      <c r="T215" s="52">
        <v>1</v>
      </c>
      <c r="U215" s="50" t="s">
        <v>190</v>
      </c>
      <c r="V215" s="51">
        <v>42</v>
      </c>
      <c r="W215" s="52">
        <v>1</v>
      </c>
      <c r="X215" s="50" t="s">
        <v>191</v>
      </c>
      <c r="Y215" s="51">
        <v>0</v>
      </c>
      <c r="Z215" s="52">
        <v>1</v>
      </c>
      <c r="AA215" s="50"/>
      <c r="AB215" s="51">
        <v>0</v>
      </c>
      <c r="AC215" s="52">
        <v>1</v>
      </c>
      <c r="AD215" s="50" t="s">
        <v>192</v>
      </c>
      <c r="AE215" s="51">
        <v>0</v>
      </c>
      <c r="AF215" s="52">
        <v>1</v>
      </c>
      <c r="AG215" s="50" t="s">
        <v>192</v>
      </c>
      <c r="AH215" s="51">
        <v>0</v>
      </c>
      <c r="AI215" s="52">
        <v>1</v>
      </c>
      <c r="AJ215" s="50" t="s">
        <v>192</v>
      </c>
      <c r="AK215" s="51">
        <v>0</v>
      </c>
      <c r="AL215" s="52">
        <v>1</v>
      </c>
      <c r="AM215" s="50" t="s">
        <v>188</v>
      </c>
      <c r="AN215" s="51">
        <v>0</v>
      </c>
      <c r="AO215" s="52">
        <v>1</v>
      </c>
      <c r="AP215">
        <f t="shared" si="146"/>
        <v>42</v>
      </c>
    </row>
    <row r="216" spans="1:42" x14ac:dyDescent="0.15">
      <c r="A216" s="40">
        <v>465</v>
      </c>
      <c r="B216" s="40" t="s">
        <v>257</v>
      </c>
      <c r="C216" s="41">
        <f t="shared" si="168"/>
        <v>5.04</v>
      </c>
      <c r="D216" s="40">
        <v>1</v>
      </c>
      <c r="E216" s="40">
        <f t="shared" si="147"/>
        <v>5.04</v>
      </c>
      <c r="F216" s="40">
        <f t="shared" si="145"/>
        <v>140</v>
      </c>
      <c r="G216" s="40" t="s">
        <v>174</v>
      </c>
      <c r="H216" s="40" t="s">
        <v>194</v>
      </c>
      <c r="I216" s="50" t="s">
        <v>188</v>
      </c>
      <c r="J216" s="51">
        <v>1</v>
      </c>
      <c r="K216" s="52">
        <v>1</v>
      </c>
      <c r="L216" s="50" t="s">
        <v>187</v>
      </c>
      <c r="M216" s="51">
        <v>0</v>
      </c>
      <c r="N216" s="52">
        <v>1</v>
      </c>
      <c r="O216" s="50" t="s">
        <v>170</v>
      </c>
      <c r="P216" s="51">
        <v>1</v>
      </c>
      <c r="Q216" s="52">
        <v>1</v>
      </c>
      <c r="R216" s="50" t="s">
        <v>188</v>
      </c>
      <c r="S216" s="51">
        <v>0</v>
      </c>
      <c r="T216" s="52">
        <v>1</v>
      </c>
      <c r="U216" s="50" t="s">
        <v>187</v>
      </c>
      <c r="V216" s="51">
        <v>0</v>
      </c>
      <c r="W216" s="52">
        <v>1</v>
      </c>
      <c r="X216" s="50" t="s">
        <v>189</v>
      </c>
      <c r="Y216" s="51">
        <v>0</v>
      </c>
      <c r="Z216" s="52">
        <v>1</v>
      </c>
      <c r="AA216" s="50" t="s">
        <v>178</v>
      </c>
      <c r="AB216" s="51">
        <v>10</v>
      </c>
      <c r="AC216" s="52">
        <v>1</v>
      </c>
      <c r="AD216" s="50" t="s">
        <v>188</v>
      </c>
      <c r="AE216" s="51">
        <v>1</v>
      </c>
      <c r="AF216" s="52">
        <v>1</v>
      </c>
      <c r="AG216" s="50" t="s">
        <v>187</v>
      </c>
      <c r="AH216" s="51">
        <v>0</v>
      </c>
      <c r="AI216" s="52">
        <v>1</v>
      </c>
      <c r="AJ216" s="50" t="s">
        <v>189</v>
      </c>
      <c r="AK216" s="51">
        <v>1</v>
      </c>
      <c r="AL216" s="52">
        <v>1</v>
      </c>
      <c r="AM216" s="50" t="s">
        <v>188</v>
      </c>
      <c r="AN216" s="51">
        <v>0</v>
      </c>
      <c r="AO216" s="52">
        <v>1</v>
      </c>
      <c r="AP216">
        <f t="shared" si="146"/>
        <v>14</v>
      </c>
    </row>
    <row r="217" spans="1:42" x14ac:dyDescent="0.15">
      <c r="A217" s="40">
        <v>466</v>
      </c>
      <c r="B217" s="40" t="s">
        <v>258</v>
      </c>
      <c r="C217" s="41">
        <f t="shared" si="168"/>
        <v>1.0799999999999998</v>
      </c>
      <c r="D217" s="40">
        <v>1</v>
      </c>
      <c r="E217" s="40">
        <f t="shared" si="147"/>
        <v>1.0799999999999998</v>
      </c>
      <c r="F217" s="40">
        <f t="shared" si="145"/>
        <v>30</v>
      </c>
      <c r="G217" s="40" t="s">
        <v>174</v>
      </c>
      <c r="H217" s="40" t="s">
        <v>201</v>
      </c>
      <c r="I217" s="35" t="str">
        <f t="shared" ref="I217:I223" si="169">IF(G217="G","A",(IF(G217="C","A",(IF(G217="T","A","")))))</f>
        <v>A</v>
      </c>
      <c r="J217" s="36">
        <v>0</v>
      </c>
      <c r="K217" s="37">
        <v>1</v>
      </c>
      <c r="L217" s="35" t="str">
        <f t="shared" ref="L217:L223" si="170">IF(G217="G","B",(IF(G217="C","B",(IF(G217="T","B","")))))</f>
        <v>B</v>
      </c>
      <c r="M217" s="36">
        <v>0</v>
      </c>
      <c r="N217" s="37">
        <v>1</v>
      </c>
      <c r="O217" s="35" t="str">
        <f t="shared" ref="O217:O223" si="171">IF(G217="G","G",(IF(G217="C","G",(IF(G217="T","G","")))))</f>
        <v>G</v>
      </c>
      <c r="P217" s="36">
        <v>0</v>
      </c>
      <c r="Q217" s="37">
        <v>1</v>
      </c>
      <c r="R217" s="35" t="str">
        <f t="shared" ref="R217:R223" si="172">IF(G217="G","A",IF(G217="C","M",IF(G217="T","A","")))</f>
        <v>A</v>
      </c>
      <c r="S217" s="36">
        <v>0</v>
      </c>
      <c r="T217" s="37">
        <v>1</v>
      </c>
      <c r="U217" s="35" t="str">
        <f t="shared" ref="U217:U223" si="173">IF(G217="G","B",IF(G217="C","X",IF(G217="T","B","")))</f>
        <v>B</v>
      </c>
      <c r="V217" s="36">
        <v>0</v>
      </c>
      <c r="W217" s="37">
        <v>1</v>
      </c>
      <c r="X217" s="35" t="str">
        <f t="shared" ref="X217:X223" si="174">IF(G217="G","P",IF(G217="C","I",IF(G217="T","P","")))</f>
        <v>P</v>
      </c>
      <c r="Y217" s="36">
        <v>0</v>
      </c>
      <c r="Z217" s="37">
        <v>1</v>
      </c>
      <c r="AA217" s="35" t="str">
        <f t="shared" ref="AA217:AA223" si="175">IF(G217="T",IF(H217&lt;&gt;"",H217,""),"")</f>
        <v>L</v>
      </c>
      <c r="AB217" s="36">
        <v>3</v>
      </c>
      <c r="AC217" s="37">
        <v>1</v>
      </c>
      <c r="AD217" s="35" t="str">
        <f t="shared" ref="AD217:AD224" si="176">IF(G217="T","A","")</f>
        <v>A</v>
      </c>
      <c r="AE217" s="36">
        <v>0</v>
      </c>
      <c r="AF217" s="37">
        <v>1</v>
      </c>
      <c r="AG217" s="35" t="str">
        <f t="shared" ref="AG217:AG224" si="177">IF(G217="T","B","")</f>
        <v>B</v>
      </c>
      <c r="AH217" s="36">
        <v>0</v>
      </c>
      <c r="AI217" s="37">
        <v>1</v>
      </c>
      <c r="AJ217" s="35" t="str">
        <f t="shared" ref="AJ217:AJ224" si="178">IF(G217="T","P","")</f>
        <v>P</v>
      </c>
      <c r="AK217" s="36">
        <v>0</v>
      </c>
      <c r="AL217" s="37">
        <v>1</v>
      </c>
      <c r="AM217" s="35" t="str">
        <f t="shared" ref="AM217:AM224" si="179">IF(G217="G","A",IF(G217="C","A",IF(G217="T","A","")))</f>
        <v>A</v>
      </c>
      <c r="AN217" s="36">
        <v>0</v>
      </c>
      <c r="AO217" s="37">
        <v>1</v>
      </c>
      <c r="AP217">
        <f t="shared" si="146"/>
        <v>3</v>
      </c>
    </row>
    <row r="218" spans="1:42" x14ac:dyDescent="0.15">
      <c r="A218" s="40">
        <v>467</v>
      </c>
      <c r="B218" s="40" t="s">
        <v>259</v>
      </c>
      <c r="C218" s="41">
        <f t="shared" si="168"/>
        <v>1.0799999999999998</v>
      </c>
      <c r="D218" s="40">
        <v>1</v>
      </c>
      <c r="E218" s="40">
        <f t="shared" si="147"/>
        <v>1.0799999999999998</v>
      </c>
      <c r="F218" s="40">
        <f t="shared" si="145"/>
        <v>30</v>
      </c>
      <c r="G218" s="40" t="s">
        <v>174</v>
      </c>
      <c r="H218" s="40" t="s">
        <v>193</v>
      </c>
      <c r="I218" s="35" t="str">
        <f t="shared" si="169"/>
        <v>A</v>
      </c>
      <c r="J218" s="36">
        <v>0</v>
      </c>
      <c r="K218" s="37">
        <v>1</v>
      </c>
      <c r="L218" s="35" t="str">
        <f t="shared" si="170"/>
        <v>B</v>
      </c>
      <c r="M218" s="36">
        <v>0</v>
      </c>
      <c r="N218" s="37">
        <v>1</v>
      </c>
      <c r="O218" s="35" t="str">
        <f t="shared" si="171"/>
        <v>G</v>
      </c>
      <c r="P218" s="36">
        <v>0</v>
      </c>
      <c r="Q218" s="37">
        <v>1</v>
      </c>
      <c r="R218" s="35" t="str">
        <f t="shared" si="172"/>
        <v>A</v>
      </c>
      <c r="S218" s="36">
        <v>0</v>
      </c>
      <c r="T218" s="37">
        <v>1</v>
      </c>
      <c r="U218" s="35" t="str">
        <f t="shared" si="173"/>
        <v>B</v>
      </c>
      <c r="V218" s="36">
        <v>0</v>
      </c>
      <c r="W218" s="37">
        <v>1</v>
      </c>
      <c r="X218" s="35" t="str">
        <f t="shared" si="174"/>
        <v>P</v>
      </c>
      <c r="Y218" s="36">
        <v>0</v>
      </c>
      <c r="Z218" s="37">
        <v>1</v>
      </c>
      <c r="AA218" s="35" t="str">
        <f t="shared" si="175"/>
        <v>S</v>
      </c>
      <c r="AB218" s="36">
        <v>3</v>
      </c>
      <c r="AC218" s="37">
        <v>1</v>
      </c>
      <c r="AD218" s="35" t="str">
        <f t="shared" si="176"/>
        <v>A</v>
      </c>
      <c r="AE218" s="36">
        <v>0</v>
      </c>
      <c r="AF218" s="37">
        <v>1</v>
      </c>
      <c r="AG218" s="35" t="str">
        <f t="shared" si="177"/>
        <v>B</v>
      </c>
      <c r="AH218" s="36">
        <v>0</v>
      </c>
      <c r="AI218" s="37">
        <v>1</v>
      </c>
      <c r="AJ218" s="35" t="str">
        <f t="shared" si="178"/>
        <v>P</v>
      </c>
      <c r="AK218" s="36">
        <v>0</v>
      </c>
      <c r="AL218" s="37">
        <v>1</v>
      </c>
      <c r="AM218" s="35" t="str">
        <f t="shared" si="179"/>
        <v>A</v>
      </c>
      <c r="AN218" s="36">
        <v>0</v>
      </c>
      <c r="AO218" s="37">
        <v>1</v>
      </c>
      <c r="AP218">
        <f t="shared" si="146"/>
        <v>3</v>
      </c>
    </row>
    <row r="219" spans="1:42" x14ac:dyDescent="0.15">
      <c r="A219" s="40">
        <v>468</v>
      </c>
      <c r="B219" s="40" t="s">
        <v>260</v>
      </c>
      <c r="C219" s="41">
        <f t="shared" si="168"/>
        <v>1.0799999999999998</v>
      </c>
      <c r="D219" s="40">
        <v>1</v>
      </c>
      <c r="E219" s="40">
        <f t="shared" si="147"/>
        <v>1.0799999999999998</v>
      </c>
      <c r="F219" s="40">
        <f t="shared" si="145"/>
        <v>30</v>
      </c>
      <c r="G219" s="40" t="s">
        <v>174</v>
      </c>
      <c r="H219" s="40" t="s">
        <v>179</v>
      </c>
      <c r="I219" s="35" t="str">
        <f t="shared" si="169"/>
        <v>A</v>
      </c>
      <c r="J219" s="36">
        <v>0</v>
      </c>
      <c r="K219" s="37">
        <v>1</v>
      </c>
      <c r="L219" s="35" t="str">
        <f t="shared" si="170"/>
        <v>B</v>
      </c>
      <c r="M219" s="36">
        <v>0</v>
      </c>
      <c r="N219" s="37">
        <v>1</v>
      </c>
      <c r="O219" s="35" t="str">
        <f t="shared" si="171"/>
        <v>G</v>
      </c>
      <c r="P219" s="36">
        <v>0</v>
      </c>
      <c r="Q219" s="37">
        <v>1</v>
      </c>
      <c r="R219" s="35" t="str">
        <f t="shared" si="172"/>
        <v>A</v>
      </c>
      <c r="S219" s="36">
        <v>0</v>
      </c>
      <c r="T219" s="37">
        <v>1</v>
      </c>
      <c r="U219" s="35" t="str">
        <f t="shared" si="173"/>
        <v>B</v>
      </c>
      <c r="V219" s="36">
        <v>0</v>
      </c>
      <c r="W219" s="37">
        <v>1</v>
      </c>
      <c r="X219" s="35" t="str">
        <f t="shared" si="174"/>
        <v>P</v>
      </c>
      <c r="Y219" s="36">
        <v>0</v>
      </c>
      <c r="Z219" s="37">
        <v>1</v>
      </c>
      <c r="AA219" s="35" t="str">
        <f t="shared" si="175"/>
        <v>F</v>
      </c>
      <c r="AB219" s="36">
        <v>3</v>
      </c>
      <c r="AC219" s="37">
        <v>1</v>
      </c>
      <c r="AD219" s="35" t="str">
        <f t="shared" si="176"/>
        <v>A</v>
      </c>
      <c r="AE219" s="36">
        <v>0</v>
      </c>
      <c r="AF219" s="37">
        <v>1</v>
      </c>
      <c r="AG219" s="35" t="str">
        <f t="shared" si="177"/>
        <v>B</v>
      </c>
      <c r="AH219" s="36">
        <v>0</v>
      </c>
      <c r="AI219" s="37">
        <v>1</v>
      </c>
      <c r="AJ219" s="35" t="str">
        <f t="shared" si="178"/>
        <v>P</v>
      </c>
      <c r="AK219" s="36">
        <v>0</v>
      </c>
      <c r="AL219" s="37">
        <v>1</v>
      </c>
      <c r="AM219" s="35" t="str">
        <f t="shared" si="179"/>
        <v>A</v>
      </c>
      <c r="AN219" s="36">
        <v>0</v>
      </c>
      <c r="AO219" s="37">
        <v>1</v>
      </c>
      <c r="AP219">
        <f t="shared" si="146"/>
        <v>3</v>
      </c>
    </row>
    <row r="220" spans="1:42" x14ac:dyDescent="0.15">
      <c r="A220" s="40">
        <v>469</v>
      </c>
      <c r="B220" s="40" t="s">
        <v>261</v>
      </c>
      <c r="C220" s="41">
        <f t="shared" si="168"/>
        <v>1.7999999999999998</v>
      </c>
      <c r="D220" s="40">
        <v>1</v>
      </c>
      <c r="E220" s="40">
        <f t="shared" si="147"/>
        <v>1.7999999999999998</v>
      </c>
      <c r="F220" s="40">
        <f t="shared" si="145"/>
        <v>50</v>
      </c>
      <c r="G220" s="40" t="s">
        <v>174</v>
      </c>
      <c r="H220" s="40"/>
      <c r="I220" s="35" t="str">
        <f t="shared" si="169"/>
        <v>A</v>
      </c>
      <c r="J220" s="36">
        <v>1</v>
      </c>
      <c r="K220" s="37">
        <v>1</v>
      </c>
      <c r="L220" s="35" t="str">
        <f t="shared" si="170"/>
        <v>B</v>
      </c>
      <c r="M220" s="36">
        <v>0</v>
      </c>
      <c r="N220" s="37">
        <v>1</v>
      </c>
      <c r="O220" s="35" t="str">
        <f t="shared" si="171"/>
        <v>G</v>
      </c>
      <c r="P220" s="36">
        <v>1</v>
      </c>
      <c r="Q220" s="37">
        <v>1</v>
      </c>
      <c r="R220" s="35" t="str">
        <f t="shared" si="172"/>
        <v>A</v>
      </c>
      <c r="S220" s="36">
        <v>1</v>
      </c>
      <c r="T220" s="37">
        <v>1</v>
      </c>
      <c r="U220" s="35" t="str">
        <f t="shared" si="173"/>
        <v>B</v>
      </c>
      <c r="V220" s="36">
        <v>0</v>
      </c>
      <c r="W220" s="37">
        <v>1</v>
      </c>
      <c r="X220" s="35" t="str">
        <f t="shared" si="174"/>
        <v>P</v>
      </c>
      <c r="Y220" s="36">
        <v>1</v>
      </c>
      <c r="Z220" s="37">
        <v>1</v>
      </c>
      <c r="AA220" s="35" t="str">
        <f t="shared" si="175"/>
        <v/>
      </c>
      <c r="AB220" s="36">
        <v>0</v>
      </c>
      <c r="AC220" s="37">
        <v>1</v>
      </c>
      <c r="AD220" s="35" t="str">
        <f t="shared" si="176"/>
        <v>A</v>
      </c>
      <c r="AE220" s="36">
        <v>0</v>
      </c>
      <c r="AF220" s="37">
        <v>1</v>
      </c>
      <c r="AG220" s="35" t="str">
        <f t="shared" si="177"/>
        <v>B</v>
      </c>
      <c r="AH220" s="36">
        <v>0</v>
      </c>
      <c r="AI220" s="37">
        <v>1</v>
      </c>
      <c r="AJ220" s="35" t="str">
        <f t="shared" si="178"/>
        <v>P</v>
      </c>
      <c r="AK220" s="36">
        <v>0</v>
      </c>
      <c r="AL220" s="37">
        <v>1</v>
      </c>
      <c r="AM220" s="35" t="str">
        <f t="shared" si="179"/>
        <v>A</v>
      </c>
      <c r="AN220" s="36">
        <v>1</v>
      </c>
      <c r="AO220" s="37">
        <v>1</v>
      </c>
      <c r="AP220">
        <f t="shared" si="146"/>
        <v>5</v>
      </c>
    </row>
    <row r="221" spans="1:42" x14ac:dyDescent="0.15">
      <c r="A221" s="40">
        <v>470</v>
      </c>
      <c r="B221" s="40" t="s">
        <v>262</v>
      </c>
      <c r="C221" s="41">
        <f t="shared" si="168"/>
        <v>3.2399999999999998</v>
      </c>
      <c r="D221" s="40">
        <v>1</v>
      </c>
      <c r="E221" s="40">
        <f t="shared" si="147"/>
        <v>3.2399999999999998</v>
      </c>
      <c r="F221" s="40">
        <f t="shared" si="145"/>
        <v>90</v>
      </c>
      <c r="G221" s="40" t="s">
        <v>174</v>
      </c>
      <c r="H221" s="40"/>
      <c r="I221" s="35" t="str">
        <f t="shared" si="169"/>
        <v>A</v>
      </c>
      <c r="J221" s="36">
        <v>1</v>
      </c>
      <c r="K221" s="37">
        <v>1</v>
      </c>
      <c r="L221" s="35" t="str">
        <f t="shared" si="170"/>
        <v>B</v>
      </c>
      <c r="M221" s="36">
        <v>0</v>
      </c>
      <c r="N221" s="37">
        <v>1</v>
      </c>
      <c r="O221" s="35" t="str">
        <f t="shared" si="171"/>
        <v>G</v>
      </c>
      <c r="P221" s="36">
        <v>1</v>
      </c>
      <c r="Q221" s="37">
        <v>1</v>
      </c>
      <c r="R221" s="35" t="str">
        <f t="shared" si="172"/>
        <v>A</v>
      </c>
      <c r="S221" s="36">
        <v>6</v>
      </c>
      <c r="T221" s="37">
        <v>1</v>
      </c>
      <c r="U221" s="35" t="str">
        <f t="shared" si="173"/>
        <v>B</v>
      </c>
      <c r="V221" s="36">
        <v>0</v>
      </c>
      <c r="W221" s="37">
        <v>1</v>
      </c>
      <c r="X221" s="35" t="str">
        <f t="shared" si="174"/>
        <v>P</v>
      </c>
      <c r="Y221" s="36">
        <v>0</v>
      </c>
      <c r="Z221" s="37">
        <v>1</v>
      </c>
      <c r="AA221" s="35" t="str">
        <f t="shared" si="175"/>
        <v/>
      </c>
      <c r="AB221" s="36">
        <v>0</v>
      </c>
      <c r="AC221" s="37">
        <v>1</v>
      </c>
      <c r="AD221" s="35" t="str">
        <f t="shared" si="176"/>
        <v>A</v>
      </c>
      <c r="AE221" s="36">
        <v>0</v>
      </c>
      <c r="AF221" s="37">
        <v>1</v>
      </c>
      <c r="AG221" s="35" t="str">
        <f t="shared" si="177"/>
        <v>B</v>
      </c>
      <c r="AH221" s="36">
        <v>0</v>
      </c>
      <c r="AI221" s="37">
        <v>1</v>
      </c>
      <c r="AJ221" s="35" t="str">
        <f t="shared" si="178"/>
        <v>P</v>
      </c>
      <c r="AK221" s="36">
        <v>0</v>
      </c>
      <c r="AL221" s="37">
        <v>1</v>
      </c>
      <c r="AM221" s="35" t="str">
        <f t="shared" si="179"/>
        <v>A</v>
      </c>
      <c r="AN221" s="36">
        <v>1</v>
      </c>
      <c r="AO221" s="37">
        <v>1</v>
      </c>
      <c r="AP221">
        <f t="shared" si="146"/>
        <v>9</v>
      </c>
    </row>
    <row r="222" spans="1:42" x14ac:dyDescent="0.15">
      <c r="A222" s="40">
        <v>472</v>
      </c>
      <c r="B222" s="40" t="s">
        <v>263</v>
      </c>
      <c r="C222" s="41">
        <f t="shared" si="168"/>
        <v>7.919999999999999</v>
      </c>
      <c r="D222" s="40">
        <v>1</v>
      </c>
      <c r="E222" s="40">
        <f t="shared" si="147"/>
        <v>7.919999999999999</v>
      </c>
      <c r="F222" s="40">
        <f t="shared" si="145"/>
        <v>220</v>
      </c>
      <c r="G222" s="40" t="s">
        <v>174</v>
      </c>
      <c r="H222" s="40" t="s">
        <v>171</v>
      </c>
      <c r="I222" s="35" t="str">
        <f t="shared" si="169"/>
        <v>A</v>
      </c>
      <c r="J222" s="36">
        <v>1</v>
      </c>
      <c r="K222" s="37">
        <v>1</v>
      </c>
      <c r="L222" s="35" t="str">
        <f t="shared" si="170"/>
        <v>B</v>
      </c>
      <c r="M222" s="36">
        <v>0</v>
      </c>
      <c r="N222" s="37">
        <v>1</v>
      </c>
      <c r="O222" s="35" t="str">
        <f t="shared" si="171"/>
        <v>G</v>
      </c>
      <c r="P222" s="36">
        <v>1</v>
      </c>
      <c r="Q222" s="37">
        <v>1</v>
      </c>
      <c r="R222" s="35" t="str">
        <f t="shared" si="172"/>
        <v>A</v>
      </c>
      <c r="S222" s="36">
        <v>1</v>
      </c>
      <c r="T222" s="37">
        <v>1</v>
      </c>
      <c r="U222" s="35" t="str">
        <f t="shared" si="173"/>
        <v>B</v>
      </c>
      <c r="V222" s="36">
        <v>0</v>
      </c>
      <c r="W222" s="37">
        <v>1</v>
      </c>
      <c r="X222" s="35" t="str">
        <f t="shared" si="174"/>
        <v>P</v>
      </c>
      <c r="Y222" s="36">
        <v>1</v>
      </c>
      <c r="Z222" s="37">
        <v>1</v>
      </c>
      <c r="AA222" s="35" t="str">
        <f t="shared" si="175"/>
        <v>C</v>
      </c>
      <c r="AB222" s="36">
        <v>16</v>
      </c>
      <c r="AC222" s="37">
        <v>1</v>
      </c>
      <c r="AD222" s="35" t="str">
        <f t="shared" si="176"/>
        <v>A</v>
      </c>
      <c r="AE222" s="36">
        <v>1</v>
      </c>
      <c r="AF222" s="37">
        <v>1</v>
      </c>
      <c r="AG222" s="35" t="str">
        <f t="shared" si="177"/>
        <v>B</v>
      </c>
      <c r="AH222" s="36">
        <v>0</v>
      </c>
      <c r="AI222" s="37">
        <v>1</v>
      </c>
      <c r="AJ222" s="35" t="str">
        <f t="shared" si="178"/>
        <v>P</v>
      </c>
      <c r="AK222" s="36">
        <v>1</v>
      </c>
      <c r="AL222" s="37">
        <v>1</v>
      </c>
      <c r="AM222" s="35" t="str">
        <f t="shared" si="179"/>
        <v>A</v>
      </c>
      <c r="AN222" s="36">
        <v>0</v>
      </c>
      <c r="AO222" s="37">
        <v>1</v>
      </c>
      <c r="AP222">
        <f t="shared" si="146"/>
        <v>22</v>
      </c>
    </row>
    <row r="223" spans="1:42" x14ac:dyDescent="0.15">
      <c r="A223" s="40">
        <v>473</v>
      </c>
      <c r="B223" s="40" t="s">
        <v>264</v>
      </c>
      <c r="C223" s="41">
        <f t="shared" si="168"/>
        <v>4.68</v>
      </c>
      <c r="D223" s="40">
        <v>1</v>
      </c>
      <c r="E223" s="40">
        <f t="shared" si="147"/>
        <v>4.68</v>
      </c>
      <c r="F223" s="40">
        <f t="shared" si="145"/>
        <v>130</v>
      </c>
      <c r="G223" s="40" t="s">
        <v>174</v>
      </c>
      <c r="H223" s="40"/>
      <c r="I223" s="35" t="str">
        <f t="shared" si="169"/>
        <v>A</v>
      </c>
      <c r="J223" s="36">
        <v>1</v>
      </c>
      <c r="K223" s="37">
        <v>1</v>
      </c>
      <c r="L223" s="35" t="str">
        <f t="shared" si="170"/>
        <v>B</v>
      </c>
      <c r="M223" s="36">
        <v>0</v>
      </c>
      <c r="N223" s="37">
        <v>1</v>
      </c>
      <c r="O223" s="35" t="str">
        <f t="shared" si="171"/>
        <v>G</v>
      </c>
      <c r="P223" s="36">
        <v>1</v>
      </c>
      <c r="Q223" s="37">
        <v>6</v>
      </c>
      <c r="R223" s="35" t="str">
        <f t="shared" si="172"/>
        <v>A</v>
      </c>
      <c r="S223" s="36">
        <v>1</v>
      </c>
      <c r="T223" s="37">
        <v>6</v>
      </c>
      <c r="U223" s="35" t="str">
        <f t="shared" si="173"/>
        <v>B</v>
      </c>
      <c r="V223" s="36">
        <v>0</v>
      </c>
      <c r="W223" s="37">
        <v>1</v>
      </c>
      <c r="X223" s="35" t="str">
        <f t="shared" si="174"/>
        <v>P</v>
      </c>
      <c r="Y223" s="36">
        <v>0</v>
      </c>
      <c r="Z223" s="37">
        <v>1</v>
      </c>
      <c r="AA223" s="35" t="str">
        <f t="shared" si="175"/>
        <v/>
      </c>
      <c r="AB223" s="36">
        <v>0</v>
      </c>
      <c r="AC223" s="37">
        <v>1</v>
      </c>
      <c r="AD223" s="35" t="str">
        <f t="shared" si="176"/>
        <v>A</v>
      </c>
      <c r="AE223" s="36">
        <v>0</v>
      </c>
      <c r="AF223" s="37">
        <v>1</v>
      </c>
      <c r="AG223" s="35" t="str">
        <f t="shared" si="177"/>
        <v>B</v>
      </c>
      <c r="AH223" s="36">
        <v>0</v>
      </c>
      <c r="AI223" s="37">
        <v>1</v>
      </c>
      <c r="AJ223" s="35" t="str">
        <f t="shared" si="178"/>
        <v>P</v>
      </c>
      <c r="AK223" s="36">
        <v>0</v>
      </c>
      <c r="AL223" s="37">
        <v>1</v>
      </c>
      <c r="AM223" s="35" t="str">
        <f t="shared" si="179"/>
        <v>A</v>
      </c>
      <c r="AN223" s="36">
        <v>0</v>
      </c>
      <c r="AO223" s="37">
        <v>1</v>
      </c>
      <c r="AP223">
        <f t="shared" si="146"/>
        <v>13</v>
      </c>
    </row>
    <row r="224" spans="1:42" x14ac:dyDescent="0.15">
      <c r="A224" s="40">
        <v>474</v>
      </c>
      <c r="B224" s="40" t="s">
        <v>265</v>
      </c>
      <c r="C224" s="41">
        <f t="shared" si="168"/>
        <v>1.7999999999999998</v>
      </c>
      <c r="D224" s="40">
        <v>1</v>
      </c>
      <c r="E224" s="40">
        <f t="shared" si="147"/>
        <v>1.7999999999999998</v>
      </c>
      <c r="F224" s="40">
        <f t="shared" si="145"/>
        <v>50</v>
      </c>
      <c r="G224" s="40" t="s">
        <v>174</v>
      </c>
      <c r="H224" s="40"/>
      <c r="I224" s="35" t="s">
        <v>188</v>
      </c>
      <c r="J224" s="36">
        <v>1</v>
      </c>
      <c r="K224" s="37">
        <v>1</v>
      </c>
      <c r="L224" s="35" t="s">
        <v>187</v>
      </c>
      <c r="M224" s="36">
        <v>0</v>
      </c>
      <c r="N224" s="37">
        <v>1</v>
      </c>
      <c r="O224" s="35" t="s">
        <v>170</v>
      </c>
      <c r="P224" s="36">
        <v>1</v>
      </c>
      <c r="Q224" s="37">
        <v>1</v>
      </c>
      <c r="R224" s="35" t="s">
        <v>188</v>
      </c>
      <c r="S224" s="36">
        <v>1</v>
      </c>
      <c r="T224" s="37">
        <v>1</v>
      </c>
      <c r="U224" s="35" t="s">
        <v>187</v>
      </c>
      <c r="V224" s="36">
        <v>0</v>
      </c>
      <c r="W224" s="37">
        <v>1</v>
      </c>
      <c r="X224" s="35" t="s">
        <v>189</v>
      </c>
      <c r="Y224" s="36">
        <v>1</v>
      </c>
      <c r="Z224" s="37">
        <v>1</v>
      </c>
      <c r="AA224" s="35" t="s">
        <v>188</v>
      </c>
      <c r="AB224" s="36">
        <v>1</v>
      </c>
      <c r="AC224" s="37">
        <v>1</v>
      </c>
      <c r="AD224" s="35" t="str">
        <f t="shared" si="176"/>
        <v>A</v>
      </c>
      <c r="AE224" s="36">
        <v>0</v>
      </c>
      <c r="AF224" s="37">
        <v>1</v>
      </c>
      <c r="AG224" s="35" t="str">
        <f t="shared" si="177"/>
        <v>B</v>
      </c>
      <c r="AH224" s="36">
        <v>0</v>
      </c>
      <c r="AI224" s="37">
        <v>1</v>
      </c>
      <c r="AJ224" s="35" t="str">
        <f t="shared" si="178"/>
        <v>P</v>
      </c>
      <c r="AK224" s="36">
        <v>0</v>
      </c>
      <c r="AL224" s="37">
        <v>1</v>
      </c>
      <c r="AM224" s="35" t="str">
        <f t="shared" si="179"/>
        <v>A</v>
      </c>
      <c r="AN224" s="36">
        <v>0</v>
      </c>
      <c r="AO224" s="37">
        <v>1</v>
      </c>
      <c r="AP224">
        <f t="shared" si="146"/>
        <v>5</v>
      </c>
    </row>
    <row r="225" spans="1:42" x14ac:dyDescent="0.15">
      <c r="A225" s="40">
        <v>475</v>
      </c>
      <c r="B225" s="40" t="s">
        <v>266</v>
      </c>
      <c r="C225" s="41">
        <f t="shared" si="168"/>
        <v>3.5999999999999996</v>
      </c>
      <c r="D225" s="40">
        <v>1</v>
      </c>
      <c r="E225" s="40">
        <f t="shared" si="147"/>
        <v>3.5999999999999996</v>
      </c>
      <c r="F225" s="40">
        <f t="shared" si="145"/>
        <v>100</v>
      </c>
      <c r="G225" s="40" t="s">
        <v>174</v>
      </c>
      <c r="H225" s="40" t="s">
        <v>194</v>
      </c>
      <c r="I225" s="35" t="s">
        <v>188</v>
      </c>
      <c r="J225" s="36">
        <v>1</v>
      </c>
      <c r="K225" s="37">
        <v>1</v>
      </c>
      <c r="L225" s="35" t="s">
        <v>187</v>
      </c>
      <c r="M225" s="36">
        <v>0</v>
      </c>
      <c r="N225" s="37">
        <v>1</v>
      </c>
      <c r="O225" s="35" t="s">
        <v>170</v>
      </c>
      <c r="P225" s="36">
        <v>0</v>
      </c>
      <c r="Q225" s="37">
        <v>1</v>
      </c>
      <c r="R225" s="35" t="s">
        <v>180</v>
      </c>
      <c r="S225" s="36">
        <v>1</v>
      </c>
      <c r="T225" s="37">
        <v>1</v>
      </c>
      <c r="U225" s="35" t="s">
        <v>190</v>
      </c>
      <c r="V225" s="36">
        <v>6</v>
      </c>
      <c r="W225" s="37">
        <v>1</v>
      </c>
      <c r="X225" s="35" t="s">
        <v>191</v>
      </c>
      <c r="Y225" s="36">
        <v>1</v>
      </c>
      <c r="Z225" s="37">
        <v>1</v>
      </c>
      <c r="AA225" s="35"/>
      <c r="AB225" s="36">
        <v>0</v>
      </c>
      <c r="AC225" s="37">
        <v>1</v>
      </c>
      <c r="AD225" s="35"/>
      <c r="AE225" s="36">
        <v>0</v>
      </c>
      <c r="AF225" s="37">
        <v>1</v>
      </c>
      <c r="AG225" s="35"/>
      <c r="AH225" s="36">
        <v>0</v>
      </c>
      <c r="AI225" s="37">
        <v>1</v>
      </c>
      <c r="AJ225" s="35"/>
      <c r="AK225" s="36">
        <v>0</v>
      </c>
      <c r="AL225" s="37">
        <v>1</v>
      </c>
      <c r="AM225" s="35" t="s">
        <v>188</v>
      </c>
      <c r="AN225" s="36">
        <v>1</v>
      </c>
      <c r="AO225" s="37">
        <v>1</v>
      </c>
      <c r="AP225">
        <f t="shared" si="146"/>
        <v>10</v>
      </c>
    </row>
    <row r="226" spans="1:42" x14ac:dyDescent="0.15">
      <c r="A226" s="40">
        <v>476</v>
      </c>
      <c r="B226" s="40" t="s">
        <v>267</v>
      </c>
      <c r="C226" s="41">
        <f t="shared" si="168"/>
        <v>2.52</v>
      </c>
      <c r="D226" s="40">
        <v>1</v>
      </c>
      <c r="E226" s="40">
        <f t="shared" si="147"/>
        <v>2.52</v>
      </c>
      <c r="F226" s="40">
        <f t="shared" si="145"/>
        <v>70</v>
      </c>
      <c r="G226" s="40" t="s">
        <v>174</v>
      </c>
      <c r="H226" s="40"/>
      <c r="I226" s="35" t="s">
        <v>188</v>
      </c>
      <c r="J226" s="36">
        <v>1</v>
      </c>
      <c r="K226" s="37">
        <v>1</v>
      </c>
      <c r="L226" s="35" t="s">
        <v>187</v>
      </c>
      <c r="M226" s="36">
        <v>0</v>
      </c>
      <c r="N226" s="37">
        <v>1</v>
      </c>
      <c r="O226" s="35" t="s">
        <v>170</v>
      </c>
      <c r="P226" s="36">
        <v>1</v>
      </c>
      <c r="Q226" s="37">
        <v>1</v>
      </c>
      <c r="R226" s="35" t="s">
        <v>180</v>
      </c>
      <c r="S226" s="36">
        <v>3</v>
      </c>
      <c r="T226" s="37">
        <v>1</v>
      </c>
      <c r="U226" s="35" t="s">
        <v>190</v>
      </c>
      <c r="V226" s="36">
        <v>1</v>
      </c>
      <c r="W226" s="37">
        <v>1</v>
      </c>
      <c r="X226" s="35" t="s">
        <v>191</v>
      </c>
      <c r="Y226" s="36">
        <v>0</v>
      </c>
      <c r="Z226" s="37">
        <v>1</v>
      </c>
      <c r="AA226" s="35"/>
      <c r="AB226" s="36">
        <v>0</v>
      </c>
      <c r="AC226" s="37">
        <v>1</v>
      </c>
      <c r="AD226" s="35"/>
      <c r="AE226" s="36">
        <v>0</v>
      </c>
      <c r="AF226" s="37">
        <v>1</v>
      </c>
      <c r="AG226" s="35"/>
      <c r="AH226" s="36">
        <v>0</v>
      </c>
      <c r="AI226" s="37">
        <v>1</v>
      </c>
      <c r="AJ226" s="35"/>
      <c r="AK226" s="36">
        <v>0</v>
      </c>
      <c r="AL226" s="37">
        <v>1</v>
      </c>
      <c r="AM226" s="35" t="s">
        <v>188</v>
      </c>
      <c r="AN226" s="36">
        <v>1</v>
      </c>
      <c r="AO226" s="37">
        <v>1</v>
      </c>
      <c r="AP226">
        <f t="shared" si="146"/>
        <v>7</v>
      </c>
    </row>
    <row r="227" spans="1:42" x14ac:dyDescent="0.15">
      <c r="A227" s="40">
        <v>477</v>
      </c>
      <c r="B227" s="40" t="s">
        <v>268</v>
      </c>
      <c r="C227" s="41">
        <f t="shared" si="168"/>
        <v>2.88</v>
      </c>
      <c r="D227" s="40">
        <v>1</v>
      </c>
      <c r="E227" s="40">
        <f t="shared" si="147"/>
        <v>2.88</v>
      </c>
      <c r="F227" s="40">
        <f t="shared" si="145"/>
        <v>80</v>
      </c>
      <c r="G227" s="40" t="s">
        <v>174</v>
      </c>
      <c r="H227" s="40"/>
      <c r="I227" s="35" t="s">
        <v>188</v>
      </c>
      <c r="J227" s="36">
        <v>1</v>
      </c>
      <c r="K227" s="37">
        <v>1</v>
      </c>
      <c r="L227" s="35" t="s">
        <v>187</v>
      </c>
      <c r="M227" s="36">
        <v>0</v>
      </c>
      <c r="N227" s="37">
        <v>1</v>
      </c>
      <c r="O227" s="35" t="s">
        <v>170</v>
      </c>
      <c r="P227" s="36">
        <v>3</v>
      </c>
      <c r="Q227" s="37">
        <v>1</v>
      </c>
      <c r="R227" s="35" t="s">
        <v>188</v>
      </c>
      <c r="S227" s="36">
        <v>3</v>
      </c>
      <c r="T227" s="37">
        <v>1</v>
      </c>
      <c r="U227" s="35" t="s">
        <v>187</v>
      </c>
      <c r="V227" s="36">
        <v>0</v>
      </c>
      <c r="W227" s="37">
        <v>1</v>
      </c>
      <c r="X227" s="35" t="s">
        <v>189</v>
      </c>
      <c r="Y227" s="36">
        <v>0</v>
      </c>
      <c r="Z227" s="37">
        <v>1</v>
      </c>
      <c r="AA227" s="35"/>
      <c r="AB227" s="36">
        <v>0</v>
      </c>
      <c r="AC227" s="37">
        <v>1</v>
      </c>
      <c r="AD227" s="35"/>
      <c r="AE227" s="36">
        <v>0</v>
      </c>
      <c r="AF227" s="37">
        <v>1</v>
      </c>
      <c r="AG227" s="35"/>
      <c r="AH227" s="36">
        <v>0</v>
      </c>
      <c r="AI227" s="37">
        <v>1</v>
      </c>
      <c r="AJ227" s="35"/>
      <c r="AK227" s="36">
        <v>0</v>
      </c>
      <c r="AL227" s="37">
        <v>1</v>
      </c>
      <c r="AM227" s="35" t="s">
        <v>188</v>
      </c>
      <c r="AN227" s="36">
        <v>1</v>
      </c>
      <c r="AO227" s="37">
        <v>1</v>
      </c>
      <c r="AP227">
        <f t="shared" si="146"/>
        <v>8</v>
      </c>
    </row>
    <row r="228" spans="1:42" x14ac:dyDescent="0.15">
      <c r="A228" s="40">
        <v>478</v>
      </c>
      <c r="B228" s="40" t="s">
        <v>269</v>
      </c>
      <c r="C228" s="41">
        <f t="shared" si="168"/>
        <v>3.2399999999999998</v>
      </c>
      <c r="D228" s="40">
        <v>1</v>
      </c>
      <c r="E228" s="40">
        <f t="shared" si="147"/>
        <v>3.2399999999999998</v>
      </c>
      <c r="F228" s="40">
        <f t="shared" si="145"/>
        <v>90</v>
      </c>
      <c r="G228" s="40" t="s">
        <v>170</v>
      </c>
      <c r="H228" s="40"/>
      <c r="I228" s="35" t="str">
        <f t="shared" ref="I228:I238" si="180">IF(G228="G","A",(IF(G228="C","A",(IF(G228="T","A","")))))</f>
        <v>A</v>
      </c>
      <c r="J228" s="36">
        <v>0</v>
      </c>
      <c r="K228" s="37">
        <v>1</v>
      </c>
      <c r="L228" s="35" t="str">
        <f t="shared" ref="L228:L238" si="181">IF(G228="G","B",(IF(G228="C","B",(IF(G228="T","B","")))))</f>
        <v>B</v>
      </c>
      <c r="M228" s="36">
        <v>0</v>
      </c>
      <c r="N228" s="37">
        <v>1</v>
      </c>
      <c r="O228" s="35" t="str">
        <f t="shared" ref="O228:O238" si="182">IF(G228="G","G",(IF(G228="C","G",(IF(G228="T","G","")))))</f>
        <v>G</v>
      </c>
      <c r="P228" s="36">
        <v>3</v>
      </c>
      <c r="Q228" s="37">
        <v>2</v>
      </c>
      <c r="R228" s="35" t="str">
        <f t="shared" ref="R228:R238" si="183">IF(G228="G","A",IF(G228="C","M",IF(G228="T","A","")))</f>
        <v>A</v>
      </c>
      <c r="S228" s="36">
        <v>1</v>
      </c>
      <c r="T228" s="37">
        <v>2</v>
      </c>
      <c r="U228" s="35" t="str">
        <f t="shared" ref="U228:U238" si="184">IF(G228="G","B",IF(G228="C","X",IF(G228="T","B","")))</f>
        <v>B</v>
      </c>
      <c r="V228" s="36">
        <v>0</v>
      </c>
      <c r="W228" s="37">
        <v>1</v>
      </c>
      <c r="X228" s="35" t="str">
        <f t="shared" ref="X228:X238" si="185">IF(G228="G","P",IF(G228="C","I",IF(G228="T","P","")))</f>
        <v>P</v>
      </c>
      <c r="Y228" s="36">
        <v>1</v>
      </c>
      <c r="Z228" s="37">
        <v>1</v>
      </c>
      <c r="AA228" s="35" t="s">
        <v>188</v>
      </c>
      <c r="AB228" s="36">
        <v>0</v>
      </c>
      <c r="AC228" s="37">
        <v>1</v>
      </c>
      <c r="AD228" s="35" t="str">
        <f t="shared" ref="AD228:AD238" si="186">IF(G228="T","A","")</f>
        <v/>
      </c>
      <c r="AE228" s="36">
        <v>0</v>
      </c>
      <c r="AF228" s="37">
        <v>1</v>
      </c>
      <c r="AG228" s="35" t="str">
        <f t="shared" ref="AG228:AG238" si="187">IF(G228="T","B","")</f>
        <v/>
      </c>
      <c r="AH228" s="36">
        <v>0</v>
      </c>
      <c r="AI228" s="37">
        <v>1</v>
      </c>
      <c r="AJ228" s="35" t="str">
        <f t="shared" ref="AJ228:AJ238" si="188">IF(G228="T","P","")</f>
        <v/>
      </c>
      <c r="AK228" s="36">
        <v>0</v>
      </c>
      <c r="AL228" s="37">
        <v>1</v>
      </c>
      <c r="AM228" s="35" t="str">
        <f t="shared" ref="AM228:AM238" si="189">IF(G228="G","A",IF(G228="C","A",IF(G228="T","A","")))</f>
        <v>A</v>
      </c>
      <c r="AN228" s="36">
        <v>0</v>
      </c>
      <c r="AO228" s="37">
        <v>1</v>
      </c>
      <c r="AP228">
        <f t="shared" si="146"/>
        <v>9</v>
      </c>
    </row>
    <row r="229" spans="1:42" x14ac:dyDescent="0.15">
      <c r="A229" s="40">
        <v>479</v>
      </c>
      <c r="B229" s="40" t="s">
        <v>270</v>
      </c>
      <c r="C229" s="41">
        <f t="shared" si="168"/>
        <v>3.9599999999999995</v>
      </c>
      <c r="D229" s="40">
        <v>1</v>
      </c>
      <c r="E229" s="40">
        <f t="shared" si="147"/>
        <v>3.9599999999999995</v>
      </c>
      <c r="F229" s="40">
        <f t="shared" si="145"/>
        <v>110</v>
      </c>
      <c r="G229" s="40" t="s">
        <v>174</v>
      </c>
      <c r="H229" s="40"/>
      <c r="I229" s="35" t="str">
        <f t="shared" si="180"/>
        <v>A</v>
      </c>
      <c r="J229" s="36">
        <v>1</v>
      </c>
      <c r="K229" s="37">
        <v>2</v>
      </c>
      <c r="L229" s="35" t="str">
        <f t="shared" si="181"/>
        <v>B</v>
      </c>
      <c r="M229" s="36">
        <v>0</v>
      </c>
      <c r="N229" s="37">
        <v>1</v>
      </c>
      <c r="O229" s="35" t="str">
        <f t="shared" si="182"/>
        <v>G</v>
      </c>
      <c r="P229" s="36">
        <v>1</v>
      </c>
      <c r="Q229" s="37">
        <v>2</v>
      </c>
      <c r="R229" s="35" t="str">
        <f t="shared" si="183"/>
        <v>A</v>
      </c>
      <c r="S229" s="36">
        <v>1</v>
      </c>
      <c r="T229" s="37">
        <v>1</v>
      </c>
      <c r="U229" s="35" t="str">
        <f t="shared" si="184"/>
        <v>B</v>
      </c>
      <c r="V229" s="36">
        <v>0</v>
      </c>
      <c r="W229" s="37">
        <v>1</v>
      </c>
      <c r="X229" s="35" t="str">
        <f t="shared" si="185"/>
        <v>P</v>
      </c>
      <c r="Y229" s="36">
        <v>1</v>
      </c>
      <c r="Z229" s="37">
        <v>2</v>
      </c>
      <c r="AA229" s="35" t="s">
        <v>179</v>
      </c>
      <c r="AB229" s="36">
        <v>3</v>
      </c>
      <c r="AC229" s="37">
        <v>1</v>
      </c>
      <c r="AD229" s="35" t="str">
        <f t="shared" si="186"/>
        <v>A</v>
      </c>
      <c r="AE229" s="36">
        <v>1</v>
      </c>
      <c r="AF229" s="37">
        <v>1</v>
      </c>
      <c r="AG229" s="35" t="str">
        <f t="shared" si="187"/>
        <v>B</v>
      </c>
      <c r="AH229" s="36">
        <v>0</v>
      </c>
      <c r="AI229" s="37">
        <v>1</v>
      </c>
      <c r="AJ229" s="35" t="str">
        <f t="shared" si="188"/>
        <v>P</v>
      </c>
      <c r="AK229" s="36">
        <v>0</v>
      </c>
      <c r="AL229" s="37">
        <v>1</v>
      </c>
      <c r="AM229" s="35" t="str">
        <f t="shared" si="189"/>
        <v>A</v>
      </c>
      <c r="AN229" s="36">
        <v>0</v>
      </c>
      <c r="AO229" s="37">
        <v>1</v>
      </c>
      <c r="AP229">
        <f t="shared" si="146"/>
        <v>11</v>
      </c>
    </row>
    <row r="230" spans="1:42" s="54" customFormat="1" ht="15" x14ac:dyDescent="0.2">
      <c r="A230" s="40">
        <v>480</v>
      </c>
      <c r="B230" s="40" t="s">
        <v>271</v>
      </c>
      <c r="C230" s="41">
        <f>E230</f>
        <v>0.72</v>
      </c>
      <c r="D230" s="40">
        <v>1</v>
      </c>
      <c r="E230" s="40">
        <f t="shared" si="147"/>
        <v>0.72</v>
      </c>
      <c r="F230" s="40">
        <f t="shared" si="145"/>
        <v>20</v>
      </c>
      <c r="G230" s="40" t="s">
        <v>174</v>
      </c>
      <c r="H230" s="40" t="s">
        <v>178</v>
      </c>
      <c r="I230" s="35" t="str">
        <f t="shared" si="180"/>
        <v>A</v>
      </c>
      <c r="J230" s="36">
        <v>0</v>
      </c>
      <c r="K230" s="53">
        <v>1</v>
      </c>
      <c r="L230" s="35" t="str">
        <f t="shared" si="181"/>
        <v>B</v>
      </c>
      <c r="M230" s="36">
        <v>0</v>
      </c>
      <c r="N230" s="53">
        <v>1</v>
      </c>
      <c r="O230" s="35" t="str">
        <f t="shared" si="182"/>
        <v>G</v>
      </c>
      <c r="P230" s="36">
        <v>0</v>
      </c>
      <c r="Q230" s="53">
        <v>1</v>
      </c>
      <c r="R230" s="35" t="str">
        <f t="shared" si="183"/>
        <v>A</v>
      </c>
      <c r="S230" s="36">
        <v>0</v>
      </c>
      <c r="T230" s="53">
        <v>1</v>
      </c>
      <c r="U230" s="35" t="str">
        <f t="shared" si="184"/>
        <v>B</v>
      </c>
      <c r="V230" s="36">
        <v>0</v>
      </c>
      <c r="W230" s="53">
        <v>1</v>
      </c>
      <c r="X230" s="35" t="str">
        <f t="shared" si="185"/>
        <v>P</v>
      </c>
      <c r="Y230" s="36">
        <v>1</v>
      </c>
      <c r="Z230" s="53">
        <v>1</v>
      </c>
      <c r="AA230" s="35" t="str">
        <f t="shared" ref="AA230:AA238" si="190">IF(G230="T",IF(H230&lt;&gt;"",H230,""),"")</f>
        <v>K</v>
      </c>
      <c r="AB230" s="36">
        <v>1</v>
      </c>
      <c r="AC230" s="53">
        <v>1</v>
      </c>
      <c r="AD230" s="35" t="str">
        <f t="shared" si="186"/>
        <v>A</v>
      </c>
      <c r="AE230" s="36">
        <v>0</v>
      </c>
      <c r="AF230" s="53">
        <v>1</v>
      </c>
      <c r="AG230" s="35" t="str">
        <f t="shared" si="187"/>
        <v>B</v>
      </c>
      <c r="AH230" s="36">
        <v>0</v>
      </c>
      <c r="AI230" s="53">
        <v>1</v>
      </c>
      <c r="AJ230" s="35" t="str">
        <f t="shared" si="188"/>
        <v>P</v>
      </c>
      <c r="AK230" s="36">
        <v>0</v>
      </c>
      <c r="AL230" s="53">
        <v>1</v>
      </c>
      <c r="AM230" s="35" t="str">
        <f t="shared" si="189"/>
        <v>A</v>
      </c>
      <c r="AN230" s="36">
        <v>0</v>
      </c>
      <c r="AO230" s="53">
        <v>1</v>
      </c>
      <c r="AP230" s="54">
        <f t="shared" si="146"/>
        <v>2</v>
      </c>
    </row>
    <row r="231" spans="1:42" s="54" customFormat="1" ht="15" x14ac:dyDescent="0.2">
      <c r="A231" s="40">
        <v>481</v>
      </c>
      <c r="B231" s="40" t="s">
        <v>272</v>
      </c>
      <c r="C231" s="41">
        <f>E231</f>
        <v>2.1599999999999997</v>
      </c>
      <c r="D231" s="40">
        <v>1</v>
      </c>
      <c r="E231" s="40">
        <f t="shared" si="147"/>
        <v>2.1599999999999997</v>
      </c>
      <c r="F231" s="40">
        <f t="shared" si="145"/>
        <v>60</v>
      </c>
      <c r="G231" s="40" t="s">
        <v>174</v>
      </c>
      <c r="H231" s="40" t="s">
        <v>178</v>
      </c>
      <c r="I231" s="35" t="str">
        <f t="shared" si="180"/>
        <v>A</v>
      </c>
      <c r="J231" s="36">
        <v>0</v>
      </c>
      <c r="K231" s="53">
        <v>1</v>
      </c>
      <c r="L231" s="35" t="str">
        <f t="shared" si="181"/>
        <v>B</v>
      </c>
      <c r="M231" s="36">
        <v>0</v>
      </c>
      <c r="N231" s="53">
        <v>1</v>
      </c>
      <c r="O231" s="35" t="str">
        <f t="shared" si="182"/>
        <v>G</v>
      </c>
      <c r="P231" s="36">
        <v>0</v>
      </c>
      <c r="Q231" s="53">
        <v>1</v>
      </c>
      <c r="R231" s="35" t="str">
        <f t="shared" si="183"/>
        <v>A</v>
      </c>
      <c r="S231" s="36">
        <v>0</v>
      </c>
      <c r="T231" s="53">
        <v>1</v>
      </c>
      <c r="U231" s="35" t="str">
        <f t="shared" si="184"/>
        <v>B</v>
      </c>
      <c r="V231" s="36">
        <v>0</v>
      </c>
      <c r="W231" s="53">
        <v>1</v>
      </c>
      <c r="X231" s="35" t="str">
        <f t="shared" si="185"/>
        <v>P</v>
      </c>
      <c r="Y231" s="36">
        <v>3</v>
      </c>
      <c r="Z231" s="53">
        <v>1</v>
      </c>
      <c r="AA231" s="35" t="str">
        <f t="shared" si="190"/>
        <v>K</v>
      </c>
      <c r="AB231" s="36">
        <v>3</v>
      </c>
      <c r="AC231" s="53">
        <v>1</v>
      </c>
      <c r="AD231" s="35" t="str">
        <f t="shared" si="186"/>
        <v>A</v>
      </c>
      <c r="AE231" s="36">
        <v>0</v>
      </c>
      <c r="AF231" s="53">
        <v>1</v>
      </c>
      <c r="AG231" s="35" t="str">
        <f t="shared" si="187"/>
        <v>B</v>
      </c>
      <c r="AH231" s="36">
        <v>0</v>
      </c>
      <c r="AI231" s="53">
        <v>1</v>
      </c>
      <c r="AJ231" s="35" t="str">
        <f t="shared" si="188"/>
        <v>P</v>
      </c>
      <c r="AK231" s="36">
        <v>0</v>
      </c>
      <c r="AL231" s="53">
        <v>1</v>
      </c>
      <c r="AM231" s="35" t="str">
        <f t="shared" si="189"/>
        <v>A</v>
      </c>
      <c r="AN231" s="36">
        <v>0</v>
      </c>
      <c r="AO231" s="53">
        <v>1</v>
      </c>
      <c r="AP231" s="54">
        <f t="shared" si="146"/>
        <v>6</v>
      </c>
    </row>
    <row r="232" spans="1:42" s="54" customFormat="1" ht="15" x14ac:dyDescent="0.2">
      <c r="A232" s="40">
        <v>482</v>
      </c>
      <c r="B232" s="40" t="s">
        <v>273</v>
      </c>
      <c r="C232" s="41">
        <f t="shared" ref="C232:C238" si="191">E232</f>
        <v>3.2399999999999998</v>
      </c>
      <c r="D232" s="40">
        <v>1</v>
      </c>
      <c r="E232" s="40">
        <f t="shared" si="147"/>
        <v>3.2399999999999998</v>
      </c>
      <c r="F232" s="40">
        <f t="shared" si="145"/>
        <v>90</v>
      </c>
      <c r="G232" s="40" t="s">
        <v>174</v>
      </c>
      <c r="H232" s="40" t="s">
        <v>178</v>
      </c>
      <c r="I232" s="35" t="str">
        <f t="shared" si="180"/>
        <v>A</v>
      </c>
      <c r="J232" s="36">
        <v>0</v>
      </c>
      <c r="K232" s="53">
        <v>1</v>
      </c>
      <c r="L232" s="35" t="str">
        <f t="shared" si="181"/>
        <v>B</v>
      </c>
      <c r="M232" s="36">
        <v>0</v>
      </c>
      <c r="N232" s="53">
        <v>1</v>
      </c>
      <c r="O232" s="35" t="str">
        <f t="shared" si="182"/>
        <v>G</v>
      </c>
      <c r="P232" s="36">
        <v>0</v>
      </c>
      <c r="Q232" s="53">
        <v>1</v>
      </c>
      <c r="R232" s="35" t="str">
        <f t="shared" si="183"/>
        <v>A</v>
      </c>
      <c r="S232" s="36">
        <v>0</v>
      </c>
      <c r="T232" s="53">
        <v>1</v>
      </c>
      <c r="U232" s="35" t="str">
        <f t="shared" si="184"/>
        <v>B</v>
      </c>
      <c r="V232" s="36">
        <v>0</v>
      </c>
      <c r="W232" s="53">
        <v>1</v>
      </c>
      <c r="X232" s="35" t="str">
        <f t="shared" si="185"/>
        <v>P</v>
      </c>
      <c r="Y232" s="36">
        <v>3</v>
      </c>
      <c r="Z232" s="53">
        <v>1</v>
      </c>
      <c r="AA232" s="35" t="str">
        <f t="shared" si="190"/>
        <v>K</v>
      </c>
      <c r="AB232" s="36">
        <v>6</v>
      </c>
      <c r="AC232" s="53">
        <v>1</v>
      </c>
      <c r="AD232" s="35" t="str">
        <f t="shared" si="186"/>
        <v>A</v>
      </c>
      <c r="AE232" s="36">
        <v>0</v>
      </c>
      <c r="AF232" s="53">
        <v>1</v>
      </c>
      <c r="AG232" s="35" t="str">
        <f t="shared" si="187"/>
        <v>B</v>
      </c>
      <c r="AH232" s="36">
        <v>0</v>
      </c>
      <c r="AI232" s="53">
        <v>1</v>
      </c>
      <c r="AJ232" s="35" t="str">
        <f t="shared" si="188"/>
        <v>P</v>
      </c>
      <c r="AK232" s="36">
        <v>0</v>
      </c>
      <c r="AL232" s="53">
        <v>1</v>
      </c>
      <c r="AM232" s="35" t="str">
        <f t="shared" si="189"/>
        <v>A</v>
      </c>
      <c r="AN232" s="36">
        <v>0</v>
      </c>
      <c r="AO232" s="53">
        <v>1</v>
      </c>
      <c r="AP232" s="54">
        <f t="shared" si="146"/>
        <v>9</v>
      </c>
    </row>
    <row r="233" spans="1:42" s="54" customFormat="1" ht="15" x14ac:dyDescent="0.2">
      <c r="A233" s="40">
        <v>483</v>
      </c>
      <c r="B233" s="40" t="s">
        <v>274</v>
      </c>
      <c r="C233" s="41">
        <f t="shared" si="191"/>
        <v>4.68</v>
      </c>
      <c r="D233" s="40">
        <v>1</v>
      </c>
      <c r="E233" s="40">
        <f t="shared" si="147"/>
        <v>4.68</v>
      </c>
      <c r="F233" s="40">
        <f t="shared" si="145"/>
        <v>130</v>
      </c>
      <c r="G233" s="40" t="s">
        <v>174</v>
      </c>
      <c r="H233" s="40" t="s">
        <v>178</v>
      </c>
      <c r="I233" s="35" t="str">
        <f t="shared" si="180"/>
        <v>A</v>
      </c>
      <c r="J233" s="36">
        <v>0</v>
      </c>
      <c r="K233" s="53">
        <v>1</v>
      </c>
      <c r="L233" s="35" t="str">
        <f t="shared" si="181"/>
        <v>B</v>
      </c>
      <c r="M233" s="36">
        <v>0</v>
      </c>
      <c r="N233" s="53">
        <v>1</v>
      </c>
      <c r="O233" s="35" t="str">
        <f t="shared" si="182"/>
        <v>G</v>
      </c>
      <c r="P233" s="36">
        <v>0</v>
      </c>
      <c r="Q233" s="53">
        <v>1</v>
      </c>
      <c r="R233" s="35" t="str">
        <f t="shared" si="183"/>
        <v>A</v>
      </c>
      <c r="S233" s="36">
        <v>0</v>
      </c>
      <c r="T233" s="53">
        <v>1</v>
      </c>
      <c r="U233" s="35" t="str">
        <f t="shared" si="184"/>
        <v>B</v>
      </c>
      <c r="V233" s="36">
        <v>0</v>
      </c>
      <c r="W233" s="53">
        <v>1</v>
      </c>
      <c r="X233" s="35" t="str">
        <f t="shared" si="185"/>
        <v>P</v>
      </c>
      <c r="Y233" s="36">
        <v>3</v>
      </c>
      <c r="Z233" s="53">
        <v>1</v>
      </c>
      <c r="AA233" s="35" t="str">
        <f t="shared" si="190"/>
        <v>K</v>
      </c>
      <c r="AB233" s="36">
        <v>10</v>
      </c>
      <c r="AC233" s="53">
        <v>1</v>
      </c>
      <c r="AD233" s="35" t="str">
        <f t="shared" si="186"/>
        <v>A</v>
      </c>
      <c r="AE233" s="36">
        <v>0</v>
      </c>
      <c r="AF233" s="53">
        <v>1</v>
      </c>
      <c r="AG233" s="35" t="str">
        <f t="shared" si="187"/>
        <v>B</v>
      </c>
      <c r="AH233" s="36">
        <v>0</v>
      </c>
      <c r="AI233" s="53">
        <v>1</v>
      </c>
      <c r="AJ233" s="35" t="str">
        <f t="shared" si="188"/>
        <v>P</v>
      </c>
      <c r="AK233" s="36">
        <v>0</v>
      </c>
      <c r="AL233" s="53">
        <v>1</v>
      </c>
      <c r="AM233" s="35" t="str">
        <f t="shared" si="189"/>
        <v>A</v>
      </c>
      <c r="AN233" s="36">
        <v>0</v>
      </c>
      <c r="AO233" s="53">
        <v>1</v>
      </c>
      <c r="AP233" s="54">
        <f t="shared" si="146"/>
        <v>13</v>
      </c>
    </row>
    <row r="234" spans="1:42" s="54" customFormat="1" ht="15" x14ac:dyDescent="0.2">
      <c r="A234" s="40">
        <v>485</v>
      </c>
      <c r="B234" s="40" t="s">
        <v>275</v>
      </c>
      <c r="C234" s="41">
        <f t="shared" si="191"/>
        <v>6.84</v>
      </c>
      <c r="D234" s="40">
        <v>1</v>
      </c>
      <c r="E234" s="40">
        <f t="shared" si="147"/>
        <v>6.84</v>
      </c>
      <c r="F234" s="40">
        <f t="shared" si="145"/>
        <v>190</v>
      </c>
      <c r="G234" s="40" t="s">
        <v>174</v>
      </c>
      <c r="H234" s="40" t="s">
        <v>178</v>
      </c>
      <c r="I234" s="35" t="str">
        <f t="shared" si="180"/>
        <v>A</v>
      </c>
      <c r="J234" s="36">
        <v>0</v>
      </c>
      <c r="K234" s="53">
        <v>1</v>
      </c>
      <c r="L234" s="35" t="str">
        <f t="shared" si="181"/>
        <v>B</v>
      </c>
      <c r="M234" s="36">
        <v>0</v>
      </c>
      <c r="N234" s="53">
        <v>1</v>
      </c>
      <c r="O234" s="35" t="str">
        <f t="shared" si="182"/>
        <v>G</v>
      </c>
      <c r="P234" s="36">
        <v>0</v>
      </c>
      <c r="Q234" s="53">
        <v>1</v>
      </c>
      <c r="R234" s="35" t="str">
        <f t="shared" si="183"/>
        <v>A</v>
      </c>
      <c r="S234" s="36">
        <v>0</v>
      </c>
      <c r="T234" s="53">
        <v>1</v>
      </c>
      <c r="U234" s="35" t="str">
        <f t="shared" si="184"/>
        <v>B</v>
      </c>
      <c r="V234" s="36">
        <v>0</v>
      </c>
      <c r="W234" s="53">
        <v>1</v>
      </c>
      <c r="X234" s="35" t="str">
        <f t="shared" si="185"/>
        <v>P</v>
      </c>
      <c r="Y234" s="36">
        <v>3</v>
      </c>
      <c r="Z234" s="53">
        <v>1</v>
      </c>
      <c r="AA234" s="35" t="str">
        <f t="shared" si="190"/>
        <v>K</v>
      </c>
      <c r="AB234" s="36">
        <v>16</v>
      </c>
      <c r="AC234" s="53">
        <v>1</v>
      </c>
      <c r="AD234" s="35" t="str">
        <f t="shared" si="186"/>
        <v>A</v>
      </c>
      <c r="AE234" s="36">
        <v>0</v>
      </c>
      <c r="AF234" s="53">
        <v>1</v>
      </c>
      <c r="AG234" s="35" t="str">
        <f t="shared" si="187"/>
        <v>B</v>
      </c>
      <c r="AH234" s="36">
        <v>0</v>
      </c>
      <c r="AI234" s="53">
        <v>1</v>
      </c>
      <c r="AJ234" s="35" t="str">
        <f t="shared" si="188"/>
        <v>P</v>
      </c>
      <c r="AK234" s="36">
        <v>0</v>
      </c>
      <c r="AL234" s="53">
        <v>1</v>
      </c>
      <c r="AM234" s="35" t="str">
        <f t="shared" si="189"/>
        <v>A</v>
      </c>
      <c r="AN234" s="36">
        <v>0</v>
      </c>
      <c r="AO234" s="53">
        <v>1</v>
      </c>
      <c r="AP234" s="54">
        <f t="shared" si="146"/>
        <v>19</v>
      </c>
    </row>
    <row r="235" spans="1:42" s="54" customFormat="1" ht="15" x14ac:dyDescent="0.2">
      <c r="A235" s="40">
        <v>486</v>
      </c>
      <c r="B235" s="40" t="s">
        <v>276</v>
      </c>
      <c r="C235" s="41">
        <f t="shared" si="191"/>
        <v>9.7199999999999989</v>
      </c>
      <c r="D235" s="40">
        <v>1</v>
      </c>
      <c r="E235" s="40">
        <f t="shared" si="147"/>
        <v>9.7199999999999989</v>
      </c>
      <c r="F235" s="40">
        <f t="shared" si="145"/>
        <v>270</v>
      </c>
      <c r="G235" s="40" t="s">
        <v>174</v>
      </c>
      <c r="H235" s="40" t="s">
        <v>178</v>
      </c>
      <c r="I235" s="35" t="str">
        <f t="shared" si="180"/>
        <v>A</v>
      </c>
      <c r="J235" s="36">
        <v>0</v>
      </c>
      <c r="K235" s="53">
        <v>1</v>
      </c>
      <c r="L235" s="35" t="str">
        <f t="shared" si="181"/>
        <v>B</v>
      </c>
      <c r="M235" s="36">
        <v>0</v>
      </c>
      <c r="N235" s="53">
        <v>1</v>
      </c>
      <c r="O235" s="35" t="str">
        <f t="shared" si="182"/>
        <v>G</v>
      </c>
      <c r="P235" s="36">
        <v>0</v>
      </c>
      <c r="Q235" s="53">
        <v>1</v>
      </c>
      <c r="R235" s="35" t="str">
        <f t="shared" si="183"/>
        <v>A</v>
      </c>
      <c r="S235" s="36">
        <v>0</v>
      </c>
      <c r="T235" s="53">
        <v>1</v>
      </c>
      <c r="U235" s="35" t="str">
        <f t="shared" si="184"/>
        <v>B</v>
      </c>
      <c r="V235" s="36">
        <v>0</v>
      </c>
      <c r="W235" s="53">
        <v>1</v>
      </c>
      <c r="X235" s="35" t="str">
        <f t="shared" si="185"/>
        <v>P</v>
      </c>
      <c r="Y235" s="36">
        <v>3</v>
      </c>
      <c r="Z235" s="53">
        <v>1</v>
      </c>
      <c r="AA235" s="35" t="str">
        <f t="shared" si="190"/>
        <v>K</v>
      </c>
      <c r="AB235" s="36">
        <v>24</v>
      </c>
      <c r="AC235" s="53">
        <v>1</v>
      </c>
      <c r="AD235" s="35" t="str">
        <f t="shared" si="186"/>
        <v>A</v>
      </c>
      <c r="AE235" s="36">
        <v>0</v>
      </c>
      <c r="AF235" s="53">
        <v>1</v>
      </c>
      <c r="AG235" s="35" t="str">
        <f t="shared" si="187"/>
        <v>B</v>
      </c>
      <c r="AH235" s="36">
        <v>0</v>
      </c>
      <c r="AI235" s="53">
        <v>1</v>
      </c>
      <c r="AJ235" s="35" t="str">
        <f t="shared" si="188"/>
        <v>P</v>
      </c>
      <c r="AK235" s="36">
        <v>0</v>
      </c>
      <c r="AL235" s="53">
        <v>1</v>
      </c>
      <c r="AM235" s="35" t="str">
        <f t="shared" si="189"/>
        <v>A</v>
      </c>
      <c r="AN235" s="36">
        <v>0</v>
      </c>
      <c r="AO235" s="53">
        <v>1</v>
      </c>
      <c r="AP235" s="54">
        <f t="shared" si="146"/>
        <v>27</v>
      </c>
    </row>
    <row r="236" spans="1:42" s="54" customFormat="1" ht="15" x14ac:dyDescent="0.2">
      <c r="A236" s="40">
        <v>487</v>
      </c>
      <c r="B236" s="40" t="s">
        <v>277</v>
      </c>
      <c r="C236" s="41">
        <f t="shared" si="191"/>
        <v>12.6</v>
      </c>
      <c r="D236" s="40">
        <v>1</v>
      </c>
      <c r="E236" s="40">
        <f t="shared" si="147"/>
        <v>12.6</v>
      </c>
      <c r="F236" s="40">
        <f t="shared" si="145"/>
        <v>350</v>
      </c>
      <c r="G236" s="40" t="s">
        <v>174</v>
      </c>
      <c r="H236" s="40" t="s">
        <v>178</v>
      </c>
      <c r="I236" s="35" t="str">
        <f t="shared" si="180"/>
        <v>A</v>
      </c>
      <c r="J236" s="36">
        <v>0</v>
      </c>
      <c r="K236" s="53">
        <v>1</v>
      </c>
      <c r="L236" s="35" t="str">
        <f t="shared" si="181"/>
        <v>B</v>
      </c>
      <c r="M236" s="36">
        <v>0</v>
      </c>
      <c r="N236" s="53">
        <v>1</v>
      </c>
      <c r="O236" s="35" t="str">
        <f t="shared" si="182"/>
        <v>G</v>
      </c>
      <c r="P236" s="36">
        <v>0</v>
      </c>
      <c r="Q236" s="53">
        <v>1</v>
      </c>
      <c r="R236" s="35" t="str">
        <f t="shared" si="183"/>
        <v>A</v>
      </c>
      <c r="S236" s="36">
        <v>0</v>
      </c>
      <c r="T236" s="53">
        <v>1</v>
      </c>
      <c r="U236" s="35" t="str">
        <f t="shared" si="184"/>
        <v>B</v>
      </c>
      <c r="V236" s="36">
        <v>0</v>
      </c>
      <c r="W236" s="53">
        <v>1</v>
      </c>
      <c r="X236" s="35" t="str">
        <f t="shared" si="185"/>
        <v>P</v>
      </c>
      <c r="Y236" s="36">
        <v>3</v>
      </c>
      <c r="Z236" s="53">
        <v>1</v>
      </c>
      <c r="AA236" s="35" t="str">
        <f t="shared" si="190"/>
        <v>K</v>
      </c>
      <c r="AB236" s="36">
        <v>32</v>
      </c>
      <c r="AC236" s="53">
        <v>1</v>
      </c>
      <c r="AD236" s="35" t="str">
        <f t="shared" si="186"/>
        <v>A</v>
      </c>
      <c r="AE236" s="36">
        <v>0</v>
      </c>
      <c r="AF236" s="53">
        <v>1</v>
      </c>
      <c r="AG236" s="35" t="str">
        <f t="shared" si="187"/>
        <v>B</v>
      </c>
      <c r="AH236" s="36">
        <v>0</v>
      </c>
      <c r="AI236" s="53">
        <v>1</v>
      </c>
      <c r="AJ236" s="35" t="str">
        <f t="shared" si="188"/>
        <v>P</v>
      </c>
      <c r="AK236" s="36">
        <v>0</v>
      </c>
      <c r="AL236" s="53">
        <v>1</v>
      </c>
      <c r="AM236" s="35" t="str">
        <f t="shared" si="189"/>
        <v>A</v>
      </c>
      <c r="AN236" s="36">
        <v>0</v>
      </c>
      <c r="AO236" s="53">
        <v>1</v>
      </c>
      <c r="AP236" s="54">
        <f t="shared" si="146"/>
        <v>35</v>
      </c>
    </row>
    <row r="237" spans="1:42" s="54" customFormat="1" ht="15" x14ac:dyDescent="0.2">
      <c r="A237" s="40">
        <v>488</v>
      </c>
      <c r="B237" s="40" t="s">
        <v>278</v>
      </c>
      <c r="C237" s="41">
        <f t="shared" si="191"/>
        <v>16.2</v>
      </c>
      <c r="D237" s="40">
        <v>1</v>
      </c>
      <c r="E237" s="40">
        <f t="shared" si="147"/>
        <v>16.2</v>
      </c>
      <c r="F237" s="40">
        <f t="shared" si="145"/>
        <v>450</v>
      </c>
      <c r="G237" s="40" t="s">
        <v>174</v>
      </c>
      <c r="H237" s="40" t="s">
        <v>178</v>
      </c>
      <c r="I237" s="35" t="str">
        <f t="shared" si="180"/>
        <v>A</v>
      </c>
      <c r="J237" s="36">
        <v>0</v>
      </c>
      <c r="K237" s="53">
        <v>1</v>
      </c>
      <c r="L237" s="35" t="str">
        <f t="shared" si="181"/>
        <v>B</v>
      </c>
      <c r="M237" s="36">
        <v>0</v>
      </c>
      <c r="N237" s="53">
        <v>1</v>
      </c>
      <c r="O237" s="35" t="str">
        <f t="shared" si="182"/>
        <v>G</v>
      </c>
      <c r="P237" s="36">
        <v>0</v>
      </c>
      <c r="Q237" s="53">
        <v>1</v>
      </c>
      <c r="R237" s="35" t="str">
        <f t="shared" si="183"/>
        <v>A</v>
      </c>
      <c r="S237" s="36">
        <v>0</v>
      </c>
      <c r="T237" s="53">
        <v>1</v>
      </c>
      <c r="U237" s="35" t="str">
        <f t="shared" si="184"/>
        <v>B</v>
      </c>
      <c r="V237" s="36">
        <v>0</v>
      </c>
      <c r="W237" s="53">
        <v>1</v>
      </c>
      <c r="X237" s="35" t="str">
        <f t="shared" si="185"/>
        <v>P</v>
      </c>
      <c r="Y237" s="36">
        <v>3</v>
      </c>
      <c r="Z237" s="53">
        <v>1</v>
      </c>
      <c r="AA237" s="35" t="str">
        <f t="shared" si="190"/>
        <v>K</v>
      </c>
      <c r="AB237" s="36">
        <v>42</v>
      </c>
      <c r="AC237" s="53">
        <v>1</v>
      </c>
      <c r="AD237" s="35" t="str">
        <f t="shared" si="186"/>
        <v>A</v>
      </c>
      <c r="AE237" s="36">
        <v>0</v>
      </c>
      <c r="AF237" s="53">
        <v>1</v>
      </c>
      <c r="AG237" s="35" t="str">
        <f t="shared" si="187"/>
        <v>B</v>
      </c>
      <c r="AH237" s="36">
        <v>0</v>
      </c>
      <c r="AI237" s="53">
        <v>1</v>
      </c>
      <c r="AJ237" s="35" t="str">
        <f t="shared" si="188"/>
        <v>P</v>
      </c>
      <c r="AK237" s="36">
        <v>0</v>
      </c>
      <c r="AL237" s="53">
        <v>1</v>
      </c>
      <c r="AM237" s="35" t="str">
        <f t="shared" si="189"/>
        <v>A</v>
      </c>
      <c r="AN237" s="36">
        <v>0</v>
      </c>
      <c r="AO237" s="53">
        <v>1</v>
      </c>
      <c r="AP237" s="54">
        <f t="shared" si="146"/>
        <v>45</v>
      </c>
    </row>
    <row r="238" spans="1:42" s="54" customFormat="1" ht="15" x14ac:dyDescent="0.2">
      <c r="A238" s="40">
        <v>489</v>
      </c>
      <c r="B238" s="40" t="s">
        <v>279</v>
      </c>
      <c r="C238" s="41">
        <f t="shared" si="191"/>
        <v>20.52</v>
      </c>
      <c r="D238" s="40">
        <v>1</v>
      </c>
      <c r="E238" s="40">
        <f t="shared" si="147"/>
        <v>20.52</v>
      </c>
      <c r="F238" s="40">
        <f t="shared" si="145"/>
        <v>570</v>
      </c>
      <c r="G238" s="40" t="s">
        <v>174</v>
      </c>
      <c r="H238" s="40" t="s">
        <v>178</v>
      </c>
      <c r="I238" s="35" t="str">
        <f t="shared" si="180"/>
        <v>A</v>
      </c>
      <c r="J238" s="36">
        <v>0</v>
      </c>
      <c r="K238" s="53">
        <v>1</v>
      </c>
      <c r="L238" s="35" t="str">
        <f t="shared" si="181"/>
        <v>B</v>
      </c>
      <c r="M238" s="36">
        <v>0</v>
      </c>
      <c r="N238" s="53">
        <v>1</v>
      </c>
      <c r="O238" s="35" t="str">
        <f t="shared" si="182"/>
        <v>G</v>
      </c>
      <c r="P238" s="36">
        <v>0</v>
      </c>
      <c r="Q238" s="53">
        <v>1</v>
      </c>
      <c r="R238" s="35" t="str">
        <f t="shared" si="183"/>
        <v>A</v>
      </c>
      <c r="S238" s="36">
        <v>0</v>
      </c>
      <c r="T238" s="53">
        <v>1</v>
      </c>
      <c r="U238" s="35" t="str">
        <f t="shared" si="184"/>
        <v>B</v>
      </c>
      <c r="V238" s="36">
        <v>0</v>
      </c>
      <c r="W238" s="53">
        <v>1</v>
      </c>
      <c r="X238" s="35" t="str">
        <f t="shared" si="185"/>
        <v>P</v>
      </c>
      <c r="Y238" s="36">
        <v>3</v>
      </c>
      <c r="Z238" s="53">
        <v>1</v>
      </c>
      <c r="AA238" s="35" t="str">
        <f t="shared" si="190"/>
        <v>K</v>
      </c>
      <c r="AB238" s="36">
        <v>54</v>
      </c>
      <c r="AC238" s="53">
        <v>1</v>
      </c>
      <c r="AD238" s="35" t="str">
        <f t="shared" si="186"/>
        <v>A</v>
      </c>
      <c r="AE238" s="36">
        <v>0</v>
      </c>
      <c r="AF238" s="53">
        <v>1</v>
      </c>
      <c r="AG238" s="35" t="str">
        <f t="shared" si="187"/>
        <v>B</v>
      </c>
      <c r="AH238" s="36">
        <v>0</v>
      </c>
      <c r="AI238" s="53">
        <v>1</v>
      </c>
      <c r="AJ238" s="35" t="str">
        <f t="shared" si="188"/>
        <v>P</v>
      </c>
      <c r="AK238" s="36">
        <v>0</v>
      </c>
      <c r="AL238" s="53">
        <v>1</v>
      </c>
      <c r="AM238" s="35" t="str">
        <f t="shared" si="189"/>
        <v>A</v>
      </c>
      <c r="AN238" s="36">
        <v>0</v>
      </c>
      <c r="AO238" s="53">
        <v>1</v>
      </c>
      <c r="AP238" s="54">
        <f t="shared" si="146"/>
        <v>57</v>
      </c>
    </row>
    <row r="239" spans="1:42" ht="14.25" customHeight="1" x14ac:dyDescent="0.15">
      <c r="A239" s="40">
        <v>490</v>
      </c>
      <c r="B239" s="55" t="s">
        <v>280</v>
      </c>
      <c r="C239" s="13">
        <v>273.55269230769233</v>
      </c>
      <c r="H239" t="s">
        <v>281</v>
      </c>
    </row>
    <row r="240" spans="1:42" x14ac:dyDescent="0.15">
      <c r="A240" s="40">
        <v>491</v>
      </c>
      <c r="B240" s="55" t="s">
        <v>282</v>
      </c>
      <c r="C240" s="13">
        <v>574.52249999999992</v>
      </c>
      <c r="H240" t="s">
        <v>281</v>
      </c>
    </row>
    <row r="241" spans="1:42" x14ac:dyDescent="0.15">
      <c r="A241" s="40">
        <v>492</v>
      </c>
      <c r="B241" s="55" t="s">
        <v>283</v>
      </c>
      <c r="C241" s="13">
        <v>139.81833333333333</v>
      </c>
      <c r="H241" t="s">
        <v>281</v>
      </c>
    </row>
    <row r="242" spans="1:42" x14ac:dyDescent="0.15">
      <c r="A242" s="40">
        <v>493</v>
      </c>
      <c r="B242" s="55" t="s">
        <v>284</v>
      </c>
      <c r="C242" s="13">
        <v>1163.4599999999998</v>
      </c>
      <c r="H242" t="s">
        <v>281</v>
      </c>
    </row>
    <row r="243" spans="1:42" x14ac:dyDescent="0.15">
      <c r="A243" s="40">
        <v>494</v>
      </c>
      <c r="B243" s="55" t="s">
        <v>285</v>
      </c>
      <c r="C243" s="13">
        <v>167.46</v>
      </c>
      <c r="E243" s="56"/>
      <c r="H243" t="s">
        <v>281</v>
      </c>
    </row>
    <row r="244" spans="1:42" x14ac:dyDescent="0.15">
      <c r="A244" s="40">
        <v>495</v>
      </c>
      <c r="B244" s="55" t="s">
        <v>286</v>
      </c>
      <c r="C244" s="13">
        <v>235.38</v>
      </c>
      <c r="E244" s="56"/>
      <c r="H244" t="s">
        <v>281</v>
      </c>
    </row>
    <row r="245" spans="1:42" x14ac:dyDescent="0.15">
      <c r="A245" s="40">
        <v>496</v>
      </c>
      <c r="B245" s="40" t="s">
        <v>287</v>
      </c>
      <c r="C245" s="41">
        <f t="shared" ref="C245:C251" si="192">E245</f>
        <v>2.88</v>
      </c>
      <c r="D245" s="40">
        <v>1</v>
      </c>
      <c r="E245" s="40">
        <f t="shared" ref="E245:E251" si="193">F245*0.036</f>
        <v>2.88</v>
      </c>
      <c r="F245" s="40">
        <f t="shared" ref="F245:F251" si="194">AP245*10</f>
        <v>80</v>
      </c>
      <c r="G245" s="40" t="s">
        <v>171</v>
      </c>
      <c r="H245" s="40"/>
      <c r="I245" s="35" t="str">
        <f t="shared" ref="I245:I246" si="195">IF(G245="G","A",(IF(G245="C","A",(IF(G245="T","A","")))))</f>
        <v>A</v>
      </c>
      <c r="J245" s="36">
        <v>1</v>
      </c>
      <c r="K245" s="37">
        <v>1</v>
      </c>
      <c r="L245" s="35" t="str">
        <f t="shared" ref="L245:L246" si="196">IF(G245="G","B",(IF(G245="C","B",(IF(G245="T","B","")))))</f>
        <v>B</v>
      </c>
      <c r="M245" s="36">
        <v>0</v>
      </c>
      <c r="N245" s="37">
        <v>1</v>
      </c>
      <c r="O245" s="35" t="str">
        <f t="shared" ref="O245:O246" si="197">IF(G245="G","G",(IF(G245="C","G",(IF(G245="T","G","")))))</f>
        <v>G</v>
      </c>
      <c r="P245" s="36">
        <v>1</v>
      </c>
      <c r="Q245" s="37">
        <v>1</v>
      </c>
      <c r="R245" s="35" t="str">
        <f t="shared" ref="R245:R246" si="198">IF(G245="G","A",IF(G245="C","M",IF(G245="T","A","")))</f>
        <v>M</v>
      </c>
      <c r="S245" s="36">
        <v>6</v>
      </c>
      <c r="T245" s="37">
        <v>1</v>
      </c>
      <c r="U245" s="35" t="str">
        <f t="shared" ref="U245:U246" si="199">IF(G245="G","B",IF(G245="C","X",IF(G245="T","B","")))</f>
        <v>X</v>
      </c>
      <c r="V245" s="36">
        <v>0</v>
      </c>
      <c r="W245" s="37">
        <v>1</v>
      </c>
      <c r="X245" s="35" t="str">
        <f t="shared" ref="X245:X246" si="200">IF(G245="G","P",IF(G245="C","I",IF(G245="T","P","")))</f>
        <v>I</v>
      </c>
      <c r="Y245" s="36">
        <v>0</v>
      </c>
      <c r="Z245" s="37">
        <v>1</v>
      </c>
      <c r="AA245" s="35" t="str">
        <f t="shared" ref="AA245:AA246" si="201">IF(G245="T",IF(H245&lt;&gt;"",H245,""),"")</f>
        <v/>
      </c>
      <c r="AB245" s="36">
        <v>0</v>
      </c>
      <c r="AC245" s="37">
        <v>1</v>
      </c>
      <c r="AD245" s="35" t="str">
        <f t="shared" ref="AD245:AD246" si="202">IF(G245="T","A","")</f>
        <v/>
      </c>
      <c r="AE245" s="36">
        <v>0</v>
      </c>
      <c r="AF245" s="37">
        <v>1</v>
      </c>
      <c r="AG245" s="35" t="str">
        <f t="shared" ref="AG245:AG246" si="203">IF(G245="T","B","")</f>
        <v/>
      </c>
      <c r="AH245" s="36">
        <v>0</v>
      </c>
      <c r="AI245" s="37">
        <v>1</v>
      </c>
      <c r="AJ245" s="35" t="str">
        <f t="shared" ref="AJ245:AJ246" si="204">IF(G245="T","P","")</f>
        <v/>
      </c>
      <c r="AK245" s="36">
        <v>0</v>
      </c>
      <c r="AL245" s="37">
        <v>1</v>
      </c>
      <c r="AM245" s="35" t="str">
        <f t="shared" ref="AM245:AM246" si="205">IF(G245="G","A",IF(G245="C","A",IF(G245="T","A","")))</f>
        <v>A</v>
      </c>
      <c r="AN245" s="36">
        <v>0</v>
      </c>
      <c r="AO245" s="37">
        <v>1</v>
      </c>
      <c r="AP245">
        <f t="shared" ref="AP245:AP251" si="206">J245*K245+M245*N245+P245*Q245+S245*T245+V245*W245+Y245*Z245+AB245*AC245+AE245*AF245+AH245*AI245+AK245*AL245+AN245*AO245</f>
        <v>8</v>
      </c>
    </row>
    <row r="246" spans="1:42" ht="15" x14ac:dyDescent="0.2">
      <c r="A246" s="57">
        <v>497</v>
      </c>
      <c r="B246" s="57" t="s">
        <v>288</v>
      </c>
      <c r="C246" s="41">
        <f t="shared" si="192"/>
        <v>1.0799999999999998</v>
      </c>
      <c r="D246" s="40">
        <v>1</v>
      </c>
      <c r="E246" s="40">
        <f t="shared" si="193"/>
        <v>1.0799999999999998</v>
      </c>
      <c r="F246" s="40">
        <f t="shared" si="194"/>
        <v>30</v>
      </c>
      <c r="G246" s="57" t="s">
        <v>174</v>
      </c>
      <c r="H246" s="57" t="s">
        <v>174</v>
      </c>
      <c r="I246" s="35" t="str">
        <f t="shared" si="195"/>
        <v>A</v>
      </c>
      <c r="J246" s="36">
        <v>0</v>
      </c>
      <c r="K246" s="37">
        <v>1</v>
      </c>
      <c r="L246" s="35" t="str">
        <f t="shared" si="196"/>
        <v>B</v>
      </c>
      <c r="M246" s="36">
        <v>0</v>
      </c>
      <c r="N246" s="37">
        <v>1</v>
      </c>
      <c r="O246" s="35" t="str">
        <f t="shared" si="197"/>
        <v>G</v>
      </c>
      <c r="P246" s="36">
        <v>0</v>
      </c>
      <c r="Q246" s="37">
        <v>1</v>
      </c>
      <c r="R246" s="35" t="str">
        <f t="shared" si="198"/>
        <v>A</v>
      </c>
      <c r="S246" s="36">
        <v>0</v>
      </c>
      <c r="T246" s="37">
        <v>1</v>
      </c>
      <c r="U246" s="35" t="str">
        <f t="shared" si="199"/>
        <v>B</v>
      </c>
      <c r="V246" s="36">
        <v>0</v>
      </c>
      <c r="W246" s="37">
        <v>1</v>
      </c>
      <c r="X246" s="35" t="str">
        <f t="shared" si="200"/>
        <v>P</v>
      </c>
      <c r="Y246" s="36">
        <v>0</v>
      </c>
      <c r="Z246" s="37">
        <v>1</v>
      </c>
      <c r="AA246" s="35" t="str">
        <f t="shared" si="201"/>
        <v>T</v>
      </c>
      <c r="AB246" s="36">
        <v>3</v>
      </c>
      <c r="AC246" s="37">
        <v>1</v>
      </c>
      <c r="AD246" s="35" t="str">
        <f t="shared" si="202"/>
        <v>A</v>
      </c>
      <c r="AE246" s="36">
        <v>0</v>
      </c>
      <c r="AF246" s="37">
        <v>1</v>
      </c>
      <c r="AG246" s="35" t="str">
        <f t="shared" si="203"/>
        <v>B</v>
      </c>
      <c r="AH246" s="36">
        <v>0</v>
      </c>
      <c r="AI246" s="37">
        <v>1</v>
      </c>
      <c r="AJ246" s="35" t="str">
        <f t="shared" si="204"/>
        <v>P</v>
      </c>
      <c r="AK246" s="36">
        <v>0</v>
      </c>
      <c r="AL246" s="37">
        <v>1</v>
      </c>
      <c r="AM246" s="35" t="str">
        <f t="shared" si="205"/>
        <v>A</v>
      </c>
      <c r="AN246" s="36">
        <v>0</v>
      </c>
      <c r="AO246" s="37">
        <v>1</v>
      </c>
      <c r="AP246">
        <f t="shared" si="206"/>
        <v>3</v>
      </c>
    </row>
    <row r="247" spans="1:42" ht="15" x14ac:dyDescent="0.2">
      <c r="A247" s="57">
        <v>498</v>
      </c>
      <c r="B247" s="57" t="s">
        <v>289</v>
      </c>
      <c r="C247" s="41">
        <f t="shared" si="192"/>
        <v>3.2399999999999998</v>
      </c>
      <c r="D247" s="57">
        <v>1</v>
      </c>
      <c r="E247" s="40">
        <f t="shared" si="193"/>
        <v>3.2399999999999998</v>
      </c>
      <c r="F247" s="40">
        <f t="shared" si="194"/>
        <v>90</v>
      </c>
      <c r="G247" s="57" t="s">
        <v>171</v>
      </c>
      <c r="H247" s="57"/>
      <c r="I247" s="58" t="s">
        <v>188</v>
      </c>
      <c r="J247" s="59">
        <v>1</v>
      </c>
      <c r="K247" s="60">
        <v>1</v>
      </c>
      <c r="L247" s="58" t="s">
        <v>187</v>
      </c>
      <c r="M247" s="59">
        <v>6</v>
      </c>
      <c r="N247" s="60">
        <v>1</v>
      </c>
      <c r="O247" s="58" t="s">
        <v>170</v>
      </c>
      <c r="P247" s="59">
        <v>1</v>
      </c>
      <c r="Q247" s="60">
        <v>1</v>
      </c>
      <c r="R247" s="58" t="s">
        <v>180</v>
      </c>
      <c r="S247" s="59">
        <v>1</v>
      </c>
      <c r="T247" s="60">
        <v>1</v>
      </c>
      <c r="U247" s="58" t="s">
        <v>190</v>
      </c>
      <c r="V247" s="59">
        <v>0</v>
      </c>
      <c r="W247" s="60">
        <v>1</v>
      </c>
      <c r="X247" s="58" t="s">
        <v>191</v>
      </c>
      <c r="Y247" s="59">
        <v>0</v>
      </c>
      <c r="Z247" s="60">
        <v>1</v>
      </c>
      <c r="AA247" s="58" t="s">
        <v>192</v>
      </c>
      <c r="AB247" s="59">
        <v>0</v>
      </c>
      <c r="AC247" s="60">
        <v>1</v>
      </c>
      <c r="AD247" s="58" t="s">
        <v>192</v>
      </c>
      <c r="AE247" s="59">
        <v>0</v>
      </c>
      <c r="AF247" s="60">
        <v>1</v>
      </c>
      <c r="AG247" s="58" t="s">
        <v>192</v>
      </c>
      <c r="AH247" s="59">
        <v>0</v>
      </c>
      <c r="AI247" s="60">
        <v>1</v>
      </c>
      <c r="AJ247" s="58" t="s">
        <v>192</v>
      </c>
      <c r="AK247" s="59">
        <v>0</v>
      </c>
      <c r="AL247" s="60">
        <v>1</v>
      </c>
      <c r="AM247" s="58" t="s">
        <v>188</v>
      </c>
      <c r="AN247" s="59">
        <v>0</v>
      </c>
      <c r="AO247" s="60">
        <v>1</v>
      </c>
      <c r="AP247">
        <f t="shared" si="206"/>
        <v>9</v>
      </c>
    </row>
    <row r="248" spans="1:42" ht="15" x14ac:dyDescent="0.2">
      <c r="A248" s="57">
        <v>499</v>
      </c>
      <c r="B248" s="57" t="s">
        <v>290</v>
      </c>
      <c r="C248" s="41">
        <f t="shared" si="192"/>
        <v>3.9599999999999995</v>
      </c>
      <c r="D248" s="57">
        <v>1</v>
      </c>
      <c r="E248" s="40">
        <f t="shared" si="193"/>
        <v>3.9599999999999995</v>
      </c>
      <c r="F248" s="40">
        <f t="shared" si="194"/>
        <v>110</v>
      </c>
      <c r="G248" s="57" t="s">
        <v>171</v>
      </c>
      <c r="H248" s="57"/>
      <c r="I248" s="58" t="s">
        <v>188</v>
      </c>
      <c r="J248" s="59">
        <v>1</v>
      </c>
      <c r="K248" s="60">
        <v>1</v>
      </c>
      <c r="L248" s="58" t="s">
        <v>187</v>
      </c>
      <c r="M248" s="59">
        <v>6</v>
      </c>
      <c r="N248" s="60">
        <v>1</v>
      </c>
      <c r="O248" s="58" t="s">
        <v>170</v>
      </c>
      <c r="P248" s="59">
        <v>1</v>
      </c>
      <c r="Q248" s="60">
        <v>1</v>
      </c>
      <c r="R248" s="58" t="s">
        <v>180</v>
      </c>
      <c r="S248" s="59">
        <v>3</v>
      </c>
      <c r="T248" s="60">
        <v>1</v>
      </c>
      <c r="U248" s="58" t="s">
        <v>190</v>
      </c>
      <c r="V248" s="59">
        <v>0</v>
      </c>
      <c r="W248" s="60">
        <v>1</v>
      </c>
      <c r="X248" s="58" t="s">
        <v>191</v>
      </c>
      <c r="Y248" s="59">
        <v>0</v>
      </c>
      <c r="Z248" s="60">
        <v>1</v>
      </c>
      <c r="AA248" s="58" t="s">
        <v>192</v>
      </c>
      <c r="AB248" s="59">
        <v>0</v>
      </c>
      <c r="AC248" s="60">
        <v>1</v>
      </c>
      <c r="AD248" s="58" t="s">
        <v>192</v>
      </c>
      <c r="AE248" s="59">
        <v>0</v>
      </c>
      <c r="AF248" s="60">
        <v>1</v>
      </c>
      <c r="AG248" s="58" t="s">
        <v>192</v>
      </c>
      <c r="AH248" s="59">
        <v>0</v>
      </c>
      <c r="AI248" s="60">
        <v>1</v>
      </c>
      <c r="AJ248" s="58" t="s">
        <v>192</v>
      </c>
      <c r="AK248" s="59">
        <v>0</v>
      </c>
      <c r="AL248" s="60">
        <v>1</v>
      </c>
      <c r="AM248" s="58" t="s">
        <v>188</v>
      </c>
      <c r="AN248" s="59">
        <v>0</v>
      </c>
      <c r="AO248" s="60">
        <v>1</v>
      </c>
      <c r="AP248">
        <f t="shared" si="206"/>
        <v>11</v>
      </c>
    </row>
    <row r="249" spans="1:42" ht="15" x14ac:dyDescent="0.2">
      <c r="A249" s="57">
        <v>500</v>
      </c>
      <c r="B249" s="57" t="s">
        <v>291</v>
      </c>
      <c r="C249" s="41">
        <f t="shared" si="192"/>
        <v>11.159999999999998</v>
      </c>
      <c r="D249" s="57">
        <v>1</v>
      </c>
      <c r="E249" s="40">
        <f t="shared" si="193"/>
        <v>11.159999999999998</v>
      </c>
      <c r="F249" s="40">
        <f t="shared" si="194"/>
        <v>310</v>
      </c>
      <c r="G249" s="57" t="s">
        <v>171</v>
      </c>
      <c r="H249" s="57"/>
      <c r="I249" s="58" t="s">
        <v>188</v>
      </c>
      <c r="J249" s="59">
        <v>1</v>
      </c>
      <c r="K249" s="60">
        <v>1</v>
      </c>
      <c r="L249" s="58" t="s">
        <v>187</v>
      </c>
      <c r="M249" s="59">
        <v>6</v>
      </c>
      <c r="N249" s="60">
        <v>1</v>
      </c>
      <c r="O249" s="58" t="s">
        <v>170</v>
      </c>
      <c r="P249" s="59">
        <v>1</v>
      </c>
      <c r="Q249" s="60">
        <v>6</v>
      </c>
      <c r="R249" s="58" t="s">
        <v>180</v>
      </c>
      <c r="S249" s="59">
        <v>3</v>
      </c>
      <c r="T249" s="60">
        <v>6</v>
      </c>
      <c r="U249" s="58" t="s">
        <v>190</v>
      </c>
      <c r="V249" s="59">
        <v>0</v>
      </c>
      <c r="W249" s="60">
        <v>1</v>
      </c>
      <c r="X249" s="58" t="s">
        <v>191</v>
      </c>
      <c r="Y249" s="59">
        <v>0</v>
      </c>
      <c r="Z249" s="60">
        <v>1</v>
      </c>
      <c r="AA249" s="58" t="s">
        <v>192</v>
      </c>
      <c r="AB249" s="59">
        <v>0</v>
      </c>
      <c r="AC249" s="60">
        <v>1</v>
      </c>
      <c r="AD249" s="58" t="s">
        <v>192</v>
      </c>
      <c r="AE249" s="59">
        <v>0</v>
      </c>
      <c r="AF249" s="60">
        <v>1</v>
      </c>
      <c r="AG249" s="58" t="s">
        <v>192</v>
      </c>
      <c r="AH249" s="59">
        <v>0</v>
      </c>
      <c r="AI249" s="60">
        <v>1</v>
      </c>
      <c r="AJ249" s="58" t="s">
        <v>192</v>
      </c>
      <c r="AK249" s="59">
        <v>0</v>
      </c>
      <c r="AL249" s="60">
        <v>1</v>
      </c>
      <c r="AM249" s="58" t="s">
        <v>188</v>
      </c>
      <c r="AN249" s="59">
        <v>0</v>
      </c>
      <c r="AO249" s="60">
        <v>1</v>
      </c>
      <c r="AP249">
        <f t="shared" si="206"/>
        <v>31</v>
      </c>
    </row>
    <row r="250" spans="1:42" ht="15" x14ac:dyDescent="0.2">
      <c r="A250" s="57">
        <v>501</v>
      </c>
      <c r="B250" s="61" t="s">
        <v>292</v>
      </c>
      <c r="C250" s="41">
        <f t="shared" si="192"/>
        <v>9.36</v>
      </c>
      <c r="D250" s="40">
        <v>1</v>
      </c>
      <c r="E250" s="40">
        <f t="shared" si="193"/>
        <v>9.36</v>
      </c>
      <c r="F250" s="40">
        <f t="shared" si="194"/>
        <v>260</v>
      </c>
      <c r="G250" s="57" t="s">
        <v>174</v>
      </c>
      <c r="H250" s="57" t="s">
        <v>193</v>
      </c>
      <c r="I250" s="35" t="str">
        <f t="shared" ref="I250:I251" si="207">IF(G250="G","A",(IF(G250="C","A",(IF(G250="T","A","")))))</f>
        <v>A</v>
      </c>
      <c r="J250" s="36">
        <v>0</v>
      </c>
      <c r="K250" s="37">
        <v>1</v>
      </c>
      <c r="L250" s="35" t="str">
        <f t="shared" ref="L250:L251" si="208">IF(G250="G","B",(IF(G250="C","B",(IF(G250="T","B","")))))</f>
        <v>B</v>
      </c>
      <c r="M250" s="36">
        <v>0</v>
      </c>
      <c r="N250" s="37">
        <v>1</v>
      </c>
      <c r="O250" s="35" t="str">
        <f t="shared" ref="O250:O251" si="209">IF(G250="G","G",(IF(G250="C","G",(IF(G250="T","G","")))))</f>
        <v>G</v>
      </c>
      <c r="P250" s="36">
        <v>0</v>
      </c>
      <c r="Q250" s="37">
        <v>1</v>
      </c>
      <c r="R250" s="35" t="str">
        <f t="shared" ref="R250:R251" si="210">IF(G250="G","A",IF(G250="C","M",IF(G250="T","A","")))</f>
        <v>A</v>
      </c>
      <c r="S250" s="36">
        <v>1</v>
      </c>
      <c r="T250" s="37">
        <v>1</v>
      </c>
      <c r="U250" s="35" t="str">
        <f t="shared" ref="U250:U251" si="211">IF(G250="G","B",IF(G250="C","X",IF(G250="T","B","")))</f>
        <v>B</v>
      </c>
      <c r="V250" s="36">
        <v>0</v>
      </c>
      <c r="W250" s="37">
        <v>1</v>
      </c>
      <c r="X250" s="35" t="str">
        <f t="shared" ref="X250:X251" si="212">IF(G250="G","P",IF(G250="C","I",IF(G250="T","P","")))</f>
        <v>P</v>
      </c>
      <c r="Y250" s="36">
        <v>1</v>
      </c>
      <c r="Z250" s="37">
        <v>1</v>
      </c>
      <c r="AA250" s="35" t="str">
        <f t="shared" ref="AA250:AA251" si="213">IF(G250="T",IF(H250&lt;&gt;"",H250,""),"")</f>
        <v>S</v>
      </c>
      <c r="AB250" s="36">
        <v>24</v>
      </c>
      <c r="AC250" s="37">
        <v>1</v>
      </c>
      <c r="AD250" s="35" t="str">
        <f t="shared" ref="AD250:AD251" si="214">IF(G250="T","A","")</f>
        <v>A</v>
      </c>
      <c r="AE250" s="36">
        <v>0</v>
      </c>
      <c r="AF250" s="37">
        <v>1</v>
      </c>
      <c r="AG250" s="35" t="str">
        <f t="shared" ref="AG250:AG251" si="215">IF(G250="T","B","")</f>
        <v>B</v>
      </c>
      <c r="AH250" s="36">
        <v>0</v>
      </c>
      <c r="AI250" s="37">
        <v>1</v>
      </c>
      <c r="AJ250" s="35" t="str">
        <f t="shared" ref="AJ250:AJ251" si="216">IF(G250="T","P","")</f>
        <v>P</v>
      </c>
      <c r="AK250" s="36">
        <v>0</v>
      </c>
      <c r="AL250" s="37">
        <v>1</v>
      </c>
      <c r="AM250" s="35" t="str">
        <f t="shared" ref="AM250:AM251" si="217">IF(G250="G","A",IF(G250="C","A",IF(G250="T","A","")))</f>
        <v>A</v>
      </c>
      <c r="AN250" s="36">
        <v>0</v>
      </c>
      <c r="AO250" s="37">
        <v>1</v>
      </c>
      <c r="AP250">
        <f t="shared" si="206"/>
        <v>26</v>
      </c>
    </row>
    <row r="251" spans="1:42" ht="15" x14ac:dyDescent="0.2">
      <c r="A251" s="57">
        <v>502</v>
      </c>
      <c r="B251" s="57" t="s">
        <v>293</v>
      </c>
      <c r="C251" s="41">
        <f t="shared" si="192"/>
        <v>9</v>
      </c>
      <c r="D251" s="40">
        <v>1</v>
      </c>
      <c r="E251" s="40">
        <f t="shared" si="193"/>
        <v>9</v>
      </c>
      <c r="F251" s="40">
        <f t="shared" si="194"/>
        <v>250</v>
      </c>
      <c r="G251" s="57" t="s">
        <v>174</v>
      </c>
      <c r="H251" s="57" t="s">
        <v>179</v>
      </c>
      <c r="I251" s="35" t="str">
        <f t="shared" si="207"/>
        <v>A</v>
      </c>
      <c r="J251" s="36">
        <v>0</v>
      </c>
      <c r="K251" s="37">
        <v>1</v>
      </c>
      <c r="L251" s="35" t="str">
        <f t="shared" si="208"/>
        <v>B</v>
      </c>
      <c r="M251" s="36">
        <v>0</v>
      </c>
      <c r="N251" s="37">
        <v>1</v>
      </c>
      <c r="O251" s="35" t="str">
        <f t="shared" si="209"/>
        <v>G</v>
      </c>
      <c r="P251" s="36">
        <v>0</v>
      </c>
      <c r="Q251" s="37">
        <v>1</v>
      </c>
      <c r="R251" s="35" t="str">
        <f t="shared" si="210"/>
        <v>A</v>
      </c>
      <c r="S251" s="36">
        <v>0</v>
      </c>
      <c r="T251" s="37">
        <v>1</v>
      </c>
      <c r="U251" s="35" t="str">
        <f t="shared" si="211"/>
        <v>B</v>
      </c>
      <c r="V251" s="36">
        <v>0</v>
      </c>
      <c r="W251" s="37">
        <v>1</v>
      </c>
      <c r="X251" s="35" t="str">
        <f t="shared" si="212"/>
        <v>P</v>
      </c>
      <c r="Y251" s="36">
        <v>1</v>
      </c>
      <c r="Z251" s="37">
        <v>1</v>
      </c>
      <c r="AA251" s="35" t="str">
        <f t="shared" si="213"/>
        <v>F</v>
      </c>
      <c r="AB251" s="36">
        <v>24</v>
      </c>
      <c r="AC251" s="37">
        <v>1</v>
      </c>
      <c r="AD251" s="35" t="str">
        <f t="shared" si="214"/>
        <v>A</v>
      </c>
      <c r="AE251" s="36">
        <v>0</v>
      </c>
      <c r="AF251" s="37">
        <v>1</v>
      </c>
      <c r="AG251" s="35" t="str">
        <f t="shared" si="215"/>
        <v>B</v>
      </c>
      <c r="AH251" s="36">
        <v>0</v>
      </c>
      <c r="AI251" s="37">
        <v>1</v>
      </c>
      <c r="AJ251" s="35" t="str">
        <f t="shared" si="216"/>
        <v>P</v>
      </c>
      <c r="AK251" s="36">
        <v>0</v>
      </c>
      <c r="AL251" s="37">
        <v>1</v>
      </c>
      <c r="AM251" s="35" t="str">
        <f t="shared" si="217"/>
        <v>A</v>
      </c>
      <c r="AN251" s="36">
        <v>0</v>
      </c>
      <c r="AO251" s="37">
        <v>1</v>
      </c>
      <c r="AP251">
        <f t="shared" si="206"/>
        <v>25</v>
      </c>
    </row>
    <row r="252" spans="1:42" ht="15" x14ac:dyDescent="0.2">
      <c r="A252" s="57">
        <v>503</v>
      </c>
      <c r="B252" s="57" t="s">
        <v>294</v>
      </c>
      <c r="C252" s="62">
        <v>2.52</v>
      </c>
      <c r="D252" s="63">
        <v>1</v>
      </c>
      <c r="E252" s="63">
        <v>2.52</v>
      </c>
      <c r="F252" s="63">
        <v>70</v>
      </c>
      <c r="G252" s="57" t="s">
        <v>170</v>
      </c>
      <c r="H252" s="57"/>
      <c r="I252" s="64" t="s">
        <v>188</v>
      </c>
      <c r="J252" s="65">
        <v>0</v>
      </c>
      <c r="K252" s="66">
        <v>1</v>
      </c>
      <c r="L252" s="64" t="s">
        <v>187</v>
      </c>
      <c r="M252" s="65">
        <v>0</v>
      </c>
      <c r="N252" s="66">
        <v>1</v>
      </c>
      <c r="O252" s="64" t="s">
        <v>170</v>
      </c>
      <c r="P252" s="65">
        <v>0</v>
      </c>
      <c r="Q252" s="66">
        <v>1</v>
      </c>
      <c r="R252" s="64" t="s">
        <v>188</v>
      </c>
      <c r="S252" s="65">
        <v>0</v>
      </c>
      <c r="T252" s="66">
        <v>1</v>
      </c>
      <c r="U252" s="64" t="s">
        <v>187</v>
      </c>
      <c r="V252" s="65">
        <v>6</v>
      </c>
      <c r="W252" s="66">
        <v>1</v>
      </c>
      <c r="X252" s="64" t="s">
        <v>189</v>
      </c>
      <c r="Y252" s="65">
        <v>1</v>
      </c>
      <c r="Z252" s="66">
        <v>1</v>
      </c>
      <c r="AA252" s="64" t="s">
        <v>192</v>
      </c>
      <c r="AB252" s="65"/>
      <c r="AC252" s="66">
        <v>1</v>
      </c>
      <c r="AD252" s="64" t="s">
        <v>192</v>
      </c>
      <c r="AE252" s="65">
        <v>0</v>
      </c>
      <c r="AF252" s="66">
        <v>1</v>
      </c>
      <c r="AG252" s="64" t="s">
        <v>192</v>
      </c>
      <c r="AH252" s="65">
        <v>0</v>
      </c>
      <c r="AI252" s="66">
        <v>1</v>
      </c>
      <c r="AJ252" s="64" t="s">
        <v>192</v>
      </c>
      <c r="AK252" s="65">
        <v>0</v>
      </c>
      <c r="AL252" s="66">
        <v>1</v>
      </c>
      <c r="AM252" s="64" t="s">
        <v>188</v>
      </c>
      <c r="AN252" s="65">
        <v>0</v>
      </c>
      <c r="AO252" s="66">
        <v>1</v>
      </c>
      <c r="AP252" s="67">
        <v>7</v>
      </c>
    </row>
    <row r="253" spans="1:42" ht="15" x14ac:dyDescent="0.2">
      <c r="A253" s="57">
        <v>504</v>
      </c>
      <c r="B253" s="57" t="s">
        <v>295</v>
      </c>
      <c r="C253" s="62">
        <v>0.72</v>
      </c>
      <c r="D253" s="63">
        <v>1</v>
      </c>
      <c r="E253" s="63">
        <v>0.72</v>
      </c>
      <c r="F253" s="63">
        <v>20</v>
      </c>
      <c r="G253" s="57" t="s">
        <v>170</v>
      </c>
      <c r="H253" s="57"/>
      <c r="I253" s="64" t="s">
        <v>188</v>
      </c>
      <c r="J253" s="65">
        <v>0</v>
      </c>
      <c r="K253" s="66">
        <v>1</v>
      </c>
      <c r="L253" s="64" t="s">
        <v>187</v>
      </c>
      <c r="M253" s="65">
        <v>0</v>
      </c>
      <c r="N253" s="66">
        <v>1</v>
      </c>
      <c r="O253" s="64" t="s">
        <v>170</v>
      </c>
      <c r="P253" s="65">
        <v>0</v>
      </c>
      <c r="Q253" s="66">
        <v>1</v>
      </c>
      <c r="R253" s="64" t="s">
        <v>188</v>
      </c>
      <c r="S253" s="65">
        <v>1</v>
      </c>
      <c r="T253" s="66">
        <v>1</v>
      </c>
      <c r="U253" s="64" t="s">
        <v>187</v>
      </c>
      <c r="V253" s="65">
        <v>0</v>
      </c>
      <c r="W253" s="66">
        <v>1</v>
      </c>
      <c r="X253" s="64" t="s">
        <v>189</v>
      </c>
      <c r="Y253" s="65">
        <v>1</v>
      </c>
      <c r="Z253" s="66">
        <v>1</v>
      </c>
      <c r="AA253" s="64" t="s">
        <v>192</v>
      </c>
      <c r="AB253" s="65"/>
      <c r="AC253" s="66">
        <v>1</v>
      </c>
      <c r="AD253" s="64" t="s">
        <v>192</v>
      </c>
      <c r="AE253" s="65">
        <v>0</v>
      </c>
      <c r="AF253" s="66">
        <v>1</v>
      </c>
      <c r="AG253" s="64" t="s">
        <v>192</v>
      </c>
      <c r="AH253" s="65">
        <v>0</v>
      </c>
      <c r="AI253" s="66">
        <v>1</v>
      </c>
      <c r="AJ253" s="64" t="s">
        <v>192</v>
      </c>
      <c r="AK253" s="65">
        <v>0</v>
      </c>
      <c r="AL253" s="66">
        <v>1</v>
      </c>
      <c r="AM253" s="64" t="s">
        <v>188</v>
      </c>
      <c r="AN253" s="65">
        <v>0</v>
      </c>
      <c r="AO253" s="66">
        <v>1</v>
      </c>
      <c r="AP253" s="67">
        <v>2</v>
      </c>
    </row>
    <row r="254" spans="1:42" ht="15" x14ac:dyDescent="0.2">
      <c r="A254" s="57">
        <v>505</v>
      </c>
      <c r="B254" s="57" t="s">
        <v>296</v>
      </c>
      <c r="C254" s="62">
        <v>3.2399999999999998</v>
      </c>
      <c r="D254" s="63">
        <v>1</v>
      </c>
      <c r="E254" s="63">
        <v>3.2399999999999998</v>
      </c>
      <c r="F254" s="63">
        <v>90</v>
      </c>
      <c r="G254" s="57" t="s">
        <v>170</v>
      </c>
      <c r="H254" s="57"/>
      <c r="I254" s="64" t="s">
        <v>188</v>
      </c>
      <c r="J254" s="65">
        <v>0</v>
      </c>
      <c r="K254" s="66">
        <v>1</v>
      </c>
      <c r="L254" s="64" t="s">
        <v>187</v>
      </c>
      <c r="M254" s="65">
        <v>0</v>
      </c>
      <c r="N254" s="66">
        <v>1</v>
      </c>
      <c r="O254" s="64" t="s">
        <v>170</v>
      </c>
      <c r="P254" s="65">
        <v>0</v>
      </c>
      <c r="Q254" s="66">
        <v>1</v>
      </c>
      <c r="R254" s="64" t="s">
        <v>188</v>
      </c>
      <c r="S254" s="65">
        <v>0</v>
      </c>
      <c r="T254" s="66">
        <v>1</v>
      </c>
      <c r="U254" s="64" t="s">
        <v>187</v>
      </c>
      <c r="V254" s="65">
        <v>6</v>
      </c>
      <c r="W254" s="66">
        <v>1</v>
      </c>
      <c r="X254" s="64" t="s">
        <v>189</v>
      </c>
      <c r="Y254" s="65">
        <v>3</v>
      </c>
      <c r="Z254" s="66">
        <v>1</v>
      </c>
      <c r="AA254" s="64" t="s">
        <v>192</v>
      </c>
      <c r="AB254" s="65"/>
      <c r="AC254" s="66">
        <v>1</v>
      </c>
      <c r="AD254" s="64" t="s">
        <v>192</v>
      </c>
      <c r="AE254" s="65">
        <v>0</v>
      </c>
      <c r="AF254" s="66">
        <v>1</v>
      </c>
      <c r="AG254" s="64" t="s">
        <v>192</v>
      </c>
      <c r="AH254" s="65">
        <v>0</v>
      </c>
      <c r="AI254" s="66">
        <v>1</v>
      </c>
      <c r="AJ254" s="64" t="s">
        <v>192</v>
      </c>
      <c r="AK254" s="65">
        <v>0</v>
      </c>
      <c r="AL254" s="66">
        <v>1</v>
      </c>
      <c r="AM254" s="64" t="s">
        <v>188</v>
      </c>
      <c r="AN254" s="65">
        <v>0</v>
      </c>
      <c r="AO254" s="66">
        <v>1</v>
      </c>
      <c r="AP254" s="67">
        <v>9</v>
      </c>
    </row>
    <row r="255" spans="1:42" ht="15" x14ac:dyDescent="0.2">
      <c r="A255" s="57">
        <v>506</v>
      </c>
      <c r="B255" s="57" t="s">
        <v>297</v>
      </c>
      <c r="C255" s="62">
        <v>1.44</v>
      </c>
      <c r="D255" s="63">
        <v>1</v>
      </c>
      <c r="E255" s="63">
        <v>1.44</v>
      </c>
      <c r="F255" s="63">
        <v>40</v>
      </c>
      <c r="G255" s="57" t="s">
        <v>170</v>
      </c>
      <c r="H255" s="57"/>
      <c r="I255" s="64" t="s">
        <v>188</v>
      </c>
      <c r="J255" s="65">
        <v>0</v>
      </c>
      <c r="K255" s="66">
        <v>1</v>
      </c>
      <c r="L255" s="64" t="s">
        <v>187</v>
      </c>
      <c r="M255" s="65">
        <v>0</v>
      </c>
      <c r="N255" s="66">
        <v>1</v>
      </c>
      <c r="O255" s="64" t="s">
        <v>170</v>
      </c>
      <c r="P255" s="65">
        <v>0</v>
      </c>
      <c r="Q255" s="66">
        <v>1</v>
      </c>
      <c r="R255" s="64" t="s">
        <v>188</v>
      </c>
      <c r="S255" s="65">
        <v>1</v>
      </c>
      <c r="T255" s="66">
        <v>1</v>
      </c>
      <c r="U255" s="64" t="s">
        <v>187</v>
      </c>
      <c r="V255" s="65">
        <v>0</v>
      </c>
      <c r="W255" s="66">
        <v>1</v>
      </c>
      <c r="X255" s="64" t="s">
        <v>189</v>
      </c>
      <c r="Y255" s="65">
        <v>3</v>
      </c>
      <c r="Z255" s="66">
        <v>1</v>
      </c>
      <c r="AA255" s="64" t="s">
        <v>192</v>
      </c>
      <c r="AB255" s="65"/>
      <c r="AC255" s="66">
        <v>1</v>
      </c>
      <c r="AD255" s="64" t="s">
        <v>192</v>
      </c>
      <c r="AE255" s="65">
        <v>0</v>
      </c>
      <c r="AF255" s="66">
        <v>1</v>
      </c>
      <c r="AG255" s="64" t="s">
        <v>192</v>
      </c>
      <c r="AH255" s="65">
        <v>0</v>
      </c>
      <c r="AI255" s="66">
        <v>1</v>
      </c>
      <c r="AJ255" s="64" t="s">
        <v>192</v>
      </c>
      <c r="AK255" s="65">
        <v>0</v>
      </c>
      <c r="AL255" s="66">
        <v>1</v>
      </c>
      <c r="AM255" s="64" t="s">
        <v>188</v>
      </c>
      <c r="AN255" s="65">
        <v>0</v>
      </c>
      <c r="AO255" s="66">
        <v>1</v>
      </c>
      <c r="AP255" s="67">
        <v>4</v>
      </c>
    </row>
    <row r="256" spans="1:42" ht="15" x14ac:dyDescent="0.2">
      <c r="A256" s="57">
        <v>507</v>
      </c>
      <c r="B256" s="57" t="s">
        <v>298</v>
      </c>
      <c r="C256" s="62">
        <v>1.44</v>
      </c>
      <c r="D256" s="63">
        <v>1</v>
      </c>
      <c r="E256" s="63">
        <v>1.44</v>
      </c>
      <c r="F256" s="63">
        <v>40</v>
      </c>
      <c r="G256" s="57" t="s">
        <v>170</v>
      </c>
      <c r="H256" s="57"/>
      <c r="I256" s="64" t="s">
        <v>188</v>
      </c>
      <c r="J256" s="65">
        <v>0</v>
      </c>
      <c r="K256" s="66">
        <v>1</v>
      </c>
      <c r="L256" s="64" t="s">
        <v>187</v>
      </c>
      <c r="M256" s="65">
        <v>0</v>
      </c>
      <c r="N256" s="66">
        <v>1</v>
      </c>
      <c r="O256" s="64" t="s">
        <v>170</v>
      </c>
      <c r="P256" s="65">
        <v>0</v>
      </c>
      <c r="Q256" s="66">
        <v>1</v>
      </c>
      <c r="R256" s="64" t="s">
        <v>188</v>
      </c>
      <c r="S256" s="65">
        <v>1</v>
      </c>
      <c r="T256" s="66">
        <v>1</v>
      </c>
      <c r="U256" s="64" t="s">
        <v>187</v>
      </c>
      <c r="V256" s="65">
        <v>0</v>
      </c>
      <c r="W256" s="66">
        <v>1</v>
      </c>
      <c r="X256" s="64" t="s">
        <v>189</v>
      </c>
      <c r="Y256" s="65">
        <v>3</v>
      </c>
      <c r="Z256" s="66">
        <v>1</v>
      </c>
      <c r="AA256" s="64" t="s">
        <v>192</v>
      </c>
      <c r="AB256" s="65"/>
      <c r="AC256" s="66">
        <v>1</v>
      </c>
      <c r="AD256" s="64" t="s">
        <v>192</v>
      </c>
      <c r="AE256" s="65">
        <v>0</v>
      </c>
      <c r="AF256" s="66">
        <v>1</v>
      </c>
      <c r="AG256" s="64" t="s">
        <v>192</v>
      </c>
      <c r="AH256" s="65">
        <v>0</v>
      </c>
      <c r="AI256" s="66">
        <v>1</v>
      </c>
      <c r="AJ256" s="64" t="s">
        <v>192</v>
      </c>
      <c r="AK256" s="65">
        <v>0</v>
      </c>
      <c r="AL256" s="66">
        <v>1</v>
      </c>
      <c r="AM256" s="64" t="s">
        <v>188</v>
      </c>
      <c r="AN256" s="65">
        <v>0</v>
      </c>
      <c r="AO256" s="66">
        <v>1</v>
      </c>
      <c r="AP256" s="67">
        <v>4</v>
      </c>
    </row>
    <row r="257" spans="1:42" ht="15" x14ac:dyDescent="0.2">
      <c r="A257" s="57">
        <v>508</v>
      </c>
      <c r="B257" s="57" t="s">
        <v>299</v>
      </c>
      <c r="C257" s="62">
        <v>2.52</v>
      </c>
      <c r="D257" s="63">
        <v>1</v>
      </c>
      <c r="E257" s="63">
        <v>2.52</v>
      </c>
      <c r="F257" s="63">
        <v>70</v>
      </c>
      <c r="G257" s="57" t="s">
        <v>170</v>
      </c>
      <c r="H257" s="57"/>
      <c r="I257" s="64" t="s">
        <v>188</v>
      </c>
      <c r="J257" s="65">
        <v>0</v>
      </c>
      <c r="K257" s="66">
        <v>1</v>
      </c>
      <c r="L257" s="64" t="s">
        <v>187</v>
      </c>
      <c r="M257" s="65">
        <v>0</v>
      </c>
      <c r="N257" s="66">
        <v>1</v>
      </c>
      <c r="O257" s="64" t="s">
        <v>170</v>
      </c>
      <c r="P257" s="65">
        <v>0</v>
      </c>
      <c r="Q257" s="66">
        <v>1</v>
      </c>
      <c r="R257" s="64" t="s">
        <v>188</v>
      </c>
      <c r="S257" s="65">
        <v>1</v>
      </c>
      <c r="T257" s="66">
        <v>1</v>
      </c>
      <c r="U257" s="64" t="s">
        <v>187</v>
      </c>
      <c r="V257" s="65">
        <v>0</v>
      </c>
      <c r="W257" s="66">
        <v>1</v>
      </c>
      <c r="X257" s="64" t="s">
        <v>189</v>
      </c>
      <c r="Y257" s="65">
        <v>6</v>
      </c>
      <c r="Z257" s="66">
        <v>1</v>
      </c>
      <c r="AA257" s="64" t="s">
        <v>192</v>
      </c>
      <c r="AB257" s="65"/>
      <c r="AC257" s="66">
        <v>1</v>
      </c>
      <c r="AD257" s="64" t="s">
        <v>192</v>
      </c>
      <c r="AE257" s="65">
        <v>0</v>
      </c>
      <c r="AF257" s="66">
        <v>1</v>
      </c>
      <c r="AG257" s="64" t="s">
        <v>192</v>
      </c>
      <c r="AH257" s="65">
        <v>0</v>
      </c>
      <c r="AI257" s="66">
        <v>1</v>
      </c>
      <c r="AJ257" s="64" t="s">
        <v>192</v>
      </c>
      <c r="AK257" s="65">
        <v>0</v>
      </c>
      <c r="AL257" s="66">
        <v>1</v>
      </c>
      <c r="AM257" s="64" t="s">
        <v>188</v>
      </c>
      <c r="AN257" s="65">
        <v>0</v>
      </c>
      <c r="AO257" s="66">
        <v>1</v>
      </c>
      <c r="AP257" s="67">
        <v>7</v>
      </c>
    </row>
    <row r="258" spans="1:42" ht="15" x14ac:dyDescent="0.2">
      <c r="A258" s="57">
        <v>509</v>
      </c>
      <c r="B258" s="63" t="s">
        <v>29</v>
      </c>
      <c r="C258" s="62">
        <v>2.52</v>
      </c>
      <c r="D258" s="63">
        <v>1</v>
      </c>
      <c r="E258" s="63">
        <v>2.52</v>
      </c>
      <c r="F258" s="63">
        <v>70</v>
      </c>
      <c r="G258" s="63" t="s">
        <v>174</v>
      </c>
      <c r="H258" s="63" t="s">
        <v>175</v>
      </c>
      <c r="I258" s="64" t="s">
        <v>188</v>
      </c>
      <c r="J258" s="65">
        <v>1</v>
      </c>
      <c r="K258" s="66">
        <v>1</v>
      </c>
      <c r="L258" s="64" t="s">
        <v>187</v>
      </c>
      <c r="M258" s="65">
        <v>0</v>
      </c>
      <c r="N258" s="66">
        <v>1</v>
      </c>
      <c r="O258" s="64" t="s">
        <v>170</v>
      </c>
      <c r="P258" s="65">
        <v>1</v>
      </c>
      <c r="Q258" s="66">
        <v>1</v>
      </c>
      <c r="R258" s="64" t="s">
        <v>188</v>
      </c>
      <c r="S258" s="65">
        <v>1</v>
      </c>
      <c r="T258" s="66">
        <v>1</v>
      </c>
      <c r="U258" s="64" t="s">
        <v>187</v>
      </c>
      <c r="V258" s="65">
        <v>0</v>
      </c>
      <c r="W258" s="66">
        <v>1</v>
      </c>
      <c r="X258" s="64" t="s">
        <v>189</v>
      </c>
      <c r="Y258" s="65">
        <v>1</v>
      </c>
      <c r="Z258" s="66">
        <v>1</v>
      </c>
      <c r="AA258" s="64" t="s">
        <v>175</v>
      </c>
      <c r="AB258" s="65">
        <v>3</v>
      </c>
      <c r="AC258" s="66">
        <v>1</v>
      </c>
      <c r="AD258" s="64" t="s">
        <v>188</v>
      </c>
      <c r="AE258" s="65">
        <v>0</v>
      </c>
      <c r="AF258" s="66">
        <v>1</v>
      </c>
      <c r="AG258" s="64" t="s">
        <v>187</v>
      </c>
      <c r="AH258" s="65">
        <v>0</v>
      </c>
      <c r="AI258" s="66">
        <v>1</v>
      </c>
      <c r="AJ258" s="64" t="s">
        <v>189</v>
      </c>
      <c r="AK258" s="65">
        <v>0</v>
      </c>
      <c r="AL258" s="66">
        <v>1</v>
      </c>
      <c r="AM258" s="64" t="s">
        <v>188</v>
      </c>
      <c r="AN258" s="65">
        <v>0</v>
      </c>
      <c r="AO258" s="66">
        <v>1</v>
      </c>
      <c r="AP258" s="67">
        <v>7</v>
      </c>
    </row>
    <row r="259" spans="1:42" ht="15" x14ac:dyDescent="0.2">
      <c r="A259" s="57">
        <v>510</v>
      </c>
      <c r="B259" s="57" t="s">
        <v>300</v>
      </c>
      <c r="C259" s="41">
        <f t="shared" ref="C259:C271" si="218">E259</f>
        <v>0.36</v>
      </c>
      <c r="D259" s="40">
        <v>1</v>
      </c>
      <c r="E259" s="40">
        <f t="shared" ref="E259:E271" si="219">F259*0.036</f>
        <v>0.36</v>
      </c>
      <c r="F259" s="40">
        <f t="shared" ref="F259:F271" si="220">AP259*10</f>
        <v>10</v>
      </c>
      <c r="G259" s="57" t="s">
        <v>174</v>
      </c>
      <c r="H259" s="57" t="s">
        <v>174</v>
      </c>
      <c r="I259" s="35" t="str">
        <f t="shared" ref="I259:I271" si="221">IF(G259="G","A",(IF(G259="C","A",(IF(G259="T","A","")))))</f>
        <v>A</v>
      </c>
      <c r="J259" s="36">
        <v>0</v>
      </c>
      <c r="K259" s="37">
        <v>1</v>
      </c>
      <c r="L259" s="35" t="str">
        <f t="shared" ref="L259:L271" si="222">IF(G259="G","B",(IF(G259="C","B",(IF(G259="T","B","")))))</f>
        <v>B</v>
      </c>
      <c r="M259" s="36">
        <v>0</v>
      </c>
      <c r="N259" s="37">
        <v>1</v>
      </c>
      <c r="O259" s="35" t="str">
        <f t="shared" ref="O259:O271" si="223">IF(G259="G","G",(IF(G259="C","G",(IF(G259="T","G","")))))</f>
        <v>G</v>
      </c>
      <c r="P259" s="36">
        <v>0</v>
      </c>
      <c r="Q259" s="37">
        <v>1</v>
      </c>
      <c r="R259" s="35" t="str">
        <f t="shared" ref="R259:R271" si="224">IF(G259="G","A",IF(G259="C","M",IF(G259="T","A","")))</f>
        <v>A</v>
      </c>
      <c r="S259" s="36">
        <v>0</v>
      </c>
      <c r="T259" s="37">
        <v>1</v>
      </c>
      <c r="U259" s="35" t="str">
        <f t="shared" ref="U259:U271" si="225">IF(G259="G","B",IF(G259="C","X",IF(G259="T","B","")))</f>
        <v>B</v>
      </c>
      <c r="V259" s="36">
        <v>0</v>
      </c>
      <c r="W259" s="37">
        <v>1</v>
      </c>
      <c r="X259" s="35" t="str">
        <f t="shared" ref="X259:X271" si="226">IF(G259="G","P",IF(G259="C","I",IF(G259="T","P","")))</f>
        <v>P</v>
      </c>
      <c r="Y259" s="36">
        <v>0</v>
      </c>
      <c r="Z259" s="37">
        <v>1</v>
      </c>
      <c r="AA259" s="35" t="s">
        <v>174</v>
      </c>
      <c r="AB259" s="36">
        <v>1</v>
      </c>
      <c r="AC259" s="37">
        <v>1</v>
      </c>
      <c r="AD259" s="35" t="str">
        <f t="shared" ref="AD259:AD271" si="227">IF(G259="T","A","")</f>
        <v>A</v>
      </c>
      <c r="AE259" s="36">
        <v>0</v>
      </c>
      <c r="AF259" s="37">
        <v>1</v>
      </c>
      <c r="AG259" s="35" t="str">
        <f t="shared" ref="AG259:AG271" si="228">IF(G259="T","B","")</f>
        <v>B</v>
      </c>
      <c r="AH259" s="36">
        <v>0</v>
      </c>
      <c r="AI259" s="37">
        <v>1</v>
      </c>
      <c r="AJ259" s="35" t="str">
        <f t="shared" ref="AJ259:AJ271" si="229">IF(G259="T","P","")</f>
        <v>P</v>
      </c>
      <c r="AK259" s="36">
        <v>0</v>
      </c>
      <c r="AL259" s="37">
        <v>1</v>
      </c>
      <c r="AM259" s="35" t="str">
        <f t="shared" ref="AM259:AM271" si="230">IF(G259="G","A",IF(G259="C","A",IF(G259="T","A","")))</f>
        <v>A</v>
      </c>
      <c r="AN259" s="36">
        <v>0</v>
      </c>
      <c r="AO259" s="37">
        <v>1</v>
      </c>
      <c r="AP259">
        <f t="shared" ref="AP259:AP271" si="231">J259*K259+M259*N259+P259*Q259+S259*T259+V259*W259+Y259*Z259+AB259*AC259+AE259*AF259+AH259*AI259+AK259*AL259+AN259*AO259</f>
        <v>1</v>
      </c>
    </row>
    <row r="260" spans="1:42" ht="15" x14ac:dyDescent="0.2">
      <c r="A260" s="57">
        <v>511</v>
      </c>
      <c r="B260" s="57" t="s">
        <v>301</v>
      </c>
      <c r="C260" s="41">
        <f t="shared" si="218"/>
        <v>1.0799999999999998</v>
      </c>
      <c r="D260" s="40">
        <v>1</v>
      </c>
      <c r="E260" s="40">
        <f t="shared" si="219"/>
        <v>1.0799999999999998</v>
      </c>
      <c r="F260" s="40">
        <f t="shared" si="220"/>
        <v>30</v>
      </c>
      <c r="G260" s="57" t="s">
        <v>174</v>
      </c>
      <c r="H260" s="57" t="s">
        <v>174</v>
      </c>
      <c r="I260" s="35" t="str">
        <f t="shared" si="221"/>
        <v>A</v>
      </c>
      <c r="J260" s="36">
        <v>0</v>
      </c>
      <c r="K260" s="37">
        <v>1</v>
      </c>
      <c r="L260" s="35" t="str">
        <f t="shared" si="222"/>
        <v>B</v>
      </c>
      <c r="M260" s="36">
        <v>0</v>
      </c>
      <c r="N260" s="37">
        <v>1</v>
      </c>
      <c r="O260" s="35" t="str">
        <f t="shared" si="223"/>
        <v>G</v>
      </c>
      <c r="P260" s="36">
        <v>0</v>
      </c>
      <c r="Q260" s="37">
        <v>1</v>
      </c>
      <c r="R260" s="35" t="str">
        <f t="shared" si="224"/>
        <v>A</v>
      </c>
      <c r="S260" s="36">
        <v>0</v>
      </c>
      <c r="T260" s="37">
        <v>1</v>
      </c>
      <c r="U260" s="35" t="str">
        <f t="shared" si="225"/>
        <v>B</v>
      </c>
      <c r="V260" s="36">
        <v>0</v>
      </c>
      <c r="W260" s="37">
        <v>1</v>
      </c>
      <c r="X260" s="35" t="str">
        <f t="shared" si="226"/>
        <v>P</v>
      </c>
      <c r="Y260" s="36">
        <v>0</v>
      </c>
      <c r="Z260" s="37">
        <v>1</v>
      </c>
      <c r="AA260" s="35" t="s">
        <v>174</v>
      </c>
      <c r="AB260" s="36">
        <v>3</v>
      </c>
      <c r="AC260" s="37">
        <v>1</v>
      </c>
      <c r="AD260" s="35" t="str">
        <f t="shared" si="227"/>
        <v>A</v>
      </c>
      <c r="AE260" s="36">
        <v>0</v>
      </c>
      <c r="AF260" s="37">
        <v>1</v>
      </c>
      <c r="AG260" s="35" t="str">
        <f t="shared" si="228"/>
        <v>B</v>
      </c>
      <c r="AH260" s="36">
        <v>0</v>
      </c>
      <c r="AI260" s="37">
        <v>1</v>
      </c>
      <c r="AJ260" s="35" t="str">
        <f t="shared" si="229"/>
        <v>P</v>
      </c>
      <c r="AK260" s="36">
        <v>0</v>
      </c>
      <c r="AL260" s="37">
        <v>1</v>
      </c>
      <c r="AM260" s="35" t="str">
        <f t="shared" si="230"/>
        <v>A</v>
      </c>
      <c r="AN260" s="36">
        <v>0</v>
      </c>
      <c r="AO260" s="37">
        <v>1</v>
      </c>
      <c r="AP260">
        <f t="shared" si="231"/>
        <v>3</v>
      </c>
    </row>
    <row r="261" spans="1:42" ht="15" x14ac:dyDescent="0.2">
      <c r="A261" s="57">
        <v>512</v>
      </c>
      <c r="B261" s="61" t="s">
        <v>302</v>
      </c>
      <c r="C261" s="41">
        <f t="shared" si="218"/>
        <v>2.1599999999999997</v>
      </c>
      <c r="D261" s="40">
        <v>1</v>
      </c>
      <c r="E261" s="40">
        <f t="shared" si="219"/>
        <v>2.1599999999999997</v>
      </c>
      <c r="F261" s="40">
        <f t="shared" si="220"/>
        <v>60</v>
      </c>
      <c r="G261" s="57" t="s">
        <v>174</v>
      </c>
      <c r="H261" s="57" t="s">
        <v>174</v>
      </c>
      <c r="I261" s="35" t="str">
        <f t="shared" si="221"/>
        <v>A</v>
      </c>
      <c r="J261" s="36">
        <v>0</v>
      </c>
      <c r="K261" s="37">
        <v>1</v>
      </c>
      <c r="L261" s="35" t="str">
        <f t="shared" si="222"/>
        <v>B</v>
      </c>
      <c r="M261" s="36">
        <v>0</v>
      </c>
      <c r="N261" s="37">
        <v>1</v>
      </c>
      <c r="O261" s="35" t="str">
        <f t="shared" si="223"/>
        <v>G</v>
      </c>
      <c r="P261" s="36">
        <v>0</v>
      </c>
      <c r="Q261" s="37">
        <v>1</v>
      </c>
      <c r="R261" s="35" t="str">
        <f t="shared" si="224"/>
        <v>A</v>
      </c>
      <c r="S261" s="36">
        <v>0</v>
      </c>
      <c r="T261" s="37">
        <v>1</v>
      </c>
      <c r="U261" s="35" t="str">
        <f t="shared" si="225"/>
        <v>B</v>
      </c>
      <c r="V261" s="36">
        <v>0</v>
      </c>
      <c r="W261" s="37">
        <v>1</v>
      </c>
      <c r="X261" s="35" t="str">
        <f t="shared" si="226"/>
        <v>P</v>
      </c>
      <c r="Y261" s="36">
        <v>0</v>
      </c>
      <c r="Z261" s="37">
        <v>1</v>
      </c>
      <c r="AA261" s="35" t="s">
        <v>174</v>
      </c>
      <c r="AB261" s="36">
        <v>6</v>
      </c>
      <c r="AC261" s="37">
        <v>1</v>
      </c>
      <c r="AD261" s="35" t="str">
        <f t="shared" si="227"/>
        <v>A</v>
      </c>
      <c r="AE261" s="36">
        <v>0</v>
      </c>
      <c r="AF261" s="37">
        <v>1</v>
      </c>
      <c r="AG261" s="35" t="str">
        <f t="shared" si="228"/>
        <v>B</v>
      </c>
      <c r="AH261" s="36">
        <v>0</v>
      </c>
      <c r="AI261" s="37">
        <v>1</v>
      </c>
      <c r="AJ261" s="35" t="str">
        <f t="shared" si="229"/>
        <v>P</v>
      </c>
      <c r="AK261" s="36">
        <v>0</v>
      </c>
      <c r="AL261" s="37">
        <v>1</v>
      </c>
      <c r="AM261" s="35" t="str">
        <f t="shared" si="230"/>
        <v>A</v>
      </c>
      <c r="AN261" s="36">
        <v>0</v>
      </c>
      <c r="AO261" s="37">
        <v>1</v>
      </c>
      <c r="AP261">
        <f t="shared" si="231"/>
        <v>6</v>
      </c>
    </row>
    <row r="262" spans="1:42" ht="15" x14ac:dyDescent="0.2">
      <c r="A262" s="57">
        <v>513</v>
      </c>
      <c r="B262" s="61" t="s">
        <v>303</v>
      </c>
      <c r="C262" s="41">
        <f t="shared" si="218"/>
        <v>3.5999999999999996</v>
      </c>
      <c r="D262" s="40">
        <v>1</v>
      </c>
      <c r="E262" s="40">
        <f t="shared" si="219"/>
        <v>3.5999999999999996</v>
      </c>
      <c r="F262" s="40">
        <f t="shared" si="220"/>
        <v>100</v>
      </c>
      <c r="G262" s="57" t="s">
        <v>174</v>
      </c>
      <c r="H262" s="57" t="s">
        <v>174</v>
      </c>
      <c r="I262" s="35" t="str">
        <f t="shared" si="221"/>
        <v>A</v>
      </c>
      <c r="J262" s="36">
        <v>0</v>
      </c>
      <c r="K262" s="37">
        <v>1</v>
      </c>
      <c r="L262" s="35" t="str">
        <f t="shared" si="222"/>
        <v>B</v>
      </c>
      <c r="M262" s="36">
        <v>0</v>
      </c>
      <c r="N262" s="37">
        <v>1</v>
      </c>
      <c r="O262" s="35" t="str">
        <f t="shared" si="223"/>
        <v>G</v>
      </c>
      <c r="P262" s="36">
        <v>0</v>
      </c>
      <c r="Q262" s="37">
        <v>1</v>
      </c>
      <c r="R262" s="35" t="str">
        <f t="shared" si="224"/>
        <v>A</v>
      </c>
      <c r="S262" s="36">
        <v>0</v>
      </c>
      <c r="T262" s="37">
        <v>1</v>
      </c>
      <c r="U262" s="35" t="str">
        <f t="shared" si="225"/>
        <v>B</v>
      </c>
      <c r="V262" s="36">
        <v>0</v>
      </c>
      <c r="W262" s="37">
        <v>1</v>
      </c>
      <c r="X262" s="35" t="str">
        <f t="shared" si="226"/>
        <v>P</v>
      </c>
      <c r="Y262" s="36">
        <v>0</v>
      </c>
      <c r="Z262" s="37">
        <v>1</v>
      </c>
      <c r="AA262" s="35" t="s">
        <v>174</v>
      </c>
      <c r="AB262" s="36">
        <v>10</v>
      </c>
      <c r="AC262" s="37">
        <v>1</v>
      </c>
      <c r="AD262" s="35" t="str">
        <f t="shared" si="227"/>
        <v>A</v>
      </c>
      <c r="AE262" s="36">
        <v>0</v>
      </c>
      <c r="AF262" s="37">
        <v>1</v>
      </c>
      <c r="AG262" s="35" t="str">
        <f t="shared" si="228"/>
        <v>B</v>
      </c>
      <c r="AH262" s="36">
        <v>0</v>
      </c>
      <c r="AI262" s="37">
        <v>1</v>
      </c>
      <c r="AJ262" s="35" t="str">
        <f t="shared" si="229"/>
        <v>P</v>
      </c>
      <c r="AK262" s="36">
        <v>0</v>
      </c>
      <c r="AL262" s="37">
        <v>1</v>
      </c>
      <c r="AM262" s="35" t="str">
        <f t="shared" si="230"/>
        <v>A</v>
      </c>
      <c r="AN262" s="36">
        <v>0</v>
      </c>
      <c r="AO262" s="37">
        <v>1</v>
      </c>
      <c r="AP262">
        <f t="shared" si="231"/>
        <v>10</v>
      </c>
    </row>
    <row r="263" spans="1:42" ht="15" x14ac:dyDescent="0.2">
      <c r="A263" s="57">
        <v>514</v>
      </c>
      <c r="B263" s="61" t="s">
        <v>304</v>
      </c>
      <c r="C263" s="41">
        <f t="shared" si="218"/>
        <v>5.76</v>
      </c>
      <c r="D263" s="40">
        <v>1</v>
      </c>
      <c r="E263" s="40">
        <f t="shared" si="219"/>
        <v>5.76</v>
      </c>
      <c r="F263" s="40">
        <f t="shared" si="220"/>
        <v>160</v>
      </c>
      <c r="G263" s="57" t="s">
        <v>174</v>
      </c>
      <c r="H263" s="57" t="s">
        <v>174</v>
      </c>
      <c r="I263" s="35" t="str">
        <f t="shared" si="221"/>
        <v>A</v>
      </c>
      <c r="J263" s="36">
        <v>0</v>
      </c>
      <c r="K263" s="37">
        <v>1</v>
      </c>
      <c r="L263" s="35" t="str">
        <f t="shared" si="222"/>
        <v>B</v>
      </c>
      <c r="M263" s="36">
        <v>0</v>
      </c>
      <c r="N263" s="37">
        <v>1</v>
      </c>
      <c r="O263" s="35" t="str">
        <f t="shared" si="223"/>
        <v>G</v>
      </c>
      <c r="P263" s="36">
        <v>0</v>
      </c>
      <c r="Q263" s="37">
        <v>1</v>
      </c>
      <c r="R263" s="35" t="str">
        <f t="shared" si="224"/>
        <v>A</v>
      </c>
      <c r="S263" s="36">
        <v>0</v>
      </c>
      <c r="T263" s="37">
        <v>1</v>
      </c>
      <c r="U263" s="35" t="str">
        <f t="shared" si="225"/>
        <v>B</v>
      </c>
      <c r="V263" s="36">
        <v>0</v>
      </c>
      <c r="W263" s="37">
        <v>1</v>
      </c>
      <c r="X263" s="35" t="str">
        <f t="shared" si="226"/>
        <v>P</v>
      </c>
      <c r="Y263" s="36">
        <v>0</v>
      </c>
      <c r="Z263" s="37">
        <v>1</v>
      </c>
      <c r="AA263" s="35" t="s">
        <v>174</v>
      </c>
      <c r="AB263" s="36">
        <v>16</v>
      </c>
      <c r="AC263" s="37">
        <v>1</v>
      </c>
      <c r="AD263" s="35" t="str">
        <f t="shared" si="227"/>
        <v>A</v>
      </c>
      <c r="AE263" s="36">
        <v>0</v>
      </c>
      <c r="AF263" s="37">
        <v>1</v>
      </c>
      <c r="AG263" s="35" t="str">
        <f t="shared" si="228"/>
        <v>B</v>
      </c>
      <c r="AH263" s="36">
        <v>0</v>
      </c>
      <c r="AI263" s="37">
        <v>1</v>
      </c>
      <c r="AJ263" s="35" t="str">
        <f t="shared" si="229"/>
        <v>P</v>
      </c>
      <c r="AK263" s="36">
        <v>0</v>
      </c>
      <c r="AL263" s="37">
        <v>1</v>
      </c>
      <c r="AM263" s="35" t="str">
        <f t="shared" si="230"/>
        <v>A</v>
      </c>
      <c r="AN263" s="36">
        <v>0</v>
      </c>
      <c r="AO263" s="37">
        <v>1</v>
      </c>
      <c r="AP263">
        <f t="shared" si="231"/>
        <v>16</v>
      </c>
    </row>
    <row r="264" spans="1:42" ht="15" x14ac:dyDescent="0.2">
      <c r="A264" s="57">
        <v>515</v>
      </c>
      <c r="B264" s="61" t="s">
        <v>305</v>
      </c>
      <c r="C264" s="41">
        <f t="shared" si="218"/>
        <v>6.84</v>
      </c>
      <c r="D264" s="40">
        <v>1</v>
      </c>
      <c r="E264" s="40">
        <f t="shared" si="219"/>
        <v>6.84</v>
      </c>
      <c r="F264" s="40">
        <f t="shared" si="220"/>
        <v>190</v>
      </c>
      <c r="G264" s="57" t="s">
        <v>174</v>
      </c>
      <c r="H264" s="57" t="s">
        <v>176</v>
      </c>
      <c r="I264" s="35" t="str">
        <f t="shared" si="221"/>
        <v>A</v>
      </c>
      <c r="J264" s="36">
        <v>1</v>
      </c>
      <c r="K264" s="37">
        <v>1</v>
      </c>
      <c r="L264" s="35" t="str">
        <f t="shared" si="222"/>
        <v>B</v>
      </c>
      <c r="M264" s="36">
        <v>0</v>
      </c>
      <c r="N264" s="37">
        <v>1</v>
      </c>
      <c r="O264" s="35" t="str">
        <f t="shared" si="223"/>
        <v>G</v>
      </c>
      <c r="P264" s="36">
        <v>1</v>
      </c>
      <c r="Q264" s="37">
        <v>1</v>
      </c>
      <c r="R264" s="35" t="str">
        <f t="shared" si="224"/>
        <v>A</v>
      </c>
      <c r="S264" s="36">
        <v>0</v>
      </c>
      <c r="T264" s="37">
        <v>1</v>
      </c>
      <c r="U264" s="35" t="str">
        <f t="shared" si="225"/>
        <v>B</v>
      </c>
      <c r="V264" s="36">
        <v>0</v>
      </c>
      <c r="W264" s="37">
        <v>1</v>
      </c>
      <c r="X264" s="35" t="str">
        <f t="shared" si="226"/>
        <v>P</v>
      </c>
      <c r="Y264" s="36">
        <v>0</v>
      </c>
      <c r="Z264" s="37">
        <v>1</v>
      </c>
      <c r="AA264" s="35" t="s">
        <v>176</v>
      </c>
      <c r="AB264" s="36">
        <v>16</v>
      </c>
      <c r="AC264" s="37">
        <v>1</v>
      </c>
      <c r="AD264" s="35" t="str">
        <f t="shared" si="227"/>
        <v>A</v>
      </c>
      <c r="AE264" s="36">
        <v>0</v>
      </c>
      <c r="AF264" s="37">
        <v>1</v>
      </c>
      <c r="AG264" s="35" t="str">
        <f t="shared" si="228"/>
        <v>B</v>
      </c>
      <c r="AH264" s="36">
        <v>0</v>
      </c>
      <c r="AI264" s="37">
        <v>1</v>
      </c>
      <c r="AJ264" s="35" t="str">
        <f t="shared" si="229"/>
        <v>P</v>
      </c>
      <c r="AK264" s="36">
        <v>0</v>
      </c>
      <c r="AL264" s="37">
        <v>1</v>
      </c>
      <c r="AM264" s="35" t="str">
        <f t="shared" si="230"/>
        <v>A</v>
      </c>
      <c r="AN264" s="36">
        <v>1</v>
      </c>
      <c r="AO264" s="37">
        <v>1</v>
      </c>
      <c r="AP264">
        <f t="shared" si="231"/>
        <v>19</v>
      </c>
    </row>
    <row r="265" spans="1:42" ht="15" x14ac:dyDescent="0.2">
      <c r="A265" s="57">
        <v>516</v>
      </c>
      <c r="B265" s="61" t="s">
        <v>306</v>
      </c>
      <c r="C265" s="41">
        <f t="shared" si="218"/>
        <v>6.84</v>
      </c>
      <c r="D265" s="40">
        <v>1</v>
      </c>
      <c r="E265" s="40">
        <f t="shared" si="219"/>
        <v>6.84</v>
      </c>
      <c r="F265" s="40">
        <f t="shared" si="220"/>
        <v>190</v>
      </c>
      <c r="G265" s="57" t="s">
        <v>174</v>
      </c>
      <c r="H265" s="57" t="s">
        <v>176</v>
      </c>
      <c r="I265" s="35" t="str">
        <f t="shared" si="221"/>
        <v>A</v>
      </c>
      <c r="J265" s="36">
        <v>1</v>
      </c>
      <c r="K265" s="37">
        <v>1</v>
      </c>
      <c r="L265" s="35" t="str">
        <f t="shared" si="222"/>
        <v>B</v>
      </c>
      <c r="M265" s="36">
        <v>0</v>
      </c>
      <c r="N265" s="37">
        <v>1</v>
      </c>
      <c r="O265" s="35" t="str">
        <f t="shared" si="223"/>
        <v>G</v>
      </c>
      <c r="P265" s="36">
        <v>1</v>
      </c>
      <c r="Q265" s="37">
        <v>1</v>
      </c>
      <c r="R265" s="35" t="str">
        <f t="shared" si="224"/>
        <v>A</v>
      </c>
      <c r="S265" s="36">
        <v>0</v>
      </c>
      <c r="T265" s="37">
        <v>1</v>
      </c>
      <c r="U265" s="35" t="str">
        <f t="shared" si="225"/>
        <v>B</v>
      </c>
      <c r="V265" s="36">
        <v>0</v>
      </c>
      <c r="W265" s="37">
        <v>1</v>
      </c>
      <c r="X265" s="35" t="str">
        <f t="shared" si="226"/>
        <v>P</v>
      </c>
      <c r="Y265" s="36">
        <v>0</v>
      </c>
      <c r="Z265" s="37">
        <v>1</v>
      </c>
      <c r="AA265" s="35" t="s">
        <v>176</v>
      </c>
      <c r="AB265" s="36">
        <v>16</v>
      </c>
      <c r="AC265" s="37">
        <v>1</v>
      </c>
      <c r="AD265" s="35" t="str">
        <f t="shared" si="227"/>
        <v>A</v>
      </c>
      <c r="AE265" s="36">
        <v>0</v>
      </c>
      <c r="AF265" s="37">
        <v>1</v>
      </c>
      <c r="AG265" s="35" t="str">
        <f t="shared" si="228"/>
        <v>B</v>
      </c>
      <c r="AH265" s="36">
        <v>0</v>
      </c>
      <c r="AI265" s="37">
        <v>1</v>
      </c>
      <c r="AJ265" s="35" t="str">
        <f t="shared" si="229"/>
        <v>P</v>
      </c>
      <c r="AK265" s="36">
        <v>0</v>
      </c>
      <c r="AL265" s="37">
        <v>1</v>
      </c>
      <c r="AM265" s="35" t="str">
        <f t="shared" si="230"/>
        <v>A</v>
      </c>
      <c r="AN265" s="36">
        <v>1</v>
      </c>
      <c r="AO265" s="37">
        <v>1</v>
      </c>
      <c r="AP265">
        <f t="shared" si="231"/>
        <v>19</v>
      </c>
    </row>
    <row r="266" spans="1:42" ht="15" x14ac:dyDescent="0.2">
      <c r="A266" s="57">
        <v>517</v>
      </c>
      <c r="B266" s="61" t="s">
        <v>307</v>
      </c>
      <c r="C266" s="41">
        <f t="shared" si="218"/>
        <v>3.5999999999999996</v>
      </c>
      <c r="D266" s="40">
        <v>1</v>
      </c>
      <c r="E266" s="40">
        <f t="shared" si="219"/>
        <v>3.5999999999999996</v>
      </c>
      <c r="F266" s="40">
        <f t="shared" si="220"/>
        <v>100</v>
      </c>
      <c r="G266" s="57" t="s">
        <v>171</v>
      </c>
      <c r="H266" s="57"/>
      <c r="I266" s="35" t="str">
        <f t="shared" si="221"/>
        <v>A</v>
      </c>
      <c r="J266" s="36">
        <v>1</v>
      </c>
      <c r="K266" s="37">
        <v>1</v>
      </c>
      <c r="L266" s="35" t="str">
        <f t="shared" si="222"/>
        <v>B</v>
      </c>
      <c r="M266" s="36">
        <v>0</v>
      </c>
      <c r="N266" s="37">
        <v>1</v>
      </c>
      <c r="O266" s="35" t="str">
        <f t="shared" si="223"/>
        <v>G</v>
      </c>
      <c r="P266" s="36">
        <v>1</v>
      </c>
      <c r="Q266" s="37">
        <v>1</v>
      </c>
      <c r="R266" s="35" t="str">
        <f t="shared" si="224"/>
        <v>M</v>
      </c>
      <c r="S266" s="36">
        <v>6</v>
      </c>
      <c r="T266" s="37">
        <v>1</v>
      </c>
      <c r="U266" s="35" t="str">
        <f t="shared" si="225"/>
        <v>X</v>
      </c>
      <c r="V266" s="36">
        <v>0</v>
      </c>
      <c r="W266" s="37">
        <v>1</v>
      </c>
      <c r="X266" s="35" t="str">
        <f t="shared" si="226"/>
        <v>I</v>
      </c>
      <c r="Y266" s="36">
        <v>1</v>
      </c>
      <c r="Z266" s="37">
        <v>1</v>
      </c>
      <c r="AA266" s="35"/>
      <c r="AB266" s="36"/>
      <c r="AC266" s="37">
        <v>1</v>
      </c>
      <c r="AD266" s="35" t="str">
        <f t="shared" si="227"/>
        <v/>
      </c>
      <c r="AE266" s="36">
        <v>0</v>
      </c>
      <c r="AF266" s="37">
        <v>1</v>
      </c>
      <c r="AG266" s="35" t="str">
        <f t="shared" si="228"/>
        <v/>
      </c>
      <c r="AH266" s="36">
        <v>0</v>
      </c>
      <c r="AI266" s="37">
        <v>1</v>
      </c>
      <c r="AJ266" s="35" t="str">
        <f t="shared" si="229"/>
        <v/>
      </c>
      <c r="AK266" s="36">
        <v>0</v>
      </c>
      <c r="AL266" s="37">
        <v>1</v>
      </c>
      <c r="AM266" s="35" t="str">
        <f t="shared" si="230"/>
        <v>A</v>
      </c>
      <c r="AN266" s="36">
        <v>1</v>
      </c>
      <c r="AO266" s="37">
        <v>1</v>
      </c>
      <c r="AP266">
        <f t="shared" si="231"/>
        <v>10</v>
      </c>
    </row>
    <row r="267" spans="1:42" ht="15" x14ac:dyDescent="0.2">
      <c r="A267" s="57">
        <v>518</v>
      </c>
      <c r="B267" s="40" t="s">
        <v>308</v>
      </c>
      <c r="C267" s="41">
        <f t="shared" si="218"/>
        <v>11.52</v>
      </c>
      <c r="D267" s="40">
        <v>1</v>
      </c>
      <c r="E267" s="40">
        <f t="shared" si="219"/>
        <v>11.52</v>
      </c>
      <c r="F267" s="40">
        <f t="shared" si="220"/>
        <v>320</v>
      </c>
      <c r="G267" s="40" t="s">
        <v>174</v>
      </c>
      <c r="H267" s="40" t="s">
        <v>174</v>
      </c>
      <c r="I267" s="35" t="str">
        <f t="shared" si="221"/>
        <v>A</v>
      </c>
      <c r="J267" s="36">
        <v>0</v>
      </c>
      <c r="K267" s="37">
        <v>1</v>
      </c>
      <c r="L267" s="35" t="str">
        <f t="shared" si="222"/>
        <v>B</v>
      </c>
      <c r="M267" s="36">
        <v>0</v>
      </c>
      <c r="N267" s="37">
        <v>1</v>
      </c>
      <c r="O267" s="35" t="str">
        <f t="shared" si="223"/>
        <v>G</v>
      </c>
      <c r="P267" s="36">
        <v>0</v>
      </c>
      <c r="Q267" s="37">
        <v>1</v>
      </c>
      <c r="R267" s="35" t="str">
        <f t="shared" si="224"/>
        <v>A</v>
      </c>
      <c r="S267" s="36">
        <v>0</v>
      </c>
      <c r="T267" s="37">
        <v>1</v>
      </c>
      <c r="U267" s="35" t="str">
        <f t="shared" si="225"/>
        <v>B</v>
      </c>
      <c r="V267" s="36">
        <v>0</v>
      </c>
      <c r="W267" s="37">
        <v>1</v>
      </c>
      <c r="X267" s="35" t="str">
        <f t="shared" si="226"/>
        <v>P</v>
      </c>
      <c r="Y267" s="36">
        <v>0</v>
      </c>
      <c r="Z267" s="37">
        <v>1</v>
      </c>
      <c r="AA267" s="35" t="str">
        <f t="shared" ref="AA267:AA269" si="232">IF(G267="T",IF(H267&lt;&gt;"",H267,""),"")</f>
        <v>T</v>
      </c>
      <c r="AB267" s="36">
        <v>32</v>
      </c>
      <c r="AC267" s="37">
        <v>1</v>
      </c>
      <c r="AD267" s="35" t="str">
        <f t="shared" si="227"/>
        <v>A</v>
      </c>
      <c r="AE267" s="36">
        <v>0</v>
      </c>
      <c r="AF267" s="37">
        <v>1</v>
      </c>
      <c r="AG267" s="35" t="str">
        <f t="shared" si="228"/>
        <v>B</v>
      </c>
      <c r="AH267" s="36">
        <v>0</v>
      </c>
      <c r="AI267" s="37">
        <v>1</v>
      </c>
      <c r="AJ267" s="35" t="str">
        <f t="shared" si="229"/>
        <v>P</v>
      </c>
      <c r="AK267" s="36">
        <v>0</v>
      </c>
      <c r="AL267" s="37">
        <v>1</v>
      </c>
      <c r="AM267" s="35" t="str">
        <f t="shared" si="230"/>
        <v>A</v>
      </c>
      <c r="AN267" s="36">
        <v>0</v>
      </c>
      <c r="AO267" s="37">
        <v>1</v>
      </c>
      <c r="AP267">
        <f t="shared" si="231"/>
        <v>32</v>
      </c>
    </row>
    <row r="268" spans="1:42" ht="15" x14ac:dyDescent="0.2">
      <c r="A268" s="57">
        <v>519</v>
      </c>
      <c r="B268" s="40" t="s">
        <v>309</v>
      </c>
      <c r="C268" s="41">
        <f t="shared" si="218"/>
        <v>15.12</v>
      </c>
      <c r="D268" s="40">
        <v>1</v>
      </c>
      <c r="E268" s="40">
        <f t="shared" si="219"/>
        <v>15.12</v>
      </c>
      <c r="F268" s="40">
        <f t="shared" si="220"/>
        <v>420</v>
      </c>
      <c r="G268" s="40" t="s">
        <v>174</v>
      </c>
      <c r="H268" s="40" t="s">
        <v>174</v>
      </c>
      <c r="I268" s="35" t="str">
        <f t="shared" si="221"/>
        <v>A</v>
      </c>
      <c r="J268" s="36">
        <v>0</v>
      </c>
      <c r="K268" s="37">
        <v>1</v>
      </c>
      <c r="L268" s="35" t="str">
        <f t="shared" si="222"/>
        <v>B</v>
      </c>
      <c r="M268" s="36">
        <v>0</v>
      </c>
      <c r="N268" s="37">
        <v>1</v>
      </c>
      <c r="O268" s="35" t="str">
        <f t="shared" si="223"/>
        <v>G</v>
      </c>
      <c r="P268" s="36">
        <v>0</v>
      </c>
      <c r="Q268" s="37">
        <v>1</v>
      </c>
      <c r="R268" s="35" t="str">
        <f t="shared" si="224"/>
        <v>A</v>
      </c>
      <c r="S268" s="36">
        <v>0</v>
      </c>
      <c r="T268" s="37">
        <v>1</v>
      </c>
      <c r="U268" s="35" t="str">
        <f t="shared" si="225"/>
        <v>B</v>
      </c>
      <c r="V268" s="36">
        <v>0</v>
      </c>
      <c r="W268" s="37">
        <v>1</v>
      </c>
      <c r="X268" s="35" t="str">
        <f t="shared" si="226"/>
        <v>P</v>
      </c>
      <c r="Y268" s="36">
        <v>0</v>
      </c>
      <c r="Z268" s="37">
        <v>1</v>
      </c>
      <c r="AA268" s="35" t="str">
        <f t="shared" si="232"/>
        <v>T</v>
      </c>
      <c r="AB268" s="36">
        <v>42</v>
      </c>
      <c r="AC268" s="37">
        <v>1</v>
      </c>
      <c r="AD268" s="35" t="str">
        <f t="shared" si="227"/>
        <v>A</v>
      </c>
      <c r="AE268" s="36">
        <v>0</v>
      </c>
      <c r="AF268" s="37">
        <v>1</v>
      </c>
      <c r="AG268" s="35" t="str">
        <f t="shared" si="228"/>
        <v>B</v>
      </c>
      <c r="AH268" s="36">
        <v>0</v>
      </c>
      <c r="AI268" s="37">
        <v>1</v>
      </c>
      <c r="AJ268" s="35" t="str">
        <f t="shared" si="229"/>
        <v>P</v>
      </c>
      <c r="AK268" s="36">
        <v>0</v>
      </c>
      <c r="AL268" s="37">
        <v>1</v>
      </c>
      <c r="AM268" s="35" t="str">
        <f t="shared" si="230"/>
        <v>A</v>
      </c>
      <c r="AN268" s="36">
        <v>0</v>
      </c>
      <c r="AO268" s="37">
        <v>1</v>
      </c>
      <c r="AP268">
        <f t="shared" si="231"/>
        <v>42</v>
      </c>
    </row>
    <row r="269" spans="1:42" ht="15" x14ac:dyDescent="0.2">
      <c r="A269" s="57">
        <v>520</v>
      </c>
      <c r="B269" s="40" t="s">
        <v>310</v>
      </c>
      <c r="C269" s="41">
        <f t="shared" si="218"/>
        <v>19.439999999999998</v>
      </c>
      <c r="D269" s="40">
        <v>1</v>
      </c>
      <c r="E269" s="40">
        <f t="shared" si="219"/>
        <v>19.439999999999998</v>
      </c>
      <c r="F269" s="40">
        <f t="shared" si="220"/>
        <v>540</v>
      </c>
      <c r="G269" s="40" t="s">
        <v>174</v>
      </c>
      <c r="H269" s="40" t="s">
        <v>174</v>
      </c>
      <c r="I269" s="35" t="str">
        <f t="shared" si="221"/>
        <v>A</v>
      </c>
      <c r="J269" s="36">
        <v>0</v>
      </c>
      <c r="K269" s="37">
        <v>1</v>
      </c>
      <c r="L269" s="35" t="str">
        <f t="shared" si="222"/>
        <v>B</v>
      </c>
      <c r="M269" s="36">
        <v>0</v>
      </c>
      <c r="N269" s="37">
        <v>1</v>
      </c>
      <c r="O269" s="35" t="str">
        <f t="shared" si="223"/>
        <v>G</v>
      </c>
      <c r="P269" s="36">
        <v>0</v>
      </c>
      <c r="Q269" s="37">
        <v>1</v>
      </c>
      <c r="R269" s="35" t="str">
        <f t="shared" si="224"/>
        <v>A</v>
      </c>
      <c r="S269" s="36">
        <v>0</v>
      </c>
      <c r="T269" s="37">
        <v>1</v>
      </c>
      <c r="U269" s="35" t="str">
        <f t="shared" si="225"/>
        <v>B</v>
      </c>
      <c r="V269" s="36">
        <v>0</v>
      </c>
      <c r="W269" s="37">
        <v>1</v>
      </c>
      <c r="X269" s="35" t="str">
        <f t="shared" si="226"/>
        <v>P</v>
      </c>
      <c r="Y269" s="36">
        <v>0</v>
      </c>
      <c r="Z269" s="37">
        <v>1</v>
      </c>
      <c r="AA269" s="35" t="str">
        <f t="shared" si="232"/>
        <v>T</v>
      </c>
      <c r="AB269" s="36">
        <v>54</v>
      </c>
      <c r="AC269" s="37">
        <v>1</v>
      </c>
      <c r="AD269" s="35" t="str">
        <f t="shared" si="227"/>
        <v>A</v>
      </c>
      <c r="AE269" s="36">
        <v>0</v>
      </c>
      <c r="AF269" s="37">
        <v>1</v>
      </c>
      <c r="AG269" s="35" t="str">
        <f t="shared" si="228"/>
        <v>B</v>
      </c>
      <c r="AH269" s="36">
        <v>0</v>
      </c>
      <c r="AI269" s="37">
        <v>1</v>
      </c>
      <c r="AJ269" s="35" t="str">
        <f t="shared" si="229"/>
        <v>P</v>
      </c>
      <c r="AK269" s="36">
        <v>0</v>
      </c>
      <c r="AL269" s="37">
        <v>1</v>
      </c>
      <c r="AM269" s="35" t="str">
        <f t="shared" si="230"/>
        <v>A</v>
      </c>
      <c r="AN269" s="36">
        <v>0</v>
      </c>
      <c r="AO269" s="37">
        <v>1</v>
      </c>
      <c r="AP269">
        <f t="shared" si="231"/>
        <v>54</v>
      </c>
    </row>
    <row r="270" spans="1:42" ht="15" x14ac:dyDescent="0.2">
      <c r="A270" s="57">
        <v>521</v>
      </c>
      <c r="B270" s="40" t="s">
        <v>311</v>
      </c>
      <c r="C270" s="41">
        <f t="shared" si="218"/>
        <v>5.76</v>
      </c>
      <c r="D270" s="40">
        <v>1</v>
      </c>
      <c r="E270" s="40">
        <f t="shared" si="219"/>
        <v>5.76</v>
      </c>
      <c r="F270" s="40">
        <f t="shared" si="220"/>
        <v>160</v>
      </c>
      <c r="G270" s="40" t="s">
        <v>174</v>
      </c>
      <c r="H270" s="40" t="s">
        <v>174</v>
      </c>
      <c r="I270" s="35" t="str">
        <f t="shared" si="221"/>
        <v>A</v>
      </c>
      <c r="J270" s="36">
        <v>0</v>
      </c>
      <c r="K270" s="37">
        <v>1</v>
      </c>
      <c r="L270" s="35" t="str">
        <f t="shared" si="222"/>
        <v>B</v>
      </c>
      <c r="M270" s="36">
        <v>0</v>
      </c>
      <c r="N270" s="37">
        <v>1</v>
      </c>
      <c r="O270" s="35" t="str">
        <f t="shared" si="223"/>
        <v>G</v>
      </c>
      <c r="P270" s="36">
        <v>0</v>
      </c>
      <c r="Q270" s="37">
        <v>1</v>
      </c>
      <c r="R270" s="35" t="str">
        <f t="shared" si="224"/>
        <v>A</v>
      </c>
      <c r="S270" s="36">
        <v>0</v>
      </c>
      <c r="T270" s="37">
        <v>1</v>
      </c>
      <c r="U270" s="35" t="str">
        <f t="shared" si="225"/>
        <v>B</v>
      </c>
      <c r="V270" s="36">
        <v>0</v>
      </c>
      <c r="W270" s="37">
        <v>1</v>
      </c>
      <c r="X270" s="35" t="str">
        <f t="shared" si="226"/>
        <v>P</v>
      </c>
      <c r="Y270" s="36">
        <v>0</v>
      </c>
      <c r="Z270" s="37">
        <v>1</v>
      </c>
      <c r="AA270" s="35" t="s">
        <v>176</v>
      </c>
      <c r="AB270" s="36">
        <v>16</v>
      </c>
      <c r="AC270" s="37">
        <v>1</v>
      </c>
      <c r="AD270" s="35" t="str">
        <f t="shared" si="227"/>
        <v>A</v>
      </c>
      <c r="AE270" s="36">
        <v>0</v>
      </c>
      <c r="AF270" s="37">
        <v>1</v>
      </c>
      <c r="AG270" s="35" t="str">
        <f t="shared" si="228"/>
        <v>B</v>
      </c>
      <c r="AH270" s="36">
        <v>0</v>
      </c>
      <c r="AI270" s="37">
        <v>1</v>
      </c>
      <c r="AJ270" s="35" t="str">
        <f t="shared" si="229"/>
        <v>P</v>
      </c>
      <c r="AK270" s="36">
        <v>0</v>
      </c>
      <c r="AL270" s="37">
        <v>1</v>
      </c>
      <c r="AM270" s="35" t="str">
        <f t="shared" si="230"/>
        <v>A</v>
      </c>
      <c r="AN270" s="36">
        <v>0</v>
      </c>
      <c r="AO270" s="37">
        <v>1</v>
      </c>
      <c r="AP270">
        <f t="shared" si="231"/>
        <v>16</v>
      </c>
    </row>
    <row r="271" spans="1:42" ht="15" x14ac:dyDescent="0.2">
      <c r="A271" s="57">
        <v>522</v>
      </c>
      <c r="B271" s="40" t="s">
        <v>312</v>
      </c>
      <c r="C271" s="41">
        <f t="shared" si="218"/>
        <v>3.5999999999999996</v>
      </c>
      <c r="D271" s="40">
        <v>1</v>
      </c>
      <c r="E271" s="40">
        <f t="shared" si="219"/>
        <v>3.5999999999999996</v>
      </c>
      <c r="F271" s="40">
        <f t="shared" si="220"/>
        <v>100</v>
      </c>
      <c r="G271" s="57" t="s">
        <v>171</v>
      </c>
      <c r="H271" s="57" t="s">
        <v>194</v>
      </c>
      <c r="I271" s="35" t="str">
        <f t="shared" si="221"/>
        <v>A</v>
      </c>
      <c r="J271" s="36">
        <v>1</v>
      </c>
      <c r="K271" s="37">
        <v>1</v>
      </c>
      <c r="L271" s="35" t="str">
        <f t="shared" si="222"/>
        <v>B</v>
      </c>
      <c r="M271" s="36">
        <v>0</v>
      </c>
      <c r="N271" s="37">
        <v>1</v>
      </c>
      <c r="O271" s="35" t="str">
        <f t="shared" si="223"/>
        <v>G</v>
      </c>
      <c r="P271" s="36">
        <v>1</v>
      </c>
      <c r="Q271" s="37">
        <v>2</v>
      </c>
      <c r="R271" s="35" t="str">
        <f t="shared" si="224"/>
        <v>M</v>
      </c>
      <c r="S271" s="36">
        <v>3</v>
      </c>
      <c r="T271" s="37">
        <v>2</v>
      </c>
      <c r="U271" s="35" t="str">
        <f t="shared" si="225"/>
        <v>X</v>
      </c>
      <c r="V271" s="36">
        <v>0</v>
      </c>
      <c r="W271" s="37">
        <v>1</v>
      </c>
      <c r="X271" s="35" t="str">
        <f t="shared" si="226"/>
        <v>I</v>
      </c>
      <c r="Y271" s="36">
        <v>0</v>
      </c>
      <c r="Z271" s="37">
        <v>1</v>
      </c>
      <c r="AA271" s="35"/>
      <c r="AB271" s="36"/>
      <c r="AC271" s="37">
        <v>1</v>
      </c>
      <c r="AD271" s="35" t="str">
        <f t="shared" si="227"/>
        <v/>
      </c>
      <c r="AE271" s="36">
        <v>0</v>
      </c>
      <c r="AF271" s="37">
        <v>1</v>
      </c>
      <c r="AG271" s="35" t="str">
        <f t="shared" si="228"/>
        <v/>
      </c>
      <c r="AH271" s="36">
        <v>0</v>
      </c>
      <c r="AI271" s="37">
        <v>1</v>
      </c>
      <c r="AJ271" s="35" t="str">
        <f t="shared" si="229"/>
        <v/>
      </c>
      <c r="AK271" s="36">
        <v>0</v>
      </c>
      <c r="AL271" s="37">
        <v>1</v>
      </c>
      <c r="AM271" s="35" t="str">
        <f t="shared" si="230"/>
        <v>A</v>
      </c>
      <c r="AN271" s="36">
        <v>1</v>
      </c>
      <c r="AO271" s="37">
        <v>1</v>
      </c>
      <c r="AP271">
        <f t="shared" si="231"/>
        <v>10</v>
      </c>
    </row>
    <row r="272" spans="1:42" ht="15" x14ac:dyDescent="0.2">
      <c r="A272" s="57">
        <v>523</v>
      </c>
      <c r="B272" s="40" t="s">
        <v>313</v>
      </c>
      <c r="C272" s="41">
        <v>15</v>
      </c>
      <c r="D272" s="40">
        <v>1</v>
      </c>
      <c r="E272" s="40"/>
      <c r="F272" s="40"/>
      <c r="G272" s="57"/>
      <c r="H272" s="61" t="s">
        <v>231</v>
      </c>
      <c r="I272" s="35"/>
      <c r="J272" s="36"/>
      <c r="K272" s="37"/>
      <c r="L272" s="35"/>
      <c r="M272" s="36"/>
      <c r="N272" s="37"/>
      <c r="O272" s="35"/>
      <c r="P272" s="36"/>
      <c r="Q272" s="37"/>
      <c r="R272" s="35"/>
      <c r="S272" s="36"/>
      <c r="T272" s="37"/>
      <c r="U272" s="35"/>
      <c r="V272" s="36"/>
      <c r="W272" s="37"/>
      <c r="X272" s="35"/>
      <c r="Y272" s="36"/>
      <c r="Z272" s="37"/>
      <c r="AA272" s="35"/>
      <c r="AB272" s="36"/>
      <c r="AC272" s="37"/>
      <c r="AD272" s="35"/>
      <c r="AE272" s="36"/>
      <c r="AF272" s="37"/>
      <c r="AG272" s="35"/>
      <c r="AH272" s="36"/>
      <c r="AI272" s="37"/>
      <c r="AJ272" s="35"/>
      <c r="AK272" s="36"/>
      <c r="AL272" s="37"/>
      <c r="AM272" s="35"/>
      <c r="AN272" s="36"/>
      <c r="AO272" s="37"/>
    </row>
    <row r="273" spans="1:42" ht="15" x14ac:dyDescent="0.2">
      <c r="A273" s="57">
        <v>524</v>
      </c>
      <c r="B273" s="40" t="s">
        <v>314</v>
      </c>
      <c r="C273" s="41">
        <v>3.9</v>
      </c>
      <c r="D273" s="40">
        <v>1</v>
      </c>
      <c r="E273" s="40"/>
      <c r="F273" s="40"/>
      <c r="G273" s="57"/>
      <c r="H273" s="61" t="s">
        <v>231</v>
      </c>
      <c r="I273" s="35"/>
      <c r="J273" s="36"/>
      <c r="K273" s="37"/>
      <c r="L273" s="35"/>
      <c r="M273" s="36"/>
      <c r="N273" s="37"/>
      <c r="O273" s="35"/>
      <c r="P273" s="36"/>
      <c r="Q273" s="37"/>
      <c r="R273" s="35"/>
      <c r="S273" s="36"/>
      <c r="T273" s="37"/>
      <c r="U273" s="35"/>
      <c r="V273" s="36"/>
      <c r="W273" s="37"/>
      <c r="X273" s="35"/>
      <c r="Y273" s="36"/>
      <c r="Z273" s="37"/>
      <c r="AA273" s="35"/>
      <c r="AB273" s="36"/>
      <c r="AC273" s="37"/>
      <c r="AD273" s="35"/>
      <c r="AE273" s="36"/>
      <c r="AF273" s="37"/>
      <c r="AG273" s="35"/>
      <c r="AH273" s="36"/>
      <c r="AI273" s="37"/>
      <c r="AJ273" s="35"/>
      <c r="AK273" s="36"/>
      <c r="AL273" s="37"/>
      <c r="AM273" s="35"/>
      <c r="AN273" s="36"/>
      <c r="AO273" s="37"/>
    </row>
    <row r="274" spans="1:42" x14ac:dyDescent="0.15">
      <c r="A274">
        <v>525</v>
      </c>
      <c r="B274" s="40" t="s">
        <v>315</v>
      </c>
      <c r="C274" s="41">
        <v>104.28571428571368</v>
      </c>
      <c r="D274" s="40">
        <v>1</v>
      </c>
      <c r="H274" s="61" t="s">
        <v>231</v>
      </c>
    </row>
    <row r="275" spans="1:42" x14ac:dyDescent="0.15">
      <c r="A275">
        <v>526</v>
      </c>
      <c r="B275" s="40" t="s">
        <v>316</v>
      </c>
      <c r="C275" s="41">
        <v>66.571428571427049</v>
      </c>
      <c r="D275" s="40">
        <v>1</v>
      </c>
      <c r="H275" s="61" t="s">
        <v>231</v>
      </c>
    </row>
    <row r="276" spans="1:42" x14ac:dyDescent="0.15">
      <c r="A276">
        <v>527</v>
      </c>
      <c r="B276" s="40" t="s">
        <v>317</v>
      </c>
      <c r="C276" s="41">
        <v>138.22391345197673</v>
      </c>
      <c r="D276" s="40">
        <v>1</v>
      </c>
      <c r="H276" s="61" t="s">
        <v>231</v>
      </c>
    </row>
    <row r="277" spans="1:42" x14ac:dyDescent="0.15">
      <c r="A277">
        <v>528</v>
      </c>
      <c r="B277" s="40" t="s">
        <v>318</v>
      </c>
      <c r="C277" s="13">
        <v>10</v>
      </c>
      <c r="H277" s="61" t="s">
        <v>319</v>
      </c>
    </row>
    <row r="278" spans="1:42" x14ac:dyDescent="0.15">
      <c r="A278">
        <v>529</v>
      </c>
      <c r="B278" s="40" t="s">
        <v>320</v>
      </c>
      <c r="C278" s="13">
        <v>120</v>
      </c>
      <c r="H278" s="61" t="s">
        <v>319</v>
      </c>
    </row>
    <row r="279" spans="1:42" x14ac:dyDescent="0.15">
      <c r="A279">
        <v>530</v>
      </c>
      <c r="B279" s="40" t="s">
        <v>321</v>
      </c>
      <c r="C279" s="13">
        <v>60</v>
      </c>
      <c r="H279" s="61" t="s">
        <v>319</v>
      </c>
    </row>
    <row r="280" spans="1:42" x14ac:dyDescent="0.15">
      <c r="A280">
        <v>531</v>
      </c>
      <c r="B280" s="40" t="s">
        <v>322</v>
      </c>
      <c r="C280" s="13">
        <v>300</v>
      </c>
      <c r="H280" s="61" t="s">
        <v>319</v>
      </c>
    </row>
    <row r="281" spans="1:42" x14ac:dyDescent="0.15">
      <c r="A281">
        <v>532</v>
      </c>
      <c r="B281" s="40" t="s">
        <v>323</v>
      </c>
      <c r="C281" s="13">
        <v>120</v>
      </c>
      <c r="H281" s="61" t="s">
        <v>319</v>
      </c>
    </row>
    <row r="282" spans="1:42" x14ac:dyDescent="0.15">
      <c r="A282">
        <v>533</v>
      </c>
      <c r="B282" s="40" t="s">
        <v>324</v>
      </c>
      <c r="C282" s="13">
        <v>300</v>
      </c>
      <c r="H282" s="61" t="s">
        <v>319</v>
      </c>
    </row>
    <row r="283" spans="1:42" x14ac:dyDescent="0.15">
      <c r="A283">
        <v>534</v>
      </c>
      <c r="B283" s="40" t="s">
        <v>325</v>
      </c>
      <c r="C283" s="13">
        <v>300</v>
      </c>
      <c r="H283" s="61" t="s">
        <v>319</v>
      </c>
    </row>
    <row r="284" spans="1:42" x14ac:dyDescent="0.15">
      <c r="A284">
        <v>535</v>
      </c>
      <c r="B284" s="40" t="s">
        <v>326</v>
      </c>
      <c r="C284" s="13">
        <v>60</v>
      </c>
      <c r="H284" s="61" t="s">
        <v>319</v>
      </c>
    </row>
    <row r="285" spans="1:42" x14ac:dyDescent="0.15">
      <c r="A285">
        <v>536</v>
      </c>
      <c r="B285" s="40" t="s">
        <v>327</v>
      </c>
      <c r="C285" s="13">
        <v>60</v>
      </c>
      <c r="H285" s="61" t="s">
        <v>319</v>
      </c>
    </row>
    <row r="286" spans="1:42" x14ac:dyDescent="0.15">
      <c r="A286">
        <v>537</v>
      </c>
      <c r="B286" s="40" t="s">
        <v>328</v>
      </c>
      <c r="C286" s="13">
        <v>60</v>
      </c>
      <c r="H286" s="61" t="s">
        <v>319</v>
      </c>
    </row>
    <row r="287" spans="1:42" x14ac:dyDescent="0.15">
      <c r="A287">
        <v>136</v>
      </c>
      <c r="B287" t="s">
        <v>419</v>
      </c>
      <c r="C287" s="13">
        <v>2.1599999999999997</v>
      </c>
      <c r="D287">
        <v>1</v>
      </c>
      <c r="E287">
        <v>2.1599999999999997</v>
      </c>
      <c r="F287">
        <v>60</v>
      </c>
      <c r="G287" t="s">
        <v>174</v>
      </c>
      <c r="H287" t="s">
        <v>174</v>
      </c>
      <c r="I287" t="s">
        <v>188</v>
      </c>
      <c r="J287">
        <v>0</v>
      </c>
      <c r="K287">
        <v>1</v>
      </c>
      <c r="L287" t="s">
        <v>187</v>
      </c>
      <c r="M287">
        <v>0</v>
      </c>
      <c r="N287">
        <v>1</v>
      </c>
      <c r="O287" t="s">
        <v>170</v>
      </c>
      <c r="P287">
        <v>0</v>
      </c>
      <c r="Q287">
        <v>1</v>
      </c>
      <c r="R287" t="s">
        <v>188</v>
      </c>
      <c r="S287">
        <v>0</v>
      </c>
      <c r="T287">
        <v>1</v>
      </c>
      <c r="U287" t="s">
        <v>187</v>
      </c>
      <c r="V287">
        <v>0</v>
      </c>
      <c r="W287">
        <v>1</v>
      </c>
      <c r="X287" t="s">
        <v>189</v>
      </c>
      <c r="Y287">
        <v>0</v>
      </c>
      <c r="Z287">
        <v>1</v>
      </c>
      <c r="AA287" t="s">
        <v>174</v>
      </c>
      <c r="AB287">
        <v>6</v>
      </c>
      <c r="AC287">
        <v>1</v>
      </c>
      <c r="AD287" t="s">
        <v>188</v>
      </c>
      <c r="AE287">
        <v>0</v>
      </c>
      <c r="AF287">
        <v>1</v>
      </c>
      <c r="AG287" t="s">
        <v>187</v>
      </c>
      <c r="AH287">
        <v>0</v>
      </c>
      <c r="AI287">
        <v>1</v>
      </c>
      <c r="AJ287" t="s">
        <v>189</v>
      </c>
      <c r="AK287">
        <v>0</v>
      </c>
      <c r="AL287">
        <v>1</v>
      </c>
      <c r="AM287" t="s">
        <v>188</v>
      </c>
      <c r="AN287">
        <v>0</v>
      </c>
      <c r="AO287">
        <v>1</v>
      </c>
      <c r="AP287">
        <v>6</v>
      </c>
    </row>
    <row r="288" spans="1:42" x14ac:dyDescent="0.15">
      <c r="A288">
        <v>248</v>
      </c>
      <c r="B288" t="s">
        <v>420</v>
      </c>
      <c r="C288" s="13">
        <v>20.015999999999998</v>
      </c>
      <c r="D288">
        <v>1</v>
      </c>
      <c r="E288">
        <v>20.015999999999998</v>
      </c>
      <c r="F288">
        <v>556</v>
      </c>
      <c r="G288" t="s">
        <v>174</v>
      </c>
      <c r="H288" t="s">
        <v>174</v>
      </c>
      <c r="I288" t="s">
        <v>231</v>
      </c>
    </row>
    <row r="289" spans="2:2" x14ac:dyDescent="0.15">
      <c r="B289" s="86"/>
    </row>
  </sheetData>
  <sortState xmlns:xlrd2="http://schemas.microsoft.com/office/spreadsheetml/2017/richdata2" ref="A2:AO268">
    <sortCondition ref="A2:A268"/>
  </sortState>
  <mergeCells count="10">
    <mergeCell ref="I44:AP44"/>
    <mergeCell ref="I83:AP83"/>
    <mergeCell ref="I119:AP119"/>
    <mergeCell ref="I140:AP140"/>
    <mergeCell ref="I146:AP146"/>
    <mergeCell ref="I1:AO1"/>
    <mergeCell ref="I6:AP6"/>
    <mergeCell ref="I7:AP7"/>
    <mergeCell ref="I19:AP19"/>
    <mergeCell ref="I20:AP20"/>
  </mergeCells>
  <phoneticPr fontId="0" type="noConversion"/>
  <conditionalFormatting sqref="A165">
    <cfRule type="duplicateValues" dxfId="15" priority="10"/>
  </conditionalFormatting>
  <conditionalFormatting sqref="A174">
    <cfRule type="duplicateValues" dxfId="14" priority="2"/>
  </conditionalFormatting>
  <conditionalFormatting sqref="A179">
    <cfRule type="duplicateValues" dxfId="13" priority="3"/>
  </conditionalFormatting>
  <conditionalFormatting sqref="A191:A210 A212:A221">
    <cfRule type="duplicateValues" dxfId="12" priority="13"/>
  </conditionalFormatting>
  <conditionalFormatting sqref="A211">
    <cfRule type="duplicateValues" dxfId="11" priority="1"/>
  </conditionalFormatting>
  <conditionalFormatting sqref="A222:A224 A226 A228">
    <cfRule type="duplicateValues" dxfId="10" priority="12"/>
  </conditionalFormatting>
  <conditionalFormatting sqref="A229">
    <cfRule type="duplicateValues" dxfId="9" priority="11"/>
  </conditionalFormatting>
  <conditionalFormatting sqref="A250:A251">
    <cfRule type="duplicateValues" dxfId="8" priority="9"/>
  </conditionalFormatting>
  <conditionalFormatting sqref="A252:A258 A274:A286 A289">
    <cfRule type="duplicateValues" dxfId="7" priority="14"/>
  </conditionalFormatting>
  <conditionalFormatting sqref="A259:A269">
    <cfRule type="duplicateValues" dxfId="6" priority="8"/>
  </conditionalFormatting>
  <conditionalFormatting sqref="A270">
    <cfRule type="duplicateValues" dxfId="5" priority="7"/>
  </conditionalFormatting>
  <conditionalFormatting sqref="A271">
    <cfRule type="duplicateValues" dxfId="4" priority="6"/>
  </conditionalFormatting>
  <conditionalFormatting sqref="A272">
    <cfRule type="duplicateValues" dxfId="3" priority="5"/>
  </conditionalFormatting>
  <conditionalFormatting sqref="A273">
    <cfRule type="duplicateValues" dxfId="2" priority="4"/>
  </conditionalFormatting>
  <dataValidations count="2">
    <dataValidation type="list" allowBlank="1" showInputMessage="1" showErrorMessage="1" sqref="G259:G273 G245:G251 G174:G238 G2:G171" xr:uid="{00000000-0002-0000-0200-000000000000}">
      <formula1>"G,C,T"</formula1>
    </dataValidation>
    <dataValidation type="list" allowBlank="1" showInputMessage="1" showErrorMessage="1" sqref="H219 H217 H222 H229:H238 H267:H270 H211 H165 H245:H249 G172:G173 H174 H2:H160" xr:uid="{00000000-0002-0000-0200-000001000000}">
      <formula1>"F,L,C,S,M,R,T,W,K,H"</formula1>
    </dataValidation>
  </dataValidations>
  <pageMargins left="0.75" right="0.75" top="1" bottom="1" header="0.5" footer="0.5"/>
  <pageSetup scale="27" fitToHeight="50" orientation="portrait" r:id="rId1"/>
  <headerFooter alignWithMargins="0">
    <oddFooter>&amp;LConfidential&amp;C&amp;P of &amp;N&amp;R&amp;Z&amp;F
&amp;A</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951F-43EA-4C08-8C13-B593377BB31E}">
  <sheetPr codeName="Sheet21"/>
  <dimension ref="A1:AD131"/>
  <sheetViews>
    <sheetView showGridLines="0" zoomScale="70" zoomScaleNormal="70" workbookViewId="0">
      <selection activeCell="D23" sqref="D23"/>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760</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D15" s="92"/>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759</v>
      </c>
      <c r="B19" s="250"/>
      <c r="C19" s="250"/>
      <c r="D19" s="250"/>
      <c r="E19" s="250"/>
      <c r="F19" s="250"/>
      <c r="G19" s="250"/>
      <c r="H19" s="250"/>
      <c r="I19" s="250"/>
      <c r="J19" s="250"/>
      <c r="K19" s="250"/>
      <c r="L19" s="250"/>
    </row>
    <row r="20" spans="1:30" x14ac:dyDescent="0.15">
      <c r="B20" s="87" t="s">
        <v>6</v>
      </c>
      <c r="C20" s="89" t="s">
        <v>742</v>
      </c>
      <c r="E20" s="103"/>
      <c r="F20" s="103"/>
      <c r="G20" s="103"/>
      <c r="I20" s="103"/>
      <c r="J20" s="104"/>
      <c r="K20" s="105"/>
      <c r="T20" s="88"/>
      <c r="U20" s="103"/>
      <c r="Y20" s="88"/>
      <c r="Z20" s="103"/>
      <c r="AB20" s="109"/>
    </row>
    <row r="21" spans="1:30" ht="14" x14ac:dyDescent="0.15">
      <c r="A21" s="95">
        <v>1</v>
      </c>
      <c r="B21" s="97">
        <v>434</v>
      </c>
      <c r="C21" s="86" t="str">
        <f>VLOOKUP(B:B,'[1]Sub Op Table'!A:C,2,0)</f>
        <v>OBTAIN RADIO FROM BELT AND RETURN</v>
      </c>
      <c r="D21" s="87">
        <f>VLOOKUP(B21,'[1]Sub Op Table'!A:C,3,0)</f>
        <v>2.88</v>
      </c>
      <c r="E21" s="103">
        <f>D21/60</f>
        <v>4.8000000000000001E-2</v>
      </c>
      <c r="F21" s="103" t="s">
        <v>335</v>
      </c>
      <c r="G21" s="106">
        <f>VLOOKUP(F21,$C$14:$D$16,2,FALSE)</f>
        <v>1</v>
      </c>
      <c r="H21" s="88">
        <v>1</v>
      </c>
      <c r="I21" s="103">
        <f t="shared" ref="I21:I42" si="0">E21*G21*H21</f>
        <v>4.8000000000000001E-2</v>
      </c>
      <c r="J21" s="107"/>
      <c r="K21" s="108" t="s">
        <v>382</v>
      </c>
      <c r="L21" s="95"/>
      <c r="T21" s="88"/>
      <c r="U21" s="103"/>
      <c r="Y21" s="88"/>
      <c r="Z21" s="103"/>
      <c r="AB21" s="109"/>
    </row>
    <row r="22" spans="1:30" ht="14" x14ac:dyDescent="0.15">
      <c r="A22" s="95">
        <v>2</v>
      </c>
      <c r="B22" s="97">
        <v>197</v>
      </c>
      <c r="C22" s="86" t="str">
        <f>VLOOKUP(B:B,'[1]Sub Op Table'!A:C,2,0)</f>
        <v>PUSH BUTTON/PUSH PULL SWITCH / LEVER &lt;12"</v>
      </c>
      <c r="D22" s="87">
        <f>VLOOKUP(B22,'[1]Sub Op Table'!A:C,3,0)</f>
        <v>1.0799999999999998</v>
      </c>
      <c r="E22" s="103">
        <f>D22/60</f>
        <v>1.7999999999999999E-2</v>
      </c>
      <c r="F22" s="103" t="s">
        <v>335</v>
      </c>
      <c r="G22" s="106">
        <f>VLOOKUP(F22,$C$14:$D$16,2,FALSE)</f>
        <v>1</v>
      </c>
      <c r="H22" s="88">
        <v>1</v>
      </c>
      <c r="I22" s="103">
        <f t="shared" si="0"/>
        <v>1.7999999999999999E-2</v>
      </c>
      <c r="J22" s="107"/>
      <c r="K22" s="108" t="s">
        <v>743</v>
      </c>
      <c r="L22" s="95"/>
      <c r="T22" s="88"/>
      <c r="U22" s="103"/>
      <c r="Y22" s="88"/>
      <c r="Z22" s="103"/>
      <c r="AB22" s="109"/>
    </row>
    <row r="23" spans="1:30" ht="14" x14ac:dyDescent="0.15">
      <c r="A23" s="95">
        <f>A22+1</f>
        <v>3</v>
      </c>
      <c r="B23" s="97">
        <v>25</v>
      </c>
      <c r="C23" s="86" t="str">
        <f>VLOOKUP(B:B,'[1]Sub Op Table'!A:C,2,0)</f>
        <v>WALK 8-10 STEPS (19-25 FT, 8.4-11.4 M)</v>
      </c>
      <c r="D23" s="87">
        <f>VLOOKUP(B23,'[1]Sub Op Table'!A:C,3,0)</f>
        <v>5.76</v>
      </c>
      <c r="E23" s="103">
        <f>D23/60</f>
        <v>9.6000000000000002E-2</v>
      </c>
      <c r="F23" s="103" t="s">
        <v>335</v>
      </c>
      <c r="G23" s="106">
        <f>VLOOKUP(F23,$C$14:$D$16,2,FALSE)</f>
        <v>1</v>
      </c>
      <c r="H23" s="88">
        <v>1</v>
      </c>
      <c r="I23" s="103">
        <f t="shared" si="0"/>
        <v>9.6000000000000002E-2</v>
      </c>
      <c r="J23" s="107"/>
      <c r="K23" s="108" t="s">
        <v>363</v>
      </c>
      <c r="L23" s="95"/>
      <c r="T23" s="88"/>
      <c r="U23" s="103"/>
      <c r="Y23" s="88"/>
      <c r="Z23" s="103"/>
      <c r="AB23" s="109"/>
    </row>
    <row r="24" spans="1:30" ht="14" x14ac:dyDescent="0.15">
      <c r="A24" s="95">
        <f>A23+1</f>
        <v>4</v>
      </c>
      <c r="B24" s="97">
        <v>1</v>
      </c>
      <c r="C24" s="86" t="str">
        <f>VLOOKUP(B:B,'[1]Sub Op Table'!A:C,2,0)</f>
        <v>OBTAIN</v>
      </c>
      <c r="D24" s="87">
        <f>VLOOKUP(B24,'[1]Sub Op Table'!A:C,3,0)</f>
        <v>0.72</v>
      </c>
      <c r="E24" s="103">
        <f>D24/60</f>
        <v>1.2E-2</v>
      </c>
      <c r="F24" s="103" t="s">
        <v>335</v>
      </c>
      <c r="G24" s="106">
        <f>VLOOKUP(F24,$C$14:$D$16,2,FALSE)</f>
        <v>1</v>
      </c>
      <c r="H24" s="88">
        <v>1</v>
      </c>
      <c r="I24" s="103">
        <f t="shared" si="0"/>
        <v>1.2E-2</v>
      </c>
      <c r="J24" s="107"/>
      <c r="K24" s="108" t="s">
        <v>684</v>
      </c>
      <c r="L24" s="95"/>
      <c r="T24" s="88"/>
      <c r="U24" s="103"/>
      <c r="Y24" s="88"/>
      <c r="Z24" s="103"/>
      <c r="AB24" s="109"/>
    </row>
    <row r="25" spans="1:30" ht="15" x14ac:dyDescent="0.2">
      <c r="A25" s="95">
        <f t="shared" ref="A25:A42" si="1">A24+1</f>
        <v>5</v>
      </c>
      <c r="B25" s="97">
        <v>60</v>
      </c>
      <c r="C25" s="86" t="str">
        <f>VLOOKUP(B:B,'[1]Sub Op Table'!A:C,2,0)</f>
        <v>CART PUSH/PULL 10-13 STEPS</v>
      </c>
      <c r="D25" s="87">
        <f>VLOOKUP(B25,'[1]Sub Op Table'!A:C,3,0)</f>
        <v>9.36</v>
      </c>
      <c r="E25" s="103">
        <f t="shared" ref="E25:E40" si="2">D25/60</f>
        <v>0.156</v>
      </c>
      <c r="F25" s="103" t="s">
        <v>335</v>
      </c>
      <c r="G25" s="106">
        <f t="shared" ref="G25:G42" si="3">VLOOKUP(F25,$C$14:$D$18,2,FALSE)</f>
        <v>1</v>
      </c>
      <c r="H25" s="88">
        <v>1</v>
      </c>
      <c r="I25" s="103">
        <f t="shared" si="0"/>
        <v>0.156</v>
      </c>
      <c r="J25" s="107"/>
      <c r="K25" s="108" t="s">
        <v>744</v>
      </c>
      <c r="L25" s="95"/>
      <c r="U25" s="73"/>
      <c r="V25" s="193">
        <v>2</v>
      </c>
      <c r="W25" s="103">
        <f t="shared" ref="W25:W29" si="4">E25*G25*V25</f>
        <v>0.312</v>
      </c>
      <c r="X25" s="86" t="s">
        <v>374</v>
      </c>
      <c r="AA25" s="193">
        <v>2</v>
      </c>
      <c r="AB25" s="103">
        <f t="shared" ref="AB25:AB29" si="5">E25*G25*AA25</f>
        <v>0.312</v>
      </c>
      <c r="AD25" s="109">
        <f t="shared" ref="AD25:AD29" si="6">V25-AA25</f>
        <v>0</v>
      </c>
    </row>
    <row r="26" spans="1:30" ht="15" x14ac:dyDescent="0.2">
      <c r="A26" s="95">
        <f t="shared" si="1"/>
        <v>6</v>
      </c>
      <c r="B26" s="97">
        <v>136</v>
      </c>
      <c r="C26" s="86" t="str">
        <f>VLOOKUP(B:B,'[1]Sub Op Table'!A:C,2,0)</f>
        <v>INSPECT 5 POINTS</v>
      </c>
      <c r="D26" s="87">
        <f>VLOOKUP(B26,'[1]Sub Op Table'!A:C,3,0)</f>
        <v>2.1599999999999997</v>
      </c>
      <c r="E26" s="103">
        <f t="shared" si="2"/>
        <v>3.5999999999999997E-2</v>
      </c>
      <c r="F26" s="103" t="s">
        <v>335</v>
      </c>
      <c r="G26" s="106">
        <f t="shared" si="3"/>
        <v>1</v>
      </c>
      <c r="H26" s="88">
        <f>'Secondary Assumptions'!C31</f>
        <v>6.666666666666667</v>
      </c>
      <c r="I26" s="103">
        <f t="shared" si="0"/>
        <v>0.24</v>
      </c>
      <c r="J26" s="107"/>
      <c r="K26" s="108" t="s">
        <v>745</v>
      </c>
      <c r="L26" s="95"/>
      <c r="U26" s="73"/>
      <c r="V26" s="88">
        <v>1</v>
      </c>
      <c r="W26" s="103">
        <f t="shared" si="4"/>
        <v>3.5999999999999997E-2</v>
      </c>
      <c r="AA26" s="88">
        <v>1</v>
      </c>
      <c r="AB26" s="103">
        <f t="shared" si="5"/>
        <v>3.5999999999999997E-2</v>
      </c>
      <c r="AD26" s="109">
        <f t="shared" si="6"/>
        <v>0</v>
      </c>
    </row>
    <row r="27" spans="1:30" ht="15" x14ac:dyDescent="0.2">
      <c r="A27" s="95">
        <f t="shared" si="1"/>
        <v>7</v>
      </c>
      <c r="B27" s="97">
        <v>334</v>
      </c>
      <c r="C27" s="86" t="str">
        <f>VLOOKUP(B:B,'[1]Sub Op Table'!A:C,2,0)</f>
        <v>OBTAIN AND PUSH/PULL OPEN DOOR</v>
      </c>
      <c r="D27" s="87">
        <f>VLOOKUP(B27,'[1]Sub Op Table'!A:C,3,0)</f>
        <v>1.7999999999999998</v>
      </c>
      <c r="E27" s="103">
        <f t="shared" si="2"/>
        <v>2.9999999999999995E-2</v>
      </c>
      <c r="F27" s="103" t="s">
        <v>335</v>
      </c>
      <c r="G27" s="106">
        <f t="shared" si="3"/>
        <v>1</v>
      </c>
      <c r="H27" s="88">
        <v>2</v>
      </c>
      <c r="I27" s="103">
        <f t="shared" si="0"/>
        <v>5.9999999999999991E-2</v>
      </c>
      <c r="J27" s="107"/>
      <c r="K27" s="108" t="s">
        <v>746</v>
      </c>
      <c r="L27" s="95"/>
      <c r="U27" s="73"/>
      <c r="V27" s="88">
        <v>1</v>
      </c>
      <c r="W27" s="103">
        <f t="shared" si="4"/>
        <v>2.9999999999999995E-2</v>
      </c>
      <c r="AA27" s="88">
        <v>1</v>
      </c>
      <c r="AB27" s="103">
        <f t="shared" si="5"/>
        <v>2.9999999999999995E-2</v>
      </c>
      <c r="AD27" s="109">
        <f t="shared" si="6"/>
        <v>0</v>
      </c>
    </row>
    <row r="28" spans="1:30" ht="15" x14ac:dyDescent="0.2">
      <c r="A28" s="95">
        <f t="shared" si="1"/>
        <v>8</v>
      </c>
      <c r="B28" s="97">
        <v>5</v>
      </c>
      <c r="C28" s="86" t="str">
        <f>VLOOKUP(B:B,'[1]Sub Op Table'!A:C,2,0)</f>
        <v>OBTAIN HEAVY OBJECT WITH 50% BEND</v>
      </c>
      <c r="D28" s="87">
        <f>VLOOKUP(B28,'[1]Sub Op Table'!A:C,3,0)</f>
        <v>2.52</v>
      </c>
      <c r="E28" s="103">
        <f t="shared" si="2"/>
        <v>4.2000000000000003E-2</v>
      </c>
      <c r="F28" s="103" t="s">
        <v>335</v>
      </c>
      <c r="G28" s="106">
        <f t="shared" si="3"/>
        <v>1</v>
      </c>
      <c r="H28" s="88">
        <f>'Secondary Assumptions'!C31</f>
        <v>6.666666666666667</v>
      </c>
      <c r="I28" s="103">
        <f t="shared" si="0"/>
        <v>0.28000000000000003</v>
      </c>
      <c r="J28" s="107"/>
      <c r="K28" s="108" t="s">
        <v>747</v>
      </c>
      <c r="L28" s="95"/>
      <c r="U28" s="73"/>
      <c r="V28" s="88">
        <v>1</v>
      </c>
      <c r="W28" s="103">
        <f t="shared" si="4"/>
        <v>4.2000000000000003E-2</v>
      </c>
      <c r="AA28" s="88">
        <v>1</v>
      </c>
      <c r="AB28" s="103">
        <f t="shared" si="5"/>
        <v>4.2000000000000003E-2</v>
      </c>
      <c r="AD28" s="109">
        <f t="shared" si="6"/>
        <v>0</v>
      </c>
    </row>
    <row r="29" spans="1:30" ht="15" x14ac:dyDescent="0.2">
      <c r="A29" s="95">
        <f t="shared" si="1"/>
        <v>9</v>
      </c>
      <c r="B29" s="97">
        <v>11</v>
      </c>
      <c r="C29" s="86" t="str">
        <f>VLOOKUP(B:B,'[1]Sub Op Table'!A:C,2,0)</f>
        <v>PLACE WITH ADJUSTMENT AND 50% BEND</v>
      </c>
      <c r="D29" s="87">
        <f>VLOOKUP(B29,'[1]Sub Op Table'!A:C,3,0)</f>
        <v>2.52</v>
      </c>
      <c r="E29" s="103">
        <f t="shared" si="2"/>
        <v>4.2000000000000003E-2</v>
      </c>
      <c r="F29" s="103" t="s">
        <v>335</v>
      </c>
      <c r="G29" s="106">
        <f t="shared" si="3"/>
        <v>1</v>
      </c>
      <c r="H29" s="88">
        <f>'Secondary Assumptions'!C31</f>
        <v>6.666666666666667</v>
      </c>
      <c r="I29" s="103">
        <f t="shared" si="0"/>
        <v>0.28000000000000003</v>
      </c>
      <c r="J29" s="107"/>
      <c r="K29" s="108" t="s">
        <v>748</v>
      </c>
      <c r="L29" s="95"/>
      <c r="U29" s="73"/>
      <c r="V29" s="88">
        <v>1</v>
      </c>
      <c r="W29" s="103">
        <f t="shared" si="4"/>
        <v>4.2000000000000003E-2</v>
      </c>
      <c r="AA29" s="88">
        <v>1</v>
      </c>
      <c r="AB29" s="103">
        <f t="shared" si="5"/>
        <v>4.2000000000000003E-2</v>
      </c>
      <c r="AD29" s="109">
        <f t="shared" si="6"/>
        <v>0</v>
      </c>
    </row>
    <row r="30" spans="1:30" ht="15" x14ac:dyDescent="0.2">
      <c r="A30" s="95">
        <f t="shared" si="1"/>
        <v>10</v>
      </c>
      <c r="B30" s="97">
        <v>22</v>
      </c>
      <c r="C30" s="86" t="str">
        <f>VLOOKUP(B:B,'[1]Sub Op Table'!A:C,2,0)</f>
        <v>WALK 1-2 STEPS (0-5 FT, 0.0-1.5 M)</v>
      </c>
      <c r="D30" s="87">
        <f>VLOOKUP(B30,'[1]Sub Op Table'!A:C,3,0)</f>
        <v>1.0799999999999998</v>
      </c>
      <c r="E30" s="103">
        <f t="shared" si="2"/>
        <v>1.7999999999999999E-2</v>
      </c>
      <c r="F30" s="103" t="s">
        <v>335</v>
      </c>
      <c r="G30" s="106">
        <f t="shared" si="3"/>
        <v>1</v>
      </c>
      <c r="H30" s="88">
        <f>'Secondary Assumptions'!C31</f>
        <v>6.666666666666667</v>
      </c>
      <c r="I30" s="103">
        <f t="shared" si="0"/>
        <v>0.12</v>
      </c>
      <c r="J30" s="107"/>
      <c r="K30" s="108" t="s">
        <v>749</v>
      </c>
      <c r="L30" s="95"/>
      <c r="U30" s="73"/>
      <c r="V30" s="88"/>
      <c r="W30" s="103"/>
      <c r="AA30" s="88"/>
      <c r="AB30" s="103"/>
      <c r="AD30" s="109"/>
    </row>
    <row r="31" spans="1:30" ht="14" x14ac:dyDescent="0.15">
      <c r="A31" s="95">
        <f t="shared" si="1"/>
        <v>11</v>
      </c>
      <c r="B31" s="97">
        <v>1</v>
      </c>
      <c r="C31" s="86" t="str">
        <f>VLOOKUP(B:B,'[1]Sub Op Table'!A:C,2,0)</f>
        <v>OBTAIN</v>
      </c>
      <c r="D31" s="87">
        <f>VLOOKUP(B31,'[1]Sub Op Table'!A:C,3,0)</f>
        <v>0.72</v>
      </c>
      <c r="E31" s="103">
        <f>D31/60</f>
        <v>1.2E-2</v>
      </c>
      <c r="F31" s="103" t="s">
        <v>335</v>
      </c>
      <c r="G31" s="106">
        <f t="shared" si="3"/>
        <v>1</v>
      </c>
      <c r="H31" s="88">
        <v>1</v>
      </c>
      <c r="I31" s="103">
        <f t="shared" si="0"/>
        <v>1.2E-2</v>
      </c>
      <c r="J31" s="107"/>
      <c r="K31" s="108" t="s">
        <v>684</v>
      </c>
      <c r="L31" s="95"/>
      <c r="T31" s="88"/>
      <c r="U31" s="103"/>
      <c r="Y31" s="88"/>
      <c r="Z31" s="103"/>
      <c r="AB31" s="109"/>
    </row>
    <row r="32" spans="1:30" ht="15" x14ac:dyDescent="0.2">
      <c r="A32" s="95">
        <f t="shared" si="1"/>
        <v>12</v>
      </c>
      <c r="B32" s="97">
        <v>73</v>
      </c>
      <c r="C32" s="86" t="str">
        <f>VLOOKUP(B:B,'[1]Sub Op Table'!A:C,2,0)</f>
        <v>CART PUSH/PULL 99-110 STEPS</v>
      </c>
      <c r="D32" s="87">
        <f>VLOOKUP(B32,'[1]Sub Op Table'!A:C,3,0)</f>
        <v>80.64</v>
      </c>
      <c r="E32" s="103">
        <f t="shared" si="2"/>
        <v>1.3440000000000001</v>
      </c>
      <c r="F32" s="103" t="s">
        <v>335</v>
      </c>
      <c r="G32" s="106">
        <f t="shared" si="3"/>
        <v>1</v>
      </c>
      <c r="H32" s="88">
        <v>1</v>
      </c>
      <c r="I32" s="103">
        <f t="shared" si="0"/>
        <v>1.3440000000000001</v>
      </c>
      <c r="J32" s="107"/>
      <c r="K32" s="108" t="s">
        <v>750</v>
      </c>
      <c r="L32" s="95"/>
      <c r="U32" s="73"/>
      <c r="V32" s="88"/>
      <c r="W32" s="103"/>
      <c r="AA32" s="88"/>
      <c r="AB32" s="103"/>
      <c r="AD32" s="109"/>
    </row>
    <row r="33" spans="1:30" ht="15" x14ac:dyDescent="0.2">
      <c r="A33" s="95">
        <f t="shared" si="1"/>
        <v>13</v>
      </c>
      <c r="B33" s="97">
        <v>245</v>
      </c>
      <c r="C33" s="86" t="str">
        <f>VLOOKUP(B:B,'[1]Sub Op Table'!A:C,2,0)</f>
        <v>PROCESS TIME</v>
      </c>
      <c r="D33" s="118">
        <v>5</v>
      </c>
      <c r="E33" s="103">
        <f t="shared" si="2"/>
        <v>8.3333333333333329E-2</v>
      </c>
      <c r="F33" s="103" t="s">
        <v>335</v>
      </c>
      <c r="G33" s="106">
        <f t="shared" si="3"/>
        <v>1</v>
      </c>
      <c r="H33" s="88">
        <v>1</v>
      </c>
      <c r="I33" s="103">
        <f t="shared" si="0"/>
        <v>8.3333333333333329E-2</v>
      </c>
      <c r="J33" s="107"/>
      <c r="K33" s="108" t="s">
        <v>751</v>
      </c>
      <c r="L33" s="95"/>
      <c r="U33" s="73"/>
      <c r="V33" s="88"/>
      <c r="W33" s="103"/>
      <c r="AA33" s="88"/>
      <c r="AB33" s="103"/>
      <c r="AD33" s="109"/>
    </row>
    <row r="34" spans="1:30" ht="15" x14ac:dyDescent="0.2">
      <c r="A34" s="95">
        <f t="shared" si="1"/>
        <v>14</v>
      </c>
      <c r="B34" s="97">
        <v>434</v>
      </c>
      <c r="C34" s="86" t="str">
        <f>VLOOKUP(B:B,'[1]Sub Op Table'!A:C,2,0)</f>
        <v>OBTAIN RADIO FROM BELT AND RETURN</v>
      </c>
      <c r="D34" s="87">
        <f>VLOOKUP(B34,'[1]Sub Op Table'!A:C,3,0)</f>
        <v>2.88</v>
      </c>
      <c r="E34" s="103">
        <f t="shared" si="2"/>
        <v>4.8000000000000001E-2</v>
      </c>
      <c r="F34" s="103" t="s">
        <v>335</v>
      </c>
      <c r="G34" s="106">
        <f t="shared" si="3"/>
        <v>1</v>
      </c>
      <c r="H34" s="88">
        <v>1</v>
      </c>
      <c r="I34" s="103">
        <f t="shared" si="0"/>
        <v>4.8000000000000001E-2</v>
      </c>
      <c r="J34" s="107"/>
      <c r="K34" s="108" t="s">
        <v>382</v>
      </c>
      <c r="L34" s="95"/>
      <c r="U34" s="73"/>
      <c r="V34" s="88"/>
      <c r="W34" s="103"/>
      <c r="AA34" s="88"/>
      <c r="AB34" s="103"/>
      <c r="AD34" s="109"/>
    </row>
    <row r="35" spans="1:30" ht="14" x14ac:dyDescent="0.15">
      <c r="A35" s="95">
        <f t="shared" si="1"/>
        <v>15</v>
      </c>
      <c r="B35" s="97">
        <v>136</v>
      </c>
      <c r="C35" s="86" t="str">
        <f>VLOOKUP(B:B,'[1]Sub Op Table'!A:C,2,0)</f>
        <v>INSPECT 5 POINTS</v>
      </c>
      <c r="D35" s="87">
        <f>VLOOKUP(B35,'[1]Sub Op Table'!A:C,3,0)</f>
        <v>2.1599999999999997</v>
      </c>
      <c r="E35" s="103">
        <f t="shared" si="2"/>
        <v>3.5999999999999997E-2</v>
      </c>
      <c r="F35" s="103" t="s">
        <v>335</v>
      </c>
      <c r="G35" s="106">
        <f t="shared" si="3"/>
        <v>1</v>
      </c>
      <c r="H35" s="88">
        <v>1</v>
      </c>
      <c r="I35" s="103">
        <f t="shared" si="0"/>
        <v>3.5999999999999997E-2</v>
      </c>
      <c r="J35" s="107"/>
      <c r="K35" s="108" t="s">
        <v>752</v>
      </c>
      <c r="L35" s="95"/>
      <c r="T35" s="88"/>
      <c r="U35" s="103"/>
      <c r="Y35" s="88"/>
      <c r="Z35" s="103"/>
      <c r="AB35" s="109"/>
    </row>
    <row r="36" spans="1:30" ht="14" x14ac:dyDescent="0.15">
      <c r="A36" s="95">
        <f t="shared" si="1"/>
        <v>16</v>
      </c>
      <c r="B36" s="97">
        <v>197</v>
      </c>
      <c r="C36" s="86" t="str">
        <f>VLOOKUP(B:B,'[1]Sub Op Table'!A:C,2,0)</f>
        <v>PUSH BUTTON/PUSH PULL SWITCH / LEVER &lt;12"</v>
      </c>
      <c r="D36" s="87">
        <f>VLOOKUP(B36,'[1]Sub Op Table'!A:C,3,0)</f>
        <v>1.0799999999999998</v>
      </c>
      <c r="E36" s="103">
        <f t="shared" si="2"/>
        <v>1.7999999999999999E-2</v>
      </c>
      <c r="F36" s="103" t="s">
        <v>335</v>
      </c>
      <c r="G36" s="106">
        <f t="shared" si="3"/>
        <v>1</v>
      </c>
      <c r="H36" s="88">
        <v>1</v>
      </c>
      <c r="I36" s="103">
        <f t="shared" si="0"/>
        <v>1.7999999999999999E-2</v>
      </c>
      <c r="J36" s="107"/>
      <c r="K36" s="108" t="s">
        <v>743</v>
      </c>
      <c r="L36" s="95"/>
      <c r="T36" s="88"/>
      <c r="U36" s="103"/>
      <c r="Y36" s="88"/>
      <c r="Z36" s="103"/>
      <c r="AB36" s="109"/>
    </row>
    <row r="37" spans="1:30" ht="14" x14ac:dyDescent="0.15">
      <c r="A37" s="95">
        <f t="shared" si="1"/>
        <v>17</v>
      </c>
      <c r="B37" s="97">
        <v>58</v>
      </c>
      <c r="C37" s="86" t="str">
        <f>VLOOKUP(B:B,'[1]Sub Op Table'!A:C,2,0)</f>
        <v xml:space="preserve">CART PUSH/PULL 3-5 STEPS </v>
      </c>
      <c r="D37" s="87">
        <f>VLOOKUP(B37,'[1]Sub Op Table'!A:C,3,0)</f>
        <v>4.3199999999999994</v>
      </c>
      <c r="E37" s="103">
        <f t="shared" si="2"/>
        <v>7.1999999999999995E-2</v>
      </c>
      <c r="F37" s="103" t="s">
        <v>335</v>
      </c>
      <c r="G37" s="106">
        <f t="shared" si="3"/>
        <v>1</v>
      </c>
      <c r="H37" s="88">
        <v>1</v>
      </c>
      <c r="I37" s="103">
        <f t="shared" si="0"/>
        <v>7.1999999999999995E-2</v>
      </c>
      <c r="J37" s="107"/>
      <c r="K37" s="108" t="s">
        <v>753</v>
      </c>
      <c r="L37" s="95"/>
      <c r="T37" s="88"/>
      <c r="U37" s="103"/>
      <c r="Y37" s="88"/>
      <c r="Z37" s="103"/>
      <c r="AB37" s="109"/>
    </row>
    <row r="38" spans="1:30" ht="14" x14ac:dyDescent="0.15">
      <c r="A38" s="95">
        <f t="shared" si="1"/>
        <v>18</v>
      </c>
      <c r="B38" s="97">
        <v>334</v>
      </c>
      <c r="C38" s="86" t="str">
        <f>VLOOKUP(B:B,'[1]Sub Op Table'!A:C,2,0)</f>
        <v>OBTAIN AND PUSH/PULL OPEN DOOR</v>
      </c>
      <c r="D38" s="87">
        <f>VLOOKUP(B38,'[1]Sub Op Table'!A:C,3,0)</f>
        <v>1.7999999999999998</v>
      </c>
      <c r="E38" s="103">
        <f t="shared" si="2"/>
        <v>2.9999999999999995E-2</v>
      </c>
      <c r="F38" s="103" t="s">
        <v>335</v>
      </c>
      <c r="G38" s="106">
        <f t="shared" si="3"/>
        <v>1</v>
      </c>
      <c r="H38" s="88">
        <v>2</v>
      </c>
      <c r="I38" s="103">
        <f t="shared" si="0"/>
        <v>5.9999999999999991E-2</v>
      </c>
      <c r="J38" s="107"/>
      <c r="K38" s="108" t="s">
        <v>754</v>
      </c>
      <c r="L38" s="95"/>
      <c r="T38" s="88"/>
      <c r="U38" s="103"/>
      <c r="Y38" s="88"/>
      <c r="Z38" s="103"/>
      <c r="AB38" s="109"/>
    </row>
    <row r="39" spans="1:30" ht="14" x14ac:dyDescent="0.15">
      <c r="A39" s="95">
        <f t="shared" si="1"/>
        <v>19</v>
      </c>
      <c r="B39" s="97">
        <v>5</v>
      </c>
      <c r="C39" s="86" t="str">
        <f>VLOOKUP(B:B,'[1]Sub Op Table'!A:C,2,0)</f>
        <v>OBTAIN HEAVY OBJECT WITH 50% BEND</v>
      </c>
      <c r="D39" s="87">
        <f>VLOOKUP(B39,'[1]Sub Op Table'!A:C,3,0)</f>
        <v>2.52</v>
      </c>
      <c r="E39" s="103">
        <f t="shared" si="2"/>
        <v>4.2000000000000003E-2</v>
      </c>
      <c r="F39" s="103" t="s">
        <v>335</v>
      </c>
      <c r="G39" s="106">
        <f t="shared" si="3"/>
        <v>1</v>
      </c>
      <c r="H39" s="88">
        <f>'Secondary Assumptions'!C31</f>
        <v>6.666666666666667</v>
      </c>
      <c r="I39" s="103">
        <f t="shared" si="0"/>
        <v>0.28000000000000003</v>
      </c>
      <c r="J39" s="107"/>
      <c r="K39" s="108" t="s">
        <v>755</v>
      </c>
      <c r="L39" s="95"/>
      <c r="T39" s="88"/>
      <c r="U39" s="103"/>
      <c r="Y39" s="88"/>
      <c r="Z39" s="103"/>
      <c r="AB39" s="109"/>
    </row>
    <row r="40" spans="1:30" ht="14" x14ac:dyDescent="0.15">
      <c r="A40" s="95">
        <f t="shared" si="1"/>
        <v>20</v>
      </c>
      <c r="B40" s="97">
        <v>11</v>
      </c>
      <c r="C40" s="86" t="str">
        <f>VLOOKUP(B:B,'[1]Sub Op Table'!A:C,2,0)</f>
        <v>PLACE WITH ADJUSTMENT AND 50% BEND</v>
      </c>
      <c r="D40" s="87">
        <f>VLOOKUP(B40,'[1]Sub Op Table'!A:C,3,0)</f>
        <v>2.52</v>
      </c>
      <c r="E40" s="103">
        <f t="shared" si="2"/>
        <v>4.2000000000000003E-2</v>
      </c>
      <c r="F40" s="103" t="s">
        <v>335</v>
      </c>
      <c r="G40" s="106">
        <f t="shared" si="3"/>
        <v>1</v>
      </c>
      <c r="H40" s="88">
        <f>'Secondary Assumptions'!C31</f>
        <v>6.666666666666667</v>
      </c>
      <c r="I40" s="103">
        <f t="shared" si="0"/>
        <v>0.28000000000000003</v>
      </c>
      <c r="J40" s="107"/>
      <c r="K40" s="108" t="s">
        <v>756</v>
      </c>
      <c r="L40" s="95"/>
      <c r="T40" s="88"/>
      <c r="U40" s="103"/>
      <c r="Y40" s="88"/>
      <c r="Z40" s="103"/>
      <c r="AB40" s="109"/>
    </row>
    <row r="41" spans="1:30" ht="14" x14ac:dyDescent="0.15">
      <c r="A41" s="95">
        <f t="shared" si="1"/>
        <v>21</v>
      </c>
      <c r="B41" s="97">
        <v>1</v>
      </c>
      <c r="C41" s="86" t="str">
        <f>VLOOKUP(B:B,'[1]Sub Op Table'!A:C,2,0)</f>
        <v>OBTAIN</v>
      </c>
      <c r="D41" s="87">
        <f>VLOOKUP(B41,'[1]Sub Op Table'!A:C,3,0)</f>
        <v>0.72</v>
      </c>
      <c r="E41" s="103">
        <f>D41/60</f>
        <v>1.2E-2</v>
      </c>
      <c r="F41" s="103" t="s">
        <v>335</v>
      </c>
      <c r="G41" s="106">
        <f t="shared" si="3"/>
        <v>1</v>
      </c>
      <c r="H41" s="88">
        <v>1</v>
      </c>
      <c r="I41" s="103">
        <f t="shared" si="0"/>
        <v>1.2E-2</v>
      </c>
      <c r="J41" s="107"/>
      <c r="K41" s="108" t="s">
        <v>684</v>
      </c>
      <c r="L41" s="95"/>
      <c r="T41" s="88"/>
      <c r="U41" s="103"/>
      <c r="Y41" s="88"/>
      <c r="Z41" s="103"/>
      <c r="AB41" s="109"/>
    </row>
    <row r="42" spans="1:30" ht="14" x14ac:dyDescent="0.15">
      <c r="A42" s="95">
        <f t="shared" si="1"/>
        <v>22</v>
      </c>
      <c r="B42" s="97">
        <v>73</v>
      </c>
      <c r="C42" s="86" t="str">
        <f>VLOOKUP(B:B,'[1]Sub Op Table'!A:C,2,0)</f>
        <v>CART PUSH/PULL 99-110 STEPS</v>
      </c>
      <c r="D42" s="87">
        <f>VLOOKUP(B42,'[1]Sub Op Table'!A:C,3,0)</f>
        <v>80.64</v>
      </c>
      <c r="E42" s="103">
        <f t="shared" ref="E42" si="7">D42/60</f>
        <v>1.3440000000000001</v>
      </c>
      <c r="F42" s="103" t="s">
        <v>335</v>
      </c>
      <c r="G42" s="106">
        <f t="shared" si="3"/>
        <v>1</v>
      </c>
      <c r="H42" s="88">
        <v>1</v>
      </c>
      <c r="I42" s="103">
        <f t="shared" si="0"/>
        <v>1.3440000000000001</v>
      </c>
      <c r="J42" s="107"/>
      <c r="K42" s="108" t="s">
        <v>757</v>
      </c>
      <c r="L42" s="95"/>
      <c r="T42" s="88"/>
      <c r="U42" s="103"/>
      <c r="Y42" s="88"/>
      <c r="Z42" s="103"/>
      <c r="AB42" s="109"/>
    </row>
    <row r="43" spans="1:30" x14ac:dyDescent="0.15">
      <c r="U43" s="103"/>
      <c r="Z43" s="103"/>
      <c r="AB43" s="109"/>
    </row>
    <row r="44" spans="1:30" x14ac:dyDescent="0.15">
      <c r="U44" s="103"/>
      <c r="Z44" s="103"/>
      <c r="AB44" s="109"/>
    </row>
    <row r="45" spans="1:30" x14ac:dyDescent="0.15">
      <c r="U45" s="103"/>
      <c r="Z45" s="103"/>
    </row>
    <row r="46" spans="1:30" x14ac:dyDescent="0.15">
      <c r="I46" s="110">
        <f>SUM(I20:I42)</f>
        <v>4.8993333333333338</v>
      </c>
      <c r="J46" s="111" t="s">
        <v>7</v>
      </c>
      <c r="U46" s="112"/>
      <c r="V46" s="93"/>
      <c r="Z46" s="112"/>
      <c r="AA46" s="93"/>
    </row>
    <row r="47" spans="1:30" x14ac:dyDescent="0.15">
      <c r="I47" s="110">
        <f>I48-I46</f>
        <v>0.71061174279291173</v>
      </c>
      <c r="J47" s="111" t="s">
        <v>207</v>
      </c>
      <c r="U47" s="112"/>
      <c r="V47" s="93"/>
      <c r="Z47" s="112"/>
      <c r="AA47" s="93"/>
    </row>
    <row r="48" spans="1:30" x14ac:dyDescent="0.15">
      <c r="I48" s="113">
        <f>I46/(1-D10)</f>
        <v>5.6099450761262455</v>
      </c>
      <c r="J48" s="125" t="str">
        <f>"Min per "&amp; D9</f>
        <v>Min per Order</v>
      </c>
      <c r="U48" s="112"/>
      <c r="V48" s="114"/>
      <c r="Z48" s="112"/>
      <c r="AA48" s="114"/>
    </row>
    <row r="49" spans="2:27" x14ac:dyDescent="0.15">
      <c r="I49" s="126">
        <f>1/I48</f>
        <v>0.17825486460742956</v>
      </c>
      <c r="J49" s="127" t="str">
        <f>D9&amp; " / Min"</f>
        <v>Order / Min</v>
      </c>
      <c r="U49" s="88"/>
      <c r="V49" s="87"/>
      <c r="Z49" s="88"/>
      <c r="AA49" s="87"/>
    </row>
    <row r="50" spans="2:27" x14ac:dyDescent="0.15">
      <c r="I50" s="113">
        <f>I49*60</f>
        <v>10.695291876445774</v>
      </c>
      <c r="J50" s="128" t="str">
        <f>D9&amp; " / Hr"</f>
        <v>Order / Hr</v>
      </c>
      <c r="U50" s="112"/>
      <c r="V50" s="93"/>
      <c r="Z50" s="112"/>
      <c r="AA50" s="93"/>
    </row>
    <row r="51" spans="2:27" x14ac:dyDescent="0.15">
      <c r="B51" s="118"/>
      <c r="C51" s="86" t="s">
        <v>417</v>
      </c>
      <c r="U51" s="103"/>
      <c r="Z51" s="103"/>
    </row>
    <row r="52" spans="2:27" x14ac:dyDescent="0.15">
      <c r="B52" s="97"/>
      <c r="C52" s="86" t="s">
        <v>415</v>
      </c>
      <c r="U52" s="103"/>
      <c r="Z52" s="103"/>
    </row>
    <row r="53" spans="2:27" x14ac:dyDescent="0.15">
      <c r="B53" s="115"/>
      <c r="C53" s="86" t="s">
        <v>416</v>
      </c>
      <c r="U53" s="103"/>
      <c r="Z53" s="103"/>
    </row>
    <row r="54" spans="2:27" x14ac:dyDescent="0.15">
      <c r="B54" s="116"/>
      <c r="C54" s="86" t="s">
        <v>418</v>
      </c>
      <c r="U54" s="103"/>
      <c r="Z54" s="103"/>
    </row>
    <row r="55" spans="2:27" x14ac:dyDescent="0.15">
      <c r="U55" s="103"/>
      <c r="Z55" s="103"/>
    </row>
    <row r="56" spans="2:27" x14ac:dyDescent="0.15">
      <c r="U56" s="103"/>
      <c r="Z56" s="103"/>
    </row>
    <row r="57" spans="2:27" x14ac:dyDescent="0.15">
      <c r="U57" s="103"/>
      <c r="Z57" s="103"/>
    </row>
    <row r="58" spans="2:27" x14ac:dyDescent="0.15">
      <c r="U58" s="103"/>
      <c r="Z58" s="103"/>
    </row>
    <row r="59" spans="2:27" x14ac:dyDescent="0.15">
      <c r="U59" s="103"/>
      <c r="Z59" s="103"/>
    </row>
    <row r="60" spans="2:27" x14ac:dyDescent="0.15">
      <c r="U60" s="103"/>
      <c r="Z60" s="103"/>
    </row>
    <row r="61" spans="2:27" x14ac:dyDescent="0.15">
      <c r="U61" s="103"/>
      <c r="Z61" s="103"/>
    </row>
    <row r="62" spans="2:27" x14ac:dyDescent="0.15">
      <c r="U62" s="103"/>
      <c r="Z62" s="103"/>
    </row>
    <row r="63" spans="2:27" x14ac:dyDescent="0.15">
      <c r="U63" s="103"/>
      <c r="Z63" s="103"/>
    </row>
    <row r="64" spans="2:27" x14ac:dyDescent="0.15">
      <c r="U64" s="103"/>
      <c r="Z64" s="103"/>
    </row>
    <row r="65" spans="3:28" x14ac:dyDescent="0.15">
      <c r="U65" s="103"/>
      <c r="Z65" s="103"/>
    </row>
    <row r="66" spans="3:28" x14ac:dyDescent="0.15">
      <c r="U66" s="103"/>
      <c r="Z66" s="103"/>
    </row>
    <row r="67" spans="3:28" x14ac:dyDescent="0.15">
      <c r="U67" s="103"/>
      <c r="Z67" s="103"/>
    </row>
    <row r="68" spans="3:28" x14ac:dyDescent="0.15">
      <c r="U68" s="103"/>
      <c r="Z68" s="103"/>
    </row>
    <row r="69" spans="3:28" x14ac:dyDescent="0.15">
      <c r="U69" s="103"/>
      <c r="Z69" s="103"/>
    </row>
    <row r="70" spans="3:28" x14ac:dyDescent="0.15">
      <c r="U70" s="103"/>
      <c r="Z70" s="103"/>
    </row>
    <row r="71" spans="3:28" x14ac:dyDescent="0.15">
      <c r="U71" s="103"/>
      <c r="Z71" s="103"/>
    </row>
    <row r="72" spans="3:28" x14ac:dyDescent="0.15">
      <c r="U72" s="103"/>
      <c r="Z72" s="103"/>
    </row>
    <row r="73" spans="3:28" x14ac:dyDescent="0.15">
      <c r="U73" s="103"/>
      <c r="Z73" s="103"/>
    </row>
    <row r="74" spans="3:28" x14ac:dyDescent="0.15">
      <c r="U74" s="103"/>
      <c r="Z74" s="103"/>
    </row>
    <row r="75" spans="3:28" x14ac:dyDescent="0.15">
      <c r="C75" s="89"/>
      <c r="E75" s="103"/>
      <c r="F75" s="103"/>
      <c r="G75" s="103"/>
      <c r="I75" s="103"/>
      <c r="J75" s="104"/>
      <c r="K75" s="105"/>
      <c r="T75" s="88"/>
      <c r="U75" s="103"/>
      <c r="Y75" s="88"/>
      <c r="Z75" s="103"/>
      <c r="AB75" s="109"/>
    </row>
    <row r="76" spans="3:28" x14ac:dyDescent="0.15">
      <c r="E76" s="103"/>
      <c r="F76" s="103"/>
      <c r="G76" s="103"/>
      <c r="I76" s="103"/>
      <c r="J76" s="104"/>
      <c r="K76" s="105"/>
      <c r="T76" s="88"/>
      <c r="U76" s="103"/>
      <c r="Y76" s="88"/>
      <c r="Z76" s="103"/>
      <c r="AB76" s="109"/>
    </row>
    <row r="77" spans="3:28" x14ac:dyDescent="0.15">
      <c r="E77" s="103"/>
      <c r="F77" s="103"/>
      <c r="G77" s="103"/>
      <c r="I77" s="103"/>
      <c r="J77" s="104"/>
      <c r="K77" s="105"/>
      <c r="T77" s="88"/>
      <c r="U77" s="103"/>
      <c r="Y77" s="88"/>
      <c r="Z77" s="103"/>
      <c r="AB77" s="109"/>
    </row>
    <row r="78" spans="3:28" x14ac:dyDescent="0.15">
      <c r="E78" s="103"/>
      <c r="F78" s="103"/>
      <c r="G78" s="103"/>
      <c r="I78" s="103"/>
      <c r="J78" s="104"/>
      <c r="K78" s="105"/>
      <c r="T78" s="88"/>
      <c r="U78" s="103"/>
      <c r="Y78" s="88"/>
      <c r="Z78" s="103"/>
      <c r="AB78" s="109"/>
    </row>
    <row r="79" spans="3:28" x14ac:dyDescent="0.15">
      <c r="E79" s="103"/>
      <c r="F79" s="103"/>
      <c r="G79" s="103"/>
      <c r="I79" s="103"/>
      <c r="J79" s="104"/>
      <c r="K79" s="105"/>
      <c r="T79" s="88"/>
      <c r="U79" s="103"/>
      <c r="Y79" s="88"/>
      <c r="Z79" s="103"/>
      <c r="AB79" s="109"/>
    </row>
    <row r="80" spans="3:28" x14ac:dyDescent="0.15">
      <c r="E80" s="103"/>
      <c r="F80" s="103"/>
      <c r="G80" s="103"/>
      <c r="I80" s="103"/>
      <c r="J80" s="104"/>
      <c r="K80" s="105"/>
      <c r="T80" s="88"/>
      <c r="U80" s="103"/>
      <c r="Y80" s="88"/>
      <c r="Z80" s="103"/>
      <c r="AB80" s="109"/>
    </row>
    <row r="81" spans="5:28" x14ac:dyDescent="0.15">
      <c r="E81" s="103"/>
      <c r="F81" s="103"/>
      <c r="G81" s="103"/>
      <c r="I81" s="103"/>
      <c r="J81" s="104"/>
      <c r="K81" s="105"/>
      <c r="T81" s="88"/>
      <c r="U81" s="103"/>
      <c r="Y81" s="88"/>
      <c r="Z81" s="103"/>
      <c r="AB81" s="109"/>
    </row>
    <row r="82" spans="5:28" x14ac:dyDescent="0.15">
      <c r="E82" s="103"/>
      <c r="F82" s="103"/>
      <c r="G82" s="103"/>
      <c r="I82" s="103"/>
      <c r="J82" s="104"/>
      <c r="K82" s="105"/>
      <c r="T82" s="88"/>
      <c r="U82" s="103"/>
      <c r="Y82" s="88"/>
      <c r="Z82" s="103"/>
      <c r="AB82" s="109"/>
    </row>
    <row r="83" spans="5:28" x14ac:dyDescent="0.15">
      <c r="E83" s="103"/>
      <c r="F83" s="103"/>
      <c r="G83" s="103"/>
      <c r="I83" s="103"/>
      <c r="J83" s="104"/>
      <c r="K83" s="105"/>
      <c r="T83" s="88"/>
      <c r="U83" s="103"/>
      <c r="Y83" s="88"/>
      <c r="Z83" s="103"/>
      <c r="AB83" s="109"/>
    </row>
    <row r="84" spans="5:28" x14ac:dyDescent="0.15">
      <c r="E84" s="103"/>
      <c r="F84" s="103"/>
      <c r="G84" s="103"/>
      <c r="I84" s="103"/>
      <c r="J84" s="104"/>
      <c r="K84" s="105"/>
      <c r="T84" s="88"/>
      <c r="U84" s="103"/>
      <c r="Y84" s="88"/>
      <c r="Z84" s="103"/>
      <c r="AB84" s="109"/>
    </row>
    <row r="85" spans="5:28" x14ac:dyDescent="0.15">
      <c r="E85" s="103"/>
      <c r="F85" s="103"/>
      <c r="G85" s="103"/>
      <c r="I85" s="103"/>
      <c r="J85" s="104"/>
      <c r="K85" s="105"/>
      <c r="T85" s="88"/>
      <c r="U85" s="103"/>
      <c r="Y85" s="88"/>
      <c r="Z85" s="103"/>
      <c r="AB85" s="109"/>
    </row>
    <row r="86" spans="5:28" x14ac:dyDescent="0.15">
      <c r="E86" s="103"/>
      <c r="F86" s="103"/>
      <c r="G86" s="103"/>
      <c r="I86" s="103"/>
      <c r="J86" s="104"/>
      <c r="K86" s="105"/>
      <c r="T86" s="88"/>
      <c r="U86" s="103"/>
      <c r="Y86" s="88"/>
      <c r="Z86" s="103"/>
      <c r="AB86" s="109"/>
    </row>
    <row r="87" spans="5:28" x14ac:dyDescent="0.15">
      <c r="E87" s="103"/>
      <c r="F87" s="103"/>
      <c r="G87" s="103"/>
      <c r="I87" s="103"/>
      <c r="J87" s="104"/>
      <c r="K87" s="105"/>
      <c r="T87" s="88"/>
      <c r="U87" s="103"/>
      <c r="Y87" s="88"/>
      <c r="Z87" s="103"/>
      <c r="AB87" s="109"/>
    </row>
    <row r="88" spans="5:28" x14ac:dyDescent="0.15">
      <c r="E88" s="103"/>
      <c r="F88" s="103"/>
      <c r="G88" s="103"/>
      <c r="I88" s="103"/>
      <c r="J88" s="104"/>
      <c r="K88" s="105"/>
      <c r="T88" s="88"/>
      <c r="U88" s="103"/>
      <c r="Y88" s="88"/>
      <c r="Z88" s="103"/>
      <c r="AB88" s="109"/>
    </row>
    <row r="89" spans="5:28" x14ac:dyDescent="0.15">
      <c r="E89" s="103"/>
      <c r="F89" s="103"/>
      <c r="G89" s="103"/>
      <c r="I89" s="103"/>
      <c r="J89" s="104"/>
      <c r="K89" s="105"/>
      <c r="T89" s="88"/>
      <c r="U89" s="103"/>
      <c r="Y89" s="88"/>
      <c r="Z89" s="103"/>
      <c r="AB89" s="109"/>
    </row>
    <row r="90" spans="5:28" x14ac:dyDescent="0.15">
      <c r="E90" s="103"/>
      <c r="F90" s="103"/>
      <c r="G90" s="103"/>
      <c r="I90" s="103"/>
      <c r="J90" s="104"/>
      <c r="K90" s="105"/>
      <c r="T90" s="88"/>
      <c r="U90" s="103"/>
      <c r="Y90" s="88"/>
      <c r="Z90" s="103"/>
      <c r="AB90" s="109"/>
    </row>
    <row r="91" spans="5:28" x14ac:dyDescent="0.15">
      <c r="E91" s="103"/>
      <c r="F91" s="103"/>
      <c r="G91" s="103"/>
      <c r="I91" s="103"/>
      <c r="J91" s="104"/>
      <c r="K91" s="105"/>
      <c r="T91" s="88"/>
      <c r="U91" s="103"/>
      <c r="Y91" s="88"/>
      <c r="Z91" s="103"/>
      <c r="AB91" s="109"/>
    </row>
    <row r="92" spans="5:28" x14ac:dyDescent="0.15">
      <c r="E92" s="103"/>
      <c r="F92" s="103"/>
      <c r="G92" s="103"/>
      <c r="I92" s="103"/>
      <c r="J92" s="104"/>
      <c r="K92" s="105"/>
      <c r="T92" s="88"/>
      <c r="U92" s="103"/>
      <c r="Y92" s="88"/>
      <c r="Z92" s="103"/>
      <c r="AB92" s="109"/>
    </row>
    <row r="93" spans="5:28" x14ac:dyDescent="0.15">
      <c r="E93" s="103"/>
      <c r="F93" s="103"/>
      <c r="G93" s="103"/>
      <c r="I93" s="103"/>
      <c r="J93" s="104"/>
      <c r="K93" s="105"/>
      <c r="T93" s="88"/>
      <c r="U93" s="103"/>
      <c r="Y93" s="88"/>
      <c r="Z93" s="103"/>
      <c r="AB93" s="109"/>
    </row>
    <row r="94" spans="5:28" x14ac:dyDescent="0.15">
      <c r="E94" s="103"/>
      <c r="F94" s="103"/>
      <c r="G94" s="103"/>
      <c r="I94" s="103"/>
      <c r="J94" s="104"/>
      <c r="K94" s="105"/>
      <c r="T94" s="88"/>
      <c r="U94" s="103"/>
      <c r="Y94" s="88"/>
      <c r="Z94" s="103"/>
      <c r="AB94" s="109"/>
    </row>
    <row r="95" spans="5:28" x14ac:dyDescent="0.15">
      <c r="E95" s="103"/>
      <c r="F95" s="103"/>
      <c r="G95" s="103"/>
      <c r="I95" s="103"/>
      <c r="J95" s="104"/>
      <c r="K95" s="105"/>
      <c r="T95" s="88"/>
      <c r="U95" s="103"/>
      <c r="Y95" s="88"/>
      <c r="Z95" s="103"/>
      <c r="AB95" s="109"/>
    </row>
    <row r="96" spans="5:28" x14ac:dyDescent="0.15">
      <c r="E96" s="103"/>
      <c r="F96" s="103"/>
      <c r="G96" s="103"/>
      <c r="I96" s="103"/>
      <c r="J96" s="104"/>
      <c r="K96" s="105"/>
      <c r="T96" s="88"/>
      <c r="U96" s="103"/>
      <c r="Y96" s="88"/>
      <c r="Z96" s="103"/>
      <c r="AB96" s="109"/>
    </row>
    <row r="97" spans="5:28" x14ac:dyDescent="0.15">
      <c r="E97" s="103"/>
      <c r="F97" s="103"/>
      <c r="G97" s="103"/>
      <c r="I97" s="103"/>
      <c r="J97" s="104"/>
      <c r="K97" s="105"/>
      <c r="T97" s="88"/>
      <c r="U97" s="103"/>
      <c r="Y97" s="88"/>
      <c r="Z97" s="103"/>
      <c r="AB97" s="109"/>
    </row>
    <row r="98" spans="5:28" x14ac:dyDescent="0.15">
      <c r="E98" s="103"/>
      <c r="F98" s="103"/>
      <c r="G98" s="103"/>
      <c r="I98" s="103"/>
      <c r="J98" s="104"/>
      <c r="K98" s="105"/>
      <c r="T98" s="88"/>
      <c r="U98" s="103"/>
      <c r="Y98" s="88"/>
      <c r="Z98" s="103"/>
      <c r="AB98" s="109"/>
    </row>
    <row r="99" spans="5:28" x14ac:dyDescent="0.15">
      <c r="E99" s="103"/>
      <c r="F99" s="103"/>
      <c r="G99" s="103"/>
      <c r="I99" s="103"/>
      <c r="J99" s="104"/>
      <c r="K99" s="105"/>
      <c r="T99" s="88"/>
      <c r="U99" s="103"/>
      <c r="Y99" s="88"/>
      <c r="Z99" s="103"/>
      <c r="AB99" s="109"/>
    </row>
    <row r="100" spans="5:28" x14ac:dyDescent="0.15">
      <c r="E100" s="103"/>
      <c r="F100" s="103"/>
      <c r="G100" s="103"/>
      <c r="I100" s="103"/>
      <c r="J100" s="104"/>
      <c r="K100" s="105"/>
      <c r="T100" s="88"/>
      <c r="U100" s="103"/>
      <c r="Y100" s="88"/>
      <c r="Z100" s="103"/>
      <c r="AB100" s="109"/>
    </row>
    <row r="101" spans="5:28" x14ac:dyDescent="0.15">
      <c r="E101" s="103"/>
      <c r="F101" s="103"/>
      <c r="G101" s="103"/>
      <c r="I101" s="103"/>
      <c r="J101" s="104"/>
      <c r="K101" s="105"/>
      <c r="T101" s="88"/>
      <c r="U101" s="103"/>
      <c r="Y101" s="88"/>
      <c r="Z101" s="103"/>
      <c r="AB101" s="109"/>
    </row>
    <row r="102" spans="5:28" x14ac:dyDescent="0.15">
      <c r="E102" s="103"/>
      <c r="F102" s="103"/>
      <c r="G102" s="103"/>
      <c r="I102" s="103"/>
      <c r="J102" s="104"/>
      <c r="K102" s="105"/>
      <c r="T102" s="88"/>
      <c r="U102" s="103"/>
      <c r="Y102" s="88"/>
      <c r="Z102" s="103"/>
      <c r="AB102" s="109"/>
    </row>
    <row r="103" spans="5:28" x14ac:dyDescent="0.15">
      <c r="E103" s="103"/>
      <c r="F103" s="103"/>
      <c r="G103" s="103"/>
      <c r="I103" s="103"/>
      <c r="J103" s="104"/>
      <c r="K103" s="105"/>
      <c r="T103" s="88"/>
      <c r="U103" s="103"/>
      <c r="Y103" s="88"/>
      <c r="Z103" s="103"/>
      <c r="AB103" s="109"/>
    </row>
    <row r="104" spans="5:28" x14ac:dyDescent="0.15">
      <c r="E104" s="103"/>
      <c r="F104" s="103"/>
      <c r="G104" s="103"/>
      <c r="I104" s="103"/>
      <c r="J104" s="104"/>
      <c r="K104" s="105"/>
      <c r="T104" s="88"/>
      <c r="U104" s="103"/>
      <c r="Y104" s="88"/>
      <c r="Z104" s="103"/>
      <c r="AB104" s="109"/>
    </row>
    <row r="105" spans="5:28" x14ac:dyDescent="0.15">
      <c r="E105" s="103"/>
      <c r="F105" s="103"/>
      <c r="G105" s="103"/>
      <c r="I105" s="103"/>
      <c r="J105" s="104"/>
      <c r="K105" s="105"/>
      <c r="T105" s="88"/>
      <c r="U105" s="103"/>
      <c r="Y105" s="88"/>
      <c r="Z105" s="103"/>
      <c r="AB105" s="109"/>
    </row>
    <row r="106" spans="5:28" x14ac:dyDescent="0.15">
      <c r="E106" s="103"/>
      <c r="F106" s="103"/>
      <c r="G106" s="103"/>
      <c r="I106" s="103"/>
      <c r="J106" s="104"/>
      <c r="K106" s="105"/>
      <c r="T106" s="88"/>
      <c r="U106" s="103"/>
      <c r="Y106" s="88"/>
      <c r="Z106" s="103"/>
      <c r="AB106" s="109"/>
    </row>
    <row r="107" spans="5:28" x14ac:dyDescent="0.15">
      <c r="E107" s="103"/>
      <c r="F107" s="103"/>
      <c r="G107" s="103"/>
      <c r="I107" s="103"/>
      <c r="J107" s="104"/>
      <c r="K107" s="105"/>
      <c r="T107" s="88"/>
      <c r="U107" s="103"/>
      <c r="Y107" s="88"/>
      <c r="Z107" s="103"/>
      <c r="AB107" s="109"/>
    </row>
    <row r="108" spans="5:28" x14ac:dyDescent="0.15">
      <c r="E108" s="103"/>
      <c r="F108" s="103"/>
      <c r="G108" s="103"/>
      <c r="I108" s="103"/>
      <c r="J108" s="104"/>
      <c r="K108" s="105"/>
      <c r="T108" s="88"/>
      <c r="U108" s="103"/>
      <c r="Y108" s="88"/>
      <c r="Z108" s="103"/>
      <c r="AB108" s="109"/>
    </row>
    <row r="109" spans="5:28" x14ac:dyDescent="0.15">
      <c r="E109" s="103"/>
      <c r="F109" s="103"/>
      <c r="G109" s="103"/>
      <c r="I109" s="103"/>
      <c r="J109" s="104"/>
      <c r="K109" s="105"/>
      <c r="T109" s="88"/>
      <c r="U109" s="103"/>
      <c r="Y109" s="88"/>
      <c r="Z109" s="103"/>
      <c r="AB109" s="109"/>
    </row>
    <row r="110" spans="5:28" x14ac:dyDescent="0.15">
      <c r="E110" s="103"/>
      <c r="F110" s="103"/>
      <c r="G110" s="103"/>
      <c r="I110" s="103"/>
      <c r="J110" s="104"/>
      <c r="K110" s="105"/>
      <c r="T110" s="88"/>
      <c r="U110" s="103"/>
      <c r="Y110" s="88"/>
      <c r="Z110" s="103"/>
      <c r="AB110" s="109"/>
    </row>
    <row r="111" spans="5:28" x14ac:dyDescent="0.15">
      <c r="E111" s="103"/>
      <c r="F111" s="103"/>
      <c r="G111" s="103"/>
      <c r="I111" s="103"/>
      <c r="J111" s="104"/>
      <c r="K111" s="105"/>
      <c r="T111" s="88"/>
      <c r="U111" s="103"/>
      <c r="Y111" s="88"/>
      <c r="Z111" s="103"/>
      <c r="AB111" s="109"/>
    </row>
    <row r="112" spans="5: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sheetData>
  <mergeCells count="2">
    <mergeCell ref="A1:L1"/>
    <mergeCell ref="A19:L19"/>
  </mergeCells>
  <dataValidations count="3">
    <dataValidation type="list" allowBlank="1" showInputMessage="1" showErrorMessage="1" sqref="E14:F15" xr:uid="{D7248E5B-8B41-43A7-8C48-1E066C205048}">
      <formula1>"UMT Study, Client Data, Video Data, Assumption, Expert Knowledge"</formula1>
    </dataValidation>
    <dataValidation type="list" allowBlank="1" showInputMessage="1" showErrorMessage="1" sqref="F76:F131" xr:uid="{C122692B-F486-42A5-9C92-6C859CA6762B}">
      <formula1>$C$14:$C$16</formula1>
    </dataValidation>
    <dataValidation type="list" allowBlank="1" showInputMessage="1" showErrorMessage="1" sqref="F20:F42" xr:uid="{487D60DC-7AD3-4AFD-BD19-39D32590E431}">
      <formula1>$C$14:$C$15</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80F-11CB-4EF7-AACF-42A774ECAB0C}">
  <sheetPr codeName="Sheet23"/>
  <dimension ref="A1:AD159"/>
  <sheetViews>
    <sheetView showGridLines="0" topLeftCell="A46" zoomScale="70" zoomScaleNormal="70" workbookViewId="0">
      <selection activeCell="I76" sqref="I76"/>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762</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C15" s="95" t="s">
        <v>768</v>
      </c>
      <c r="D15" s="96">
        <f>1/'Secondary Assumptions'!C25</f>
        <v>0.1</v>
      </c>
      <c r="E15" s="97"/>
      <c r="F15" s="97"/>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761</v>
      </c>
      <c r="B19" s="250"/>
      <c r="C19" s="250"/>
      <c r="D19" s="250"/>
      <c r="E19" s="250"/>
      <c r="F19" s="250"/>
      <c r="G19" s="250"/>
      <c r="H19" s="250"/>
      <c r="I19" s="250"/>
      <c r="J19" s="250"/>
      <c r="K19" s="250"/>
      <c r="L19" s="250"/>
    </row>
    <row r="20" spans="1:30" customFormat="1" x14ac:dyDescent="0.15">
      <c r="B20" s="4" t="s">
        <v>6</v>
      </c>
      <c r="C20" s="5" t="s">
        <v>339</v>
      </c>
      <c r="D20" s="6"/>
      <c r="E20" s="7"/>
      <c r="F20" s="7"/>
      <c r="G20" s="7"/>
      <c r="H20" s="12"/>
      <c r="I20" s="7"/>
      <c r="J20" s="8"/>
      <c r="K20" s="9"/>
      <c r="T20" s="12"/>
      <c r="U20" s="7"/>
      <c r="Y20" s="12"/>
      <c r="Z20" s="7"/>
      <c r="AB20" s="69"/>
    </row>
    <row r="21" spans="1:30" customFormat="1" ht="14" x14ac:dyDescent="0.15">
      <c r="A21" s="21">
        <v>1</v>
      </c>
      <c r="B21" s="17">
        <v>245</v>
      </c>
      <c r="C21" t="str">
        <f>VLOOKUP(B:B,'Sub Op Table'!A:C,2,0)</f>
        <v>PROCESS TIME</v>
      </c>
      <c r="D21" s="14">
        <v>60</v>
      </c>
      <c r="E21" s="7">
        <f t="shared" ref="E21:E22" si="0">D21/60</f>
        <v>1</v>
      </c>
      <c r="F21" s="7" t="s">
        <v>768</v>
      </c>
      <c r="G21" s="20">
        <f>VLOOKUP(F21,$C$14:$D$21,2,FALSE)</f>
        <v>0.1</v>
      </c>
      <c r="H21" s="12">
        <v>1</v>
      </c>
      <c r="I21" s="7">
        <f>E21*G21*H21</f>
        <v>0.1</v>
      </c>
      <c r="J21" s="18"/>
      <c r="K21" s="19" t="s">
        <v>379</v>
      </c>
      <c r="L21" s="80"/>
      <c r="T21" s="12"/>
      <c r="U21" s="7"/>
      <c r="Y21" s="12"/>
      <c r="Z21" s="7"/>
      <c r="AB21" s="69"/>
    </row>
    <row r="22" spans="1:30" customFormat="1" ht="14" x14ac:dyDescent="0.15">
      <c r="A22" s="21">
        <v>2</v>
      </c>
      <c r="B22" s="17">
        <v>246</v>
      </c>
      <c r="C22" t="str">
        <f>VLOOKUP(B:B,'Sub Op Table'!A:C,2,0)</f>
        <v>PUSH BUTTON/ PUSH PULL SWITCH/ LEVER &lt;12"</v>
      </c>
      <c r="D22" s="6">
        <f>VLOOKUP(B22,'Sub Op Table'!A:C,3,0)</f>
        <v>1.0799999999999998</v>
      </c>
      <c r="E22" s="7">
        <f t="shared" si="0"/>
        <v>1.7999999999999999E-2</v>
      </c>
      <c r="F22" s="7" t="s">
        <v>335</v>
      </c>
      <c r="G22" s="20">
        <f t="shared" ref="G22:G23" si="1">VLOOKUP(F22,$C$14:$D$21,2,FALSE)</f>
        <v>1</v>
      </c>
      <c r="H22" s="12">
        <v>1</v>
      </c>
      <c r="I22" s="7">
        <f t="shared" ref="I22" si="2">E22*G22*H22</f>
        <v>1.7999999999999999E-2</v>
      </c>
      <c r="J22" s="18"/>
      <c r="K22" s="19" t="s">
        <v>340</v>
      </c>
      <c r="L22" s="21"/>
      <c r="T22" s="12"/>
      <c r="U22" s="7"/>
      <c r="Y22" s="12"/>
      <c r="Z22" s="7"/>
      <c r="AB22" s="69"/>
    </row>
    <row r="23" spans="1:30" customFormat="1" ht="14" x14ac:dyDescent="0.15">
      <c r="A23" s="21">
        <v>3</v>
      </c>
      <c r="B23" s="17">
        <v>245</v>
      </c>
      <c r="C23" t="str">
        <f>VLOOKUP(B:B,'Sub Op Table'!A:C,2,0)</f>
        <v>PROCESS TIME</v>
      </c>
      <c r="D23" s="14">
        <v>15</v>
      </c>
      <c r="E23" s="7">
        <f>D23/60</f>
        <v>0.25</v>
      </c>
      <c r="F23" s="7" t="s">
        <v>768</v>
      </c>
      <c r="G23" s="20">
        <f t="shared" si="1"/>
        <v>0.1</v>
      </c>
      <c r="H23" s="12">
        <v>1</v>
      </c>
      <c r="I23" s="7">
        <f>E23*G23*H23</f>
        <v>2.5000000000000001E-2</v>
      </c>
      <c r="J23" s="18"/>
      <c r="K23" s="19" t="s">
        <v>341</v>
      </c>
      <c r="L23" s="21"/>
      <c r="T23" s="12"/>
      <c r="U23" s="7"/>
      <c r="Y23" s="12"/>
      <c r="Z23" s="7"/>
      <c r="AB23" s="69"/>
    </row>
    <row r="24" spans="1:30" x14ac:dyDescent="0.15">
      <c r="B24" s="87" t="s">
        <v>6</v>
      </c>
      <c r="C24" s="89" t="s">
        <v>763</v>
      </c>
      <c r="E24" s="103"/>
      <c r="F24" s="103"/>
      <c r="G24" s="103"/>
      <c r="I24" s="103"/>
      <c r="J24" s="104"/>
      <c r="K24" s="105"/>
      <c r="T24" s="88"/>
      <c r="U24" s="103"/>
      <c r="Y24" s="88"/>
      <c r="Z24" s="103"/>
      <c r="AB24" s="109"/>
    </row>
    <row r="25" spans="1:30" ht="14" x14ac:dyDescent="0.15">
      <c r="A25" s="95">
        <v>1</v>
      </c>
      <c r="B25" s="97">
        <v>434</v>
      </c>
      <c r="C25" s="86" t="str">
        <f>VLOOKUP(B:B,'[1]Sub Op Table'!A:C,2,0)</f>
        <v>OBTAIN RADIO FROM BELT AND RETURN</v>
      </c>
      <c r="D25" s="87">
        <f>VLOOKUP(B25,'[1]Sub Op Table'!A:C,3,0)</f>
        <v>2.88</v>
      </c>
      <c r="E25" s="103">
        <f>D25/60</f>
        <v>4.8000000000000001E-2</v>
      </c>
      <c r="F25" s="7" t="s">
        <v>768</v>
      </c>
      <c r="G25" s="106">
        <f>VLOOKUP(F25,$C$14:$D$16,2,FALSE)</f>
        <v>0.1</v>
      </c>
      <c r="H25" s="88">
        <v>1</v>
      </c>
      <c r="I25" s="103">
        <f t="shared" ref="I25:I42" si="3">E25*G25*H25</f>
        <v>4.8000000000000004E-3</v>
      </c>
      <c r="J25" s="107"/>
      <c r="K25" s="108" t="s">
        <v>382</v>
      </c>
      <c r="L25" s="95"/>
      <c r="T25" s="88"/>
      <c r="U25" s="103"/>
      <c r="Y25" s="88"/>
      <c r="Z25" s="103"/>
      <c r="AB25" s="109"/>
    </row>
    <row r="26" spans="1:30" ht="14" x14ac:dyDescent="0.15">
      <c r="A26" s="95">
        <v>2</v>
      </c>
      <c r="B26" s="97">
        <v>197</v>
      </c>
      <c r="C26" s="86" t="str">
        <f>VLOOKUP(B:B,'[1]Sub Op Table'!A:C,2,0)</f>
        <v>PUSH BUTTON/PUSH PULL SWITCH / LEVER &lt;12"</v>
      </c>
      <c r="D26" s="87">
        <f>VLOOKUP(B26,'[1]Sub Op Table'!A:C,3,0)</f>
        <v>1.0799999999999998</v>
      </c>
      <c r="E26" s="103">
        <f>D26/60</f>
        <v>1.7999999999999999E-2</v>
      </c>
      <c r="F26" s="7" t="s">
        <v>768</v>
      </c>
      <c r="G26" s="106">
        <f>VLOOKUP(F26,$C$14:$D$16,2,FALSE)</f>
        <v>0.1</v>
      </c>
      <c r="H26" s="88">
        <v>1</v>
      </c>
      <c r="I26" s="103">
        <f t="shared" si="3"/>
        <v>1.8E-3</v>
      </c>
      <c r="J26" s="107"/>
      <c r="K26" s="108" t="s">
        <v>743</v>
      </c>
      <c r="L26" s="95"/>
      <c r="T26" s="88"/>
      <c r="U26" s="103"/>
      <c r="Y26" s="88"/>
      <c r="Z26" s="103"/>
      <c r="AB26" s="109"/>
    </row>
    <row r="27" spans="1:30" ht="14" x14ac:dyDescent="0.15">
      <c r="A27" s="95">
        <f>A26+1</f>
        <v>3</v>
      </c>
      <c r="B27" s="97">
        <v>25</v>
      </c>
      <c r="C27" s="86" t="str">
        <f>VLOOKUP(B:B,'[1]Sub Op Table'!A:C,2,0)</f>
        <v>WALK 8-10 STEPS (19-25 FT, 8.4-11.4 M)</v>
      </c>
      <c r="D27" s="87">
        <f>VLOOKUP(B27,'[1]Sub Op Table'!A:C,3,0)</f>
        <v>5.76</v>
      </c>
      <c r="E27" s="103">
        <f>D27/60</f>
        <v>9.6000000000000002E-2</v>
      </c>
      <c r="F27" s="7" t="s">
        <v>768</v>
      </c>
      <c r="G27" s="106">
        <f>VLOOKUP(F27,$C$14:$D$16,2,FALSE)</f>
        <v>0.1</v>
      </c>
      <c r="H27" s="88">
        <v>1</v>
      </c>
      <c r="I27" s="103">
        <f t="shared" si="3"/>
        <v>9.6000000000000009E-3</v>
      </c>
      <c r="J27" s="107"/>
      <c r="K27" s="108" t="s">
        <v>363</v>
      </c>
      <c r="L27" s="95"/>
      <c r="T27" s="88"/>
      <c r="U27" s="103"/>
      <c r="Y27" s="88"/>
      <c r="Z27" s="103"/>
      <c r="AB27" s="109"/>
    </row>
    <row r="28" spans="1:30" ht="14" x14ac:dyDescent="0.15">
      <c r="A28" s="95">
        <f>A27+1</f>
        <v>4</v>
      </c>
      <c r="B28" s="97">
        <v>1</v>
      </c>
      <c r="C28" s="86" t="str">
        <f>VLOOKUP(B:B,'[1]Sub Op Table'!A:C,2,0)</f>
        <v>OBTAIN</v>
      </c>
      <c r="D28" s="87">
        <f>VLOOKUP(B28,'[1]Sub Op Table'!A:C,3,0)</f>
        <v>0.72</v>
      </c>
      <c r="E28" s="103">
        <f>D28/60</f>
        <v>1.2E-2</v>
      </c>
      <c r="F28" s="7" t="s">
        <v>768</v>
      </c>
      <c r="G28" s="106">
        <f>VLOOKUP(F28,$C$14:$D$16,2,FALSE)</f>
        <v>0.1</v>
      </c>
      <c r="H28" s="88">
        <v>1</v>
      </c>
      <c r="I28" s="103">
        <f t="shared" si="3"/>
        <v>1.2000000000000001E-3</v>
      </c>
      <c r="J28" s="107"/>
      <c r="K28" s="108" t="s">
        <v>684</v>
      </c>
      <c r="L28" s="95"/>
      <c r="T28" s="88"/>
      <c r="U28" s="103"/>
      <c r="Y28" s="88"/>
      <c r="Z28" s="103"/>
      <c r="AB28" s="109"/>
    </row>
    <row r="29" spans="1:30" ht="15" x14ac:dyDescent="0.2">
      <c r="A29" s="95">
        <f t="shared" ref="A29:A42" si="4">A28+1</f>
        <v>5</v>
      </c>
      <c r="B29" s="97">
        <v>60</v>
      </c>
      <c r="C29" s="86" t="str">
        <f>VLOOKUP(B:B,'[1]Sub Op Table'!A:C,2,0)</f>
        <v>CART PUSH/PULL 10-13 STEPS</v>
      </c>
      <c r="D29" s="87">
        <f>VLOOKUP(B29,'[1]Sub Op Table'!A:C,3,0)</f>
        <v>9.36</v>
      </c>
      <c r="E29" s="103">
        <f t="shared" ref="E29:E42" si="5">D29/60</f>
        <v>0.156</v>
      </c>
      <c r="F29" s="7" t="s">
        <v>768</v>
      </c>
      <c r="G29" s="106">
        <f t="shared" ref="G29:G42" si="6">VLOOKUP(F29,$C$14:$D$18,2,FALSE)</f>
        <v>0.1</v>
      </c>
      <c r="H29" s="88">
        <v>1</v>
      </c>
      <c r="I29" s="103">
        <f t="shared" si="3"/>
        <v>1.5600000000000001E-2</v>
      </c>
      <c r="J29" s="107"/>
      <c r="K29" s="108" t="s">
        <v>744</v>
      </c>
      <c r="L29" s="95"/>
      <c r="U29" s="73"/>
      <c r="V29" s="193">
        <v>2</v>
      </c>
      <c r="W29" s="103">
        <f t="shared" ref="W29:W33" si="7">E29*G29*V29</f>
        <v>3.1200000000000002E-2</v>
      </c>
      <c r="X29" s="86" t="s">
        <v>374</v>
      </c>
      <c r="AA29" s="193">
        <v>2</v>
      </c>
      <c r="AB29" s="103">
        <f t="shared" ref="AB29:AB33" si="8">E29*G29*AA29</f>
        <v>3.1200000000000002E-2</v>
      </c>
      <c r="AD29" s="109">
        <f t="shared" ref="AD29:AD33" si="9">V29-AA29</f>
        <v>0</v>
      </c>
    </row>
    <row r="30" spans="1:30" ht="15" x14ac:dyDescent="0.2">
      <c r="A30" s="95">
        <f t="shared" si="4"/>
        <v>6</v>
      </c>
      <c r="B30" s="97">
        <v>136</v>
      </c>
      <c r="C30" s="86" t="str">
        <f>VLOOKUP(B:B,'[1]Sub Op Table'!A:C,2,0)</f>
        <v>INSPECT 5 POINTS</v>
      </c>
      <c r="D30" s="87">
        <f>VLOOKUP(B30,'[1]Sub Op Table'!A:C,3,0)</f>
        <v>2.1599999999999997</v>
      </c>
      <c r="E30" s="103">
        <f t="shared" si="5"/>
        <v>3.5999999999999997E-2</v>
      </c>
      <c r="F30" s="103" t="s">
        <v>335</v>
      </c>
      <c r="G30" s="106">
        <f t="shared" si="6"/>
        <v>1</v>
      </c>
      <c r="H30" s="88">
        <f>'Secondary Assumptions'!C31</f>
        <v>6.666666666666667</v>
      </c>
      <c r="I30" s="103">
        <f t="shared" si="3"/>
        <v>0.24</v>
      </c>
      <c r="J30" s="107"/>
      <c r="K30" s="108" t="s">
        <v>745</v>
      </c>
      <c r="L30" s="95"/>
      <c r="U30" s="73"/>
      <c r="V30" s="88">
        <v>1</v>
      </c>
      <c r="W30" s="103">
        <f t="shared" si="7"/>
        <v>3.5999999999999997E-2</v>
      </c>
      <c r="AA30" s="88">
        <v>1</v>
      </c>
      <c r="AB30" s="103">
        <f t="shared" si="8"/>
        <v>3.5999999999999997E-2</v>
      </c>
      <c r="AD30" s="109">
        <f t="shared" si="9"/>
        <v>0</v>
      </c>
    </row>
    <row r="31" spans="1:30" ht="15" x14ac:dyDescent="0.2">
      <c r="A31" s="95">
        <f t="shared" si="4"/>
        <v>7</v>
      </c>
      <c r="B31" s="97">
        <v>334</v>
      </c>
      <c r="C31" s="86" t="str">
        <f>VLOOKUP(B:B,'[1]Sub Op Table'!A:C,2,0)</f>
        <v>OBTAIN AND PUSH/PULL OPEN DOOR</v>
      </c>
      <c r="D31" s="87">
        <f>VLOOKUP(B31,'[1]Sub Op Table'!A:C,3,0)</f>
        <v>1.7999999999999998</v>
      </c>
      <c r="E31" s="103">
        <f t="shared" si="5"/>
        <v>2.9999999999999995E-2</v>
      </c>
      <c r="F31" s="103" t="s">
        <v>335</v>
      </c>
      <c r="G31" s="106">
        <f t="shared" si="6"/>
        <v>1</v>
      </c>
      <c r="H31" s="88">
        <v>2</v>
      </c>
      <c r="I31" s="103">
        <f t="shared" si="3"/>
        <v>5.9999999999999991E-2</v>
      </c>
      <c r="J31" s="107"/>
      <c r="K31" s="108" t="s">
        <v>746</v>
      </c>
      <c r="L31" s="95"/>
      <c r="U31" s="73"/>
      <c r="V31" s="88">
        <v>1</v>
      </c>
      <c r="W31" s="103">
        <f t="shared" si="7"/>
        <v>2.9999999999999995E-2</v>
      </c>
      <c r="AA31" s="88">
        <v>1</v>
      </c>
      <c r="AB31" s="103">
        <f t="shared" si="8"/>
        <v>2.9999999999999995E-2</v>
      </c>
      <c r="AD31" s="109">
        <f t="shared" si="9"/>
        <v>0</v>
      </c>
    </row>
    <row r="32" spans="1:30" ht="15" x14ac:dyDescent="0.2">
      <c r="A32" s="95">
        <f t="shared" si="4"/>
        <v>8</v>
      </c>
      <c r="B32" s="97">
        <v>5</v>
      </c>
      <c r="C32" s="86" t="str">
        <f>VLOOKUP(B:B,'[1]Sub Op Table'!A:C,2,0)</f>
        <v>OBTAIN HEAVY OBJECT WITH 50% BEND</v>
      </c>
      <c r="D32" s="87">
        <f>VLOOKUP(B32,'[1]Sub Op Table'!A:C,3,0)</f>
        <v>2.52</v>
      </c>
      <c r="E32" s="103">
        <f t="shared" si="5"/>
        <v>4.2000000000000003E-2</v>
      </c>
      <c r="F32" s="103" t="s">
        <v>335</v>
      </c>
      <c r="G32" s="106">
        <f t="shared" si="6"/>
        <v>1</v>
      </c>
      <c r="H32" s="88">
        <f>'Secondary Assumptions'!C31</f>
        <v>6.666666666666667</v>
      </c>
      <c r="I32" s="103">
        <f t="shared" si="3"/>
        <v>0.28000000000000003</v>
      </c>
      <c r="J32" s="107"/>
      <c r="K32" s="108" t="s">
        <v>747</v>
      </c>
      <c r="L32" s="95"/>
      <c r="U32" s="73"/>
      <c r="V32" s="88">
        <v>1</v>
      </c>
      <c r="W32" s="103">
        <f t="shared" si="7"/>
        <v>4.2000000000000003E-2</v>
      </c>
      <c r="AA32" s="88">
        <v>1</v>
      </c>
      <c r="AB32" s="103">
        <f t="shared" si="8"/>
        <v>4.2000000000000003E-2</v>
      </c>
      <c r="AD32" s="109">
        <f t="shared" si="9"/>
        <v>0</v>
      </c>
    </row>
    <row r="33" spans="1:30" ht="15" x14ac:dyDescent="0.2">
      <c r="A33" s="95">
        <f t="shared" si="4"/>
        <v>9</v>
      </c>
      <c r="B33" s="97">
        <v>11</v>
      </c>
      <c r="C33" s="86" t="str">
        <f>VLOOKUP(B:B,'[1]Sub Op Table'!A:C,2,0)</f>
        <v>PLACE WITH ADJUSTMENT AND 50% BEND</v>
      </c>
      <c r="D33" s="87">
        <f>VLOOKUP(B33,'[1]Sub Op Table'!A:C,3,0)</f>
        <v>2.52</v>
      </c>
      <c r="E33" s="103">
        <f t="shared" si="5"/>
        <v>4.2000000000000003E-2</v>
      </c>
      <c r="F33" s="103" t="s">
        <v>335</v>
      </c>
      <c r="G33" s="106">
        <f t="shared" si="6"/>
        <v>1</v>
      </c>
      <c r="H33" s="88">
        <f>'Secondary Assumptions'!C31</f>
        <v>6.666666666666667</v>
      </c>
      <c r="I33" s="103">
        <f t="shared" si="3"/>
        <v>0.28000000000000003</v>
      </c>
      <c r="J33" s="107"/>
      <c r="K33" s="108" t="s">
        <v>748</v>
      </c>
      <c r="L33" s="95"/>
      <c r="U33" s="73"/>
      <c r="V33" s="88">
        <v>1</v>
      </c>
      <c r="W33" s="103">
        <f t="shared" si="7"/>
        <v>4.2000000000000003E-2</v>
      </c>
      <c r="AA33" s="88">
        <v>1</v>
      </c>
      <c r="AB33" s="103">
        <f t="shared" si="8"/>
        <v>4.2000000000000003E-2</v>
      </c>
      <c r="AD33" s="109">
        <f t="shared" si="9"/>
        <v>0</v>
      </c>
    </row>
    <row r="34" spans="1:30" ht="15" x14ac:dyDescent="0.2">
      <c r="A34" s="95">
        <f t="shared" si="4"/>
        <v>10</v>
      </c>
      <c r="B34" s="97">
        <v>22</v>
      </c>
      <c r="C34" s="86" t="str">
        <f>VLOOKUP(B:B,'[1]Sub Op Table'!A:C,2,0)</f>
        <v>WALK 1-2 STEPS (0-5 FT, 0.0-1.5 M)</v>
      </c>
      <c r="D34" s="87">
        <f>VLOOKUP(B34,'[1]Sub Op Table'!A:C,3,0)</f>
        <v>1.0799999999999998</v>
      </c>
      <c r="E34" s="103">
        <f t="shared" si="5"/>
        <v>1.7999999999999999E-2</v>
      </c>
      <c r="F34" s="103" t="s">
        <v>335</v>
      </c>
      <c r="G34" s="106">
        <f t="shared" si="6"/>
        <v>1</v>
      </c>
      <c r="H34" s="88">
        <f>'Secondary Assumptions'!C31</f>
        <v>6.666666666666667</v>
      </c>
      <c r="I34" s="103">
        <f t="shared" si="3"/>
        <v>0.12</v>
      </c>
      <c r="J34" s="107"/>
      <c r="K34" s="108" t="s">
        <v>749</v>
      </c>
      <c r="L34" s="95"/>
      <c r="U34" s="73"/>
      <c r="V34" s="88"/>
      <c r="W34" s="103"/>
      <c r="AA34" s="88"/>
      <c r="AB34" s="103"/>
      <c r="AD34" s="109"/>
    </row>
    <row r="35" spans="1:30" ht="14" x14ac:dyDescent="0.15">
      <c r="A35" s="95">
        <f t="shared" si="4"/>
        <v>11</v>
      </c>
      <c r="B35" s="97">
        <v>1</v>
      </c>
      <c r="C35" s="86" t="str">
        <f>VLOOKUP(B:B,'[1]Sub Op Table'!A:C,2,0)</f>
        <v>OBTAIN</v>
      </c>
      <c r="D35" s="87">
        <f>VLOOKUP(B35,'[1]Sub Op Table'!A:C,3,0)</f>
        <v>0.72</v>
      </c>
      <c r="E35" s="103">
        <f>D35/60</f>
        <v>1.2E-2</v>
      </c>
      <c r="F35" s="7" t="s">
        <v>768</v>
      </c>
      <c r="G35" s="106">
        <f t="shared" si="6"/>
        <v>0.1</v>
      </c>
      <c r="H35" s="88">
        <v>1</v>
      </c>
      <c r="I35" s="103">
        <f t="shared" si="3"/>
        <v>1.2000000000000001E-3</v>
      </c>
      <c r="J35" s="107"/>
      <c r="K35" s="108" t="s">
        <v>684</v>
      </c>
      <c r="L35" s="95"/>
      <c r="T35" s="88"/>
      <c r="U35" s="103"/>
      <c r="Y35" s="88"/>
      <c r="Z35" s="103"/>
      <c r="AB35" s="109"/>
    </row>
    <row r="36" spans="1:30" ht="15" x14ac:dyDescent="0.2">
      <c r="A36" s="95">
        <f t="shared" si="4"/>
        <v>12</v>
      </c>
      <c r="B36" s="97">
        <v>73</v>
      </c>
      <c r="C36" s="86" t="str">
        <f>VLOOKUP(B:B,'[1]Sub Op Table'!A:C,2,0)</f>
        <v>CART PUSH/PULL 99-110 STEPS</v>
      </c>
      <c r="D36" s="87">
        <f>VLOOKUP(B36,'[1]Sub Op Table'!A:C,3,0)</f>
        <v>80.64</v>
      </c>
      <c r="E36" s="103">
        <f t="shared" si="5"/>
        <v>1.3440000000000001</v>
      </c>
      <c r="F36" s="7" t="s">
        <v>768</v>
      </c>
      <c r="G36" s="106">
        <f t="shared" si="6"/>
        <v>0.1</v>
      </c>
      <c r="H36" s="88">
        <v>1</v>
      </c>
      <c r="I36" s="103">
        <f t="shared" si="3"/>
        <v>0.13440000000000002</v>
      </c>
      <c r="J36" s="107"/>
      <c r="K36" s="108" t="s">
        <v>767</v>
      </c>
      <c r="L36" s="95"/>
      <c r="U36" s="73"/>
      <c r="V36" s="88"/>
      <c r="W36" s="103"/>
      <c r="AA36" s="88"/>
      <c r="AB36" s="103"/>
      <c r="AD36" s="109"/>
    </row>
    <row r="37" spans="1:30" ht="14" x14ac:dyDescent="0.15">
      <c r="A37" s="95">
        <f t="shared" si="4"/>
        <v>13</v>
      </c>
      <c r="B37" s="97">
        <v>334</v>
      </c>
      <c r="C37" s="86" t="str">
        <f>VLOOKUP(B:B,'[1]Sub Op Table'!A:C,2,0)</f>
        <v>OBTAIN AND PUSH/PULL OPEN DOOR</v>
      </c>
      <c r="D37" s="87">
        <f>VLOOKUP(B37,'[1]Sub Op Table'!A:C,3,0)</f>
        <v>1.7999999999999998</v>
      </c>
      <c r="E37" s="103">
        <f t="shared" si="5"/>
        <v>2.9999999999999995E-2</v>
      </c>
      <c r="F37" s="7" t="s">
        <v>768</v>
      </c>
      <c r="G37" s="106">
        <f t="shared" si="6"/>
        <v>0.1</v>
      </c>
      <c r="H37" s="88">
        <v>2</v>
      </c>
      <c r="I37" s="103">
        <f t="shared" si="3"/>
        <v>5.9999999999999993E-3</v>
      </c>
      <c r="J37" s="107"/>
      <c r="K37" s="108" t="s">
        <v>754</v>
      </c>
      <c r="L37" s="95"/>
      <c r="T37" s="88"/>
      <c r="U37" s="103"/>
      <c r="Y37" s="88"/>
      <c r="Z37" s="103"/>
      <c r="AB37" s="109"/>
    </row>
    <row r="38" spans="1:30" ht="15" x14ac:dyDescent="0.2">
      <c r="A38" s="95">
        <f t="shared" si="4"/>
        <v>14</v>
      </c>
      <c r="B38" s="97">
        <v>5</v>
      </c>
      <c r="C38" s="86" t="str">
        <f>VLOOKUP(B:B,'[1]Sub Op Table'!A:C,2,0)</f>
        <v>OBTAIN HEAVY OBJECT WITH 50% BEND</v>
      </c>
      <c r="D38" s="87">
        <v>5</v>
      </c>
      <c r="E38" s="103">
        <f t="shared" si="5"/>
        <v>8.3333333333333329E-2</v>
      </c>
      <c r="F38" s="103" t="s">
        <v>335</v>
      </c>
      <c r="G38" s="106">
        <f t="shared" si="6"/>
        <v>1</v>
      </c>
      <c r="H38" s="88">
        <f>'Secondary Assumptions'!C31</f>
        <v>6.666666666666667</v>
      </c>
      <c r="I38" s="103">
        <f t="shared" si="3"/>
        <v>0.55555555555555558</v>
      </c>
      <c r="J38" s="107"/>
      <c r="K38" s="108" t="s">
        <v>770</v>
      </c>
      <c r="L38" s="95"/>
      <c r="U38" s="73"/>
      <c r="V38" s="88"/>
      <c r="W38" s="103"/>
      <c r="AA38" s="88"/>
      <c r="AB38" s="103"/>
      <c r="AD38" s="109"/>
    </row>
    <row r="39" spans="1:30" ht="15" x14ac:dyDescent="0.2">
      <c r="A39" s="95">
        <f t="shared" si="4"/>
        <v>15</v>
      </c>
      <c r="B39" s="97">
        <v>11</v>
      </c>
      <c r="C39" s="86" t="str">
        <f>VLOOKUP(B:B,'[1]Sub Op Table'!A:C,2,0)</f>
        <v>PLACE WITH ADJUSTMENT AND 50% BEND</v>
      </c>
      <c r="D39" s="87">
        <f>VLOOKUP(B39,'[1]Sub Op Table'!A:C,3,0)</f>
        <v>2.52</v>
      </c>
      <c r="E39" s="103">
        <f t="shared" si="5"/>
        <v>4.2000000000000003E-2</v>
      </c>
      <c r="F39" s="103" t="s">
        <v>335</v>
      </c>
      <c r="G39" s="106">
        <f t="shared" si="6"/>
        <v>1</v>
      </c>
      <c r="H39" s="88">
        <f>'Secondary Assumptions'!C31</f>
        <v>6.666666666666667</v>
      </c>
      <c r="I39" s="103">
        <f t="shared" si="3"/>
        <v>0.28000000000000003</v>
      </c>
      <c r="J39" s="107"/>
      <c r="K39" s="108" t="s">
        <v>771</v>
      </c>
      <c r="L39" s="95"/>
      <c r="U39" s="73"/>
      <c r="V39" s="88"/>
      <c r="W39" s="103"/>
      <c r="AA39" s="88"/>
      <c r="AB39" s="103"/>
      <c r="AD39" s="109"/>
    </row>
    <row r="40" spans="1:30" ht="14" x14ac:dyDescent="0.15">
      <c r="A40" s="95">
        <f t="shared" si="4"/>
        <v>16</v>
      </c>
      <c r="B40" s="97">
        <v>62</v>
      </c>
      <c r="C40" s="86" t="str">
        <f>VLOOKUP(B:B,'[1]Sub Op Table'!A:C,2,0)</f>
        <v xml:space="preserve">CART PUSH/PULL 18-22 STEPS </v>
      </c>
      <c r="D40" s="87">
        <f>VLOOKUP(B40,'[1]Sub Op Table'!A:C,3,0)</f>
        <v>15.839999999999998</v>
      </c>
      <c r="E40" s="103">
        <f t="shared" si="5"/>
        <v>0.26399999999999996</v>
      </c>
      <c r="F40" s="7" t="s">
        <v>768</v>
      </c>
      <c r="G40" s="106">
        <f t="shared" si="6"/>
        <v>0.1</v>
      </c>
      <c r="H40" s="88">
        <v>1</v>
      </c>
      <c r="I40" s="103">
        <f t="shared" si="3"/>
        <v>2.6399999999999996E-2</v>
      </c>
      <c r="J40" s="107"/>
      <c r="K40" s="108" t="s">
        <v>772</v>
      </c>
      <c r="L40" s="95"/>
      <c r="T40" s="88"/>
      <c r="U40" s="103"/>
      <c r="Y40" s="88"/>
      <c r="Z40" s="103"/>
      <c r="AB40" s="109"/>
    </row>
    <row r="41" spans="1:30" ht="14" x14ac:dyDescent="0.15">
      <c r="A41" s="95">
        <f t="shared" si="4"/>
        <v>17</v>
      </c>
      <c r="B41" s="97">
        <v>27</v>
      </c>
      <c r="C41" s="86" t="str">
        <f>VLOOKUP(B:B,'[1]Sub Op Table'!A:C,2,0)</f>
        <v>WALK 16-20 STEPS (39-50 FT, 11.9-15.2 M)</v>
      </c>
      <c r="D41" s="87">
        <f>VLOOKUP(B41,'[1]Sub Op Table'!A:C,3,0)</f>
        <v>11.52</v>
      </c>
      <c r="E41" s="103">
        <f t="shared" si="5"/>
        <v>0.192</v>
      </c>
      <c r="F41" s="7" t="s">
        <v>768</v>
      </c>
      <c r="G41" s="106">
        <f t="shared" si="6"/>
        <v>0.1</v>
      </c>
      <c r="H41" s="88">
        <v>1</v>
      </c>
      <c r="I41" s="103">
        <f t="shared" si="3"/>
        <v>1.9200000000000002E-2</v>
      </c>
      <c r="J41" s="107"/>
      <c r="K41" s="108" t="s">
        <v>773</v>
      </c>
      <c r="L41" s="95"/>
      <c r="T41" s="88"/>
      <c r="U41" s="103"/>
      <c r="Y41" s="88"/>
      <c r="Z41" s="103"/>
      <c r="AB41" s="109"/>
    </row>
    <row r="42" spans="1:30" ht="14" x14ac:dyDescent="0.15">
      <c r="A42" s="95">
        <f t="shared" si="4"/>
        <v>18</v>
      </c>
      <c r="B42" s="97">
        <v>119</v>
      </c>
      <c r="C42" s="86" t="str">
        <f>VLOOKUP(B:B,'[1]Sub Op Table'!A:C,2,0)</f>
        <v>CLIMB ON/OFF EQUIPMENT</v>
      </c>
      <c r="D42" s="87">
        <f>VLOOKUP(B42,'[1]Sub Op Table'!A:C,3,0)</f>
        <v>5.76</v>
      </c>
      <c r="E42" s="103">
        <f t="shared" si="5"/>
        <v>9.6000000000000002E-2</v>
      </c>
      <c r="F42" s="7" t="s">
        <v>768</v>
      </c>
      <c r="G42" s="106">
        <f t="shared" si="6"/>
        <v>0.1</v>
      </c>
      <c r="H42" s="88">
        <v>1</v>
      </c>
      <c r="I42" s="103">
        <f t="shared" si="3"/>
        <v>9.6000000000000009E-3</v>
      </c>
      <c r="J42" s="107"/>
      <c r="K42" s="108" t="s">
        <v>774</v>
      </c>
      <c r="L42" s="95"/>
      <c r="T42" s="88"/>
      <c r="U42" s="103"/>
      <c r="Y42" s="88"/>
      <c r="Z42" s="103"/>
      <c r="AB42" s="109"/>
    </row>
    <row r="43" spans="1:30" customFormat="1" x14ac:dyDescent="0.15">
      <c r="B43" s="4" t="s">
        <v>6</v>
      </c>
      <c r="C43" s="5" t="s">
        <v>775</v>
      </c>
      <c r="D43" s="6"/>
      <c r="E43" s="7"/>
      <c r="F43" s="7"/>
      <c r="G43" s="7"/>
      <c r="H43" s="12"/>
      <c r="I43" s="7"/>
      <c r="J43" s="8"/>
      <c r="K43" s="9"/>
      <c r="T43" s="12"/>
      <c r="U43" s="7"/>
      <c r="Y43" s="12"/>
      <c r="Z43" s="7"/>
      <c r="AB43" s="69"/>
    </row>
    <row r="44" spans="1:30" customFormat="1" ht="14" x14ac:dyDescent="0.15">
      <c r="A44" s="21">
        <f>A42+1</f>
        <v>19</v>
      </c>
      <c r="B44" s="17">
        <v>245</v>
      </c>
      <c r="C44" t="str">
        <f>VLOOKUP(B:B,'Sub Op Table'!A:C,2,0)</f>
        <v>PROCESS TIME</v>
      </c>
      <c r="D44" s="14">
        <f>'Secondary Assumptions'!C26*60</f>
        <v>300</v>
      </c>
      <c r="E44" s="7">
        <f t="shared" ref="E44" si="10">D44/60</f>
        <v>5</v>
      </c>
      <c r="F44" s="75" t="s">
        <v>335</v>
      </c>
      <c r="G44" s="20">
        <f>VLOOKUP(F44,$C$14:$D$21,2,FALSE)</f>
        <v>1</v>
      </c>
      <c r="H44" s="12">
        <v>1</v>
      </c>
      <c r="I44" s="7">
        <f>E44*G44*H44</f>
        <v>5</v>
      </c>
      <c r="J44" s="18"/>
      <c r="K44" s="19" t="s">
        <v>776</v>
      </c>
      <c r="L44" s="80"/>
      <c r="T44" s="12"/>
      <c r="U44" s="7"/>
      <c r="Y44" s="12"/>
      <c r="Z44" s="7"/>
      <c r="AB44" s="69"/>
    </row>
    <row r="45" spans="1:30" x14ac:dyDescent="0.15">
      <c r="B45" s="87" t="s">
        <v>6</v>
      </c>
      <c r="C45" s="89" t="s">
        <v>777</v>
      </c>
      <c r="E45" s="103"/>
      <c r="F45" s="103"/>
      <c r="G45" s="103"/>
      <c r="I45" s="103"/>
      <c r="J45" s="104"/>
      <c r="K45" s="105"/>
      <c r="T45" s="88"/>
      <c r="U45" s="103"/>
      <c r="Y45" s="88"/>
      <c r="Z45" s="103"/>
      <c r="AB45" s="109"/>
    </row>
    <row r="46" spans="1:30" ht="14" x14ac:dyDescent="0.15">
      <c r="A46" s="95">
        <f>A44+1</f>
        <v>20</v>
      </c>
      <c r="B46" s="97">
        <v>119</v>
      </c>
      <c r="C46" s="86" t="str">
        <f>VLOOKUP(B:B,'[1]Sub Op Table'!A:C,2,0)</f>
        <v>CLIMB ON/OFF EQUIPMENT</v>
      </c>
      <c r="D46" s="87">
        <f>VLOOKUP(B46,'[1]Sub Op Table'!A:C,3,0)</f>
        <v>5.76</v>
      </c>
      <c r="E46" s="103">
        <f>D46/60</f>
        <v>9.6000000000000002E-2</v>
      </c>
      <c r="F46" s="103" t="s">
        <v>335</v>
      </c>
      <c r="G46" s="106">
        <f>VLOOKUP(F46,$C$14:$D$16,2,FALSE)</f>
        <v>1</v>
      </c>
      <c r="H46" s="88">
        <v>1</v>
      </c>
      <c r="I46" s="103">
        <f t="shared" ref="I46:I51" si="11">E46*G46*H46</f>
        <v>9.6000000000000002E-2</v>
      </c>
      <c r="J46" s="107"/>
      <c r="K46" s="108" t="s">
        <v>778</v>
      </c>
      <c r="L46" s="95"/>
      <c r="T46" s="88"/>
      <c r="U46" s="103"/>
      <c r="Y46" s="88"/>
      <c r="Z46" s="103"/>
      <c r="AB46" s="109"/>
    </row>
    <row r="47" spans="1:30" ht="14" x14ac:dyDescent="0.15">
      <c r="A47" s="95">
        <f>A46+1</f>
        <v>21</v>
      </c>
      <c r="B47" s="97">
        <v>23</v>
      </c>
      <c r="C47" s="86" t="str">
        <f>VLOOKUP(B:B,'[1]Sub Op Table'!A:C,2,0)</f>
        <v>WALK 3-4 STEPS (6-10 FT, 1.8-3.0 M)</v>
      </c>
      <c r="D47" s="87">
        <f>VLOOKUP(B47,'[1]Sub Op Table'!A:C,3,0)</f>
        <v>2.1599999999999997</v>
      </c>
      <c r="E47" s="103">
        <f>D47/60</f>
        <v>3.5999999999999997E-2</v>
      </c>
      <c r="F47" s="103" t="s">
        <v>335</v>
      </c>
      <c r="G47" s="106">
        <f>VLOOKUP(F47,$C$14:$D$16,2,FALSE)</f>
        <v>1</v>
      </c>
      <c r="H47" s="88">
        <v>1</v>
      </c>
      <c r="I47" s="103">
        <f t="shared" si="11"/>
        <v>3.5999999999999997E-2</v>
      </c>
      <c r="J47" s="107"/>
      <c r="K47" s="108" t="s">
        <v>779</v>
      </c>
      <c r="L47" s="95"/>
      <c r="T47" s="88"/>
      <c r="U47" s="103"/>
      <c r="Y47" s="88"/>
      <c r="Z47" s="103"/>
      <c r="AB47" s="109"/>
    </row>
    <row r="48" spans="1:30" ht="14" x14ac:dyDescent="0.15">
      <c r="A48" s="95">
        <f t="shared" ref="A48:A56" si="12">A47+1</f>
        <v>22</v>
      </c>
      <c r="B48" s="97">
        <v>334</v>
      </c>
      <c r="C48" s="86" t="str">
        <f>VLOOKUP(B:B,'[1]Sub Op Table'!A:C,2,0)</f>
        <v>OBTAIN AND PUSH/PULL OPEN DOOR</v>
      </c>
      <c r="D48" s="87">
        <f>VLOOKUP(B48,'[1]Sub Op Table'!A:C,3,0)</f>
        <v>1.7999999999999998</v>
      </c>
      <c r="E48" s="103">
        <f>D48/60</f>
        <v>2.9999999999999995E-2</v>
      </c>
      <c r="F48" s="103" t="s">
        <v>335</v>
      </c>
      <c r="G48" s="106">
        <f>VLOOKUP(F48,$C$14:$D$16,2,FALSE)</f>
        <v>1</v>
      </c>
      <c r="H48" s="88">
        <v>1</v>
      </c>
      <c r="I48" s="103">
        <f t="shared" si="11"/>
        <v>2.9999999999999995E-2</v>
      </c>
      <c r="J48" s="107"/>
      <c r="K48" s="108" t="s">
        <v>780</v>
      </c>
      <c r="L48" s="95"/>
      <c r="T48" s="88"/>
      <c r="U48" s="103"/>
      <c r="Y48" s="88"/>
      <c r="Z48" s="103"/>
      <c r="AB48" s="109"/>
    </row>
    <row r="49" spans="1:30" ht="14" x14ac:dyDescent="0.15">
      <c r="A49" s="95">
        <f t="shared" si="12"/>
        <v>23</v>
      </c>
      <c r="B49" s="97">
        <v>434</v>
      </c>
      <c r="C49" s="86" t="str">
        <f>VLOOKUP(B:B,'[1]Sub Op Table'!A:C,2,0)</f>
        <v>OBTAIN RADIO FROM BELT AND RETURN</v>
      </c>
      <c r="D49" s="87">
        <f>VLOOKUP(B49,'[1]Sub Op Table'!A:C,3,0)</f>
        <v>2.88</v>
      </c>
      <c r="E49" s="103">
        <f>D49/60</f>
        <v>4.8000000000000001E-2</v>
      </c>
      <c r="F49" s="103" t="s">
        <v>335</v>
      </c>
      <c r="G49" s="106">
        <f>VLOOKUP(F49,$C$14:$D$16,2,FALSE)</f>
        <v>1</v>
      </c>
      <c r="H49" s="88">
        <v>1</v>
      </c>
      <c r="I49" s="103">
        <f t="shared" si="11"/>
        <v>4.8000000000000001E-2</v>
      </c>
      <c r="J49" s="107"/>
      <c r="K49" s="108" t="s">
        <v>382</v>
      </c>
      <c r="L49" s="95"/>
      <c r="T49" s="88"/>
      <c r="U49" s="103"/>
      <c r="Y49" s="88"/>
      <c r="Z49" s="103"/>
      <c r="AB49" s="109"/>
    </row>
    <row r="50" spans="1:30" ht="15" x14ac:dyDescent="0.2">
      <c r="A50" s="95">
        <f t="shared" si="12"/>
        <v>24</v>
      </c>
      <c r="B50" s="97">
        <v>120</v>
      </c>
      <c r="C50" s="86" t="str">
        <f>VLOOKUP(B:B,'[1]Sub Op Table'!A:C,2,0)</f>
        <v xml:space="preserve">SCAN BARCODE </v>
      </c>
      <c r="D50" s="87">
        <f>VLOOKUP(B50,'[1]Sub Op Table'!A:C,3,0)</f>
        <v>1.7999999999999998</v>
      </c>
      <c r="E50" s="103">
        <f t="shared" ref="E50:E51" si="13">D50/60</f>
        <v>2.9999999999999995E-2</v>
      </c>
      <c r="F50" s="103" t="s">
        <v>335</v>
      </c>
      <c r="G50" s="106">
        <f>VLOOKUP(F50,$C$14:$D$18,2,FALSE)</f>
        <v>1</v>
      </c>
      <c r="H50" s="88">
        <v>1</v>
      </c>
      <c r="I50" s="103">
        <f t="shared" si="11"/>
        <v>2.9999999999999995E-2</v>
      </c>
      <c r="J50" s="107"/>
      <c r="K50" s="108" t="s">
        <v>518</v>
      </c>
      <c r="L50" s="95"/>
      <c r="U50" s="73"/>
      <c r="V50" s="193">
        <v>2</v>
      </c>
      <c r="W50" s="103">
        <f t="shared" ref="W50:W51" si="14">E50*G50*V50</f>
        <v>5.9999999999999991E-2</v>
      </c>
      <c r="X50" s="86" t="s">
        <v>374</v>
      </c>
      <c r="AA50" s="193">
        <v>2</v>
      </c>
      <c r="AB50" s="103">
        <f t="shared" ref="AB50:AB51" si="15">E50*G50*AA50</f>
        <v>5.9999999999999991E-2</v>
      </c>
      <c r="AD50" s="109">
        <f t="shared" ref="AD50:AD51" si="16">V50-AA50</f>
        <v>0</v>
      </c>
    </row>
    <row r="51" spans="1:30" ht="15" x14ac:dyDescent="0.2">
      <c r="A51" s="95">
        <f t="shared" si="12"/>
        <v>25</v>
      </c>
      <c r="B51" s="97">
        <v>197</v>
      </c>
      <c r="C51" s="86" t="str">
        <f>VLOOKUP(B:B,'[1]Sub Op Table'!A:C,2,0)</f>
        <v>PUSH BUTTON/PUSH PULL SWITCH / LEVER &lt;12"</v>
      </c>
      <c r="D51" s="87">
        <f>VLOOKUP(B51,'[1]Sub Op Table'!A:C,3,0)</f>
        <v>1.0799999999999998</v>
      </c>
      <c r="E51" s="103">
        <f t="shared" si="13"/>
        <v>1.7999999999999999E-2</v>
      </c>
      <c r="F51" s="103" t="s">
        <v>335</v>
      </c>
      <c r="G51" s="106">
        <f>VLOOKUP(F51,$C$14:$D$18,2,FALSE)</f>
        <v>1</v>
      </c>
      <c r="H51" s="88">
        <v>1</v>
      </c>
      <c r="I51" s="103">
        <f t="shared" si="11"/>
        <v>1.7999999999999999E-2</v>
      </c>
      <c r="J51" s="107"/>
      <c r="K51" s="108" t="s">
        <v>781</v>
      </c>
      <c r="L51" s="95"/>
      <c r="U51" s="73"/>
      <c r="V51" s="88">
        <v>1</v>
      </c>
      <c r="W51" s="103">
        <f t="shared" si="14"/>
        <v>1.7999999999999999E-2</v>
      </c>
      <c r="AA51" s="88">
        <v>1</v>
      </c>
      <c r="AB51" s="103">
        <f t="shared" si="15"/>
        <v>1.7999999999999999E-2</v>
      </c>
      <c r="AD51" s="109">
        <f t="shared" si="16"/>
        <v>0</v>
      </c>
    </row>
    <row r="52" spans="1:30" ht="14" x14ac:dyDescent="0.15">
      <c r="A52" s="95">
        <f t="shared" si="12"/>
        <v>26</v>
      </c>
      <c r="B52" s="97">
        <v>5</v>
      </c>
      <c r="C52" s="86" t="str">
        <f>VLOOKUP(B:B,'[1]Sub Op Table'!A:C,2,0)</f>
        <v>OBTAIN HEAVY OBJECT WITH 50% BEND</v>
      </c>
      <c r="D52" s="87">
        <f>VLOOKUP(B52,'[1]Sub Op Table'!A:C,3,0)</f>
        <v>2.52</v>
      </c>
      <c r="E52" s="103">
        <f>D52/60</f>
        <v>4.2000000000000003E-2</v>
      </c>
      <c r="F52" s="103" t="s">
        <v>335</v>
      </c>
      <c r="G52" s="106">
        <f>VLOOKUP(F52,$C$14:$D$16,2,FALSE)</f>
        <v>1</v>
      </c>
      <c r="H52" s="88">
        <f>'Secondary Assumptions'!C31</f>
        <v>6.666666666666667</v>
      </c>
      <c r="I52" s="103">
        <f t="shared" ref="I52:I57" si="17">E52*G52*H52</f>
        <v>0.28000000000000003</v>
      </c>
      <c r="J52" s="107"/>
      <c r="K52" s="108" t="s">
        <v>782</v>
      </c>
      <c r="L52" s="95"/>
      <c r="T52" s="88"/>
      <c r="U52" s="103"/>
      <c r="Y52" s="88"/>
      <c r="Z52" s="103"/>
      <c r="AB52" s="109"/>
    </row>
    <row r="53" spans="1:30" ht="14" x14ac:dyDescent="0.15">
      <c r="A53" s="95">
        <f t="shared" si="12"/>
        <v>27</v>
      </c>
      <c r="B53" s="97">
        <v>25</v>
      </c>
      <c r="C53" s="86" t="str">
        <f>VLOOKUP(B:B,'[1]Sub Op Table'!A:C,2,0)</f>
        <v>WALK 8-10 STEPS (19-25 FT, 8.4-11.4 M)</v>
      </c>
      <c r="D53" s="87">
        <f>VLOOKUP(B53,'[1]Sub Op Table'!A:C,3,0)</f>
        <v>5.76</v>
      </c>
      <c r="E53" s="103">
        <f>D53/60</f>
        <v>9.6000000000000002E-2</v>
      </c>
      <c r="F53" s="103" t="s">
        <v>335</v>
      </c>
      <c r="G53" s="106">
        <f>VLOOKUP(F53,$C$14:$D$16,2,FALSE)</f>
        <v>1</v>
      </c>
      <c r="H53" s="88">
        <v>1</v>
      </c>
      <c r="I53" s="103">
        <f t="shared" si="17"/>
        <v>9.6000000000000002E-2</v>
      </c>
      <c r="J53" s="107"/>
      <c r="K53" s="108" t="s">
        <v>783</v>
      </c>
      <c r="L53" s="95"/>
      <c r="T53" s="88"/>
      <c r="U53" s="103"/>
      <c r="Y53" s="88"/>
      <c r="Z53" s="103"/>
      <c r="AB53" s="109"/>
    </row>
    <row r="54" spans="1:30" ht="14" x14ac:dyDescent="0.15">
      <c r="A54" s="95">
        <f t="shared" si="12"/>
        <v>28</v>
      </c>
      <c r="B54" s="97">
        <v>11</v>
      </c>
      <c r="C54" s="86" t="str">
        <f>VLOOKUP(B:B,'[1]Sub Op Table'!A:C,2,0)</f>
        <v>PLACE WITH ADJUSTMENT AND 50% BEND</v>
      </c>
      <c r="D54" s="87">
        <f>VLOOKUP(B54,'[1]Sub Op Table'!A:C,3,0)</f>
        <v>2.52</v>
      </c>
      <c r="E54" s="103">
        <f>D54/60</f>
        <v>4.2000000000000003E-2</v>
      </c>
      <c r="F54" s="103" t="s">
        <v>335</v>
      </c>
      <c r="G54" s="106">
        <f>VLOOKUP(F54,$C$14:$D$16,2,FALSE)</f>
        <v>1</v>
      </c>
      <c r="H54" s="88">
        <f>'Secondary Assumptions'!C31</f>
        <v>6.666666666666667</v>
      </c>
      <c r="I54" s="103">
        <f t="shared" si="17"/>
        <v>0.28000000000000003</v>
      </c>
      <c r="J54" s="107"/>
      <c r="K54" s="108" t="s">
        <v>784</v>
      </c>
      <c r="L54" s="95"/>
      <c r="T54" s="88"/>
      <c r="U54" s="103"/>
      <c r="Y54" s="88"/>
      <c r="Z54" s="103"/>
      <c r="AB54" s="109"/>
    </row>
    <row r="55" spans="1:30" ht="15" x14ac:dyDescent="0.2">
      <c r="A55" s="95">
        <f t="shared" si="12"/>
        <v>29</v>
      </c>
      <c r="B55" s="97">
        <v>434</v>
      </c>
      <c r="C55" s="86" t="str">
        <f>VLOOKUP(B:B,'[1]Sub Op Table'!A:C,2,0)</f>
        <v>OBTAIN RADIO FROM BELT AND RETURN</v>
      </c>
      <c r="D55" s="87">
        <f>VLOOKUP(B55,'[1]Sub Op Table'!A:C,3,0)</f>
        <v>2.88</v>
      </c>
      <c r="E55" s="103">
        <f t="shared" ref="E55:E57" si="18">D55/60</f>
        <v>4.8000000000000001E-2</v>
      </c>
      <c r="F55" s="103" t="s">
        <v>335</v>
      </c>
      <c r="G55" s="106">
        <f>VLOOKUP(F55,$C$14:$D$18,2,FALSE)</f>
        <v>1</v>
      </c>
      <c r="H55" s="88">
        <v>1</v>
      </c>
      <c r="I55" s="103">
        <f t="shared" si="17"/>
        <v>4.8000000000000001E-2</v>
      </c>
      <c r="J55" s="107"/>
      <c r="K55" s="108" t="s">
        <v>382</v>
      </c>
      <c r="L55" s="95"/>
      <c r="U55" s="73"/>
      <c r="V55" s="193">
        <v>2</v>
      </c>
      <c r="W55" s="103">
        <f t="shared" ref="W55:W57" si="19">E55*G55*V55</f>
        <v>9.6000000000000002E-2</v>
      </c>
      <c r="X55" s="86" t="s">
        <v>374</v>
      </c>
      <c r="AA55" s="193">
        <v>2</v>
      </c>
      <c r="AB55" s="103">
        <f t="shared" ref="AB55:AB57" si="20">E55*G55*AA55</f>
        <v>9.6000000000000002E-2</v>
      </c>
      <c r="AD55" s="109">
        <f t="shared" ref="AD55:AD57" si="21">V55-AA55</f>
        <v>0</v>
      </c>
    </row>
    <row r="56" spans="1:30" ht="15" x14ac:dyDescent="0.2">
      <c r="A56" s="95">
        <f t="shared" si="12"/>
        <v>30</v>
      </c>
      <c r="B56" s="97">
        <v>120</v>
      </c>
      <c r="C56" s="86" t="str">
        <f>VLOOKUP(B:B,'[1]Sub Op Table'!A:C,2,0)</f>
        <v xml:space="preserve">SCAN BARCODE </v>
      </c>
      <c r="D56" s="87">
        <f>VLOOKUP(B56,'[1]Sub Op Table'!A:C,3,0)</f>
        <v>1.7999999999999998</v>
      </c>
      <c r="E56" s="103">
        <f t="shared" si="18"/>
        <v>2.9999999999999995E-2</v>
      </c>
      <c r="F56" s="103" t="s">
        <v>335</v>
      </c>
      <c r="G56" s="106">
        <f>VLOOKUP(F56,$C$14:$D$18,2,FALSE)</f>
        <v>1</v>
      </c>
      <c r="H56" s="88">
        <v>1</v>
      </c>
      <c r="I56" s="103">
        <f t="shared" si="17"/>
        <v>2.9999999999999995E-2</v>
      </c>
      <c r="J56" s="107"/>
      <c r="K56" s="108" t="s">
        <v>518</v>
      </c>
      <c r="L56" s="95"/>
      <c r="U56" s="73"/>
      <c r="V56" s="88">
        <v>1</v>
      </c>
      <c r="W56" s="103">
        <f t="shared" si="19"/>
        <v>2.9999999999999995E-2</v>
      </c>
      <c r="AA56" s="88">
        <v>1</v>
      </c>
      <c r="AB56" s="103">
        <f t="shared" si="20"/>
        <v>2.9999999999999995E-2</v>
      </c>
      <c r="AD56" s="109">
        <f t="shared" si="21"/>
        <v>0</v>
      </c>
    </row>
    <row r="57" spans="1:30" ht="15" x14ac:dyDescent="0.2">
      <c r="A57" s="95">
        <f t="shared" ref="A57:A60" si="22">A56+1</f>
        <v>31</v>
      </c>
      <c r="B57" s="97">
        <v>197</v>
      </c>
      <c r="C57" s="86" t="str">
        <f>VLOOKUP(B:B,'[1]Sub Op Table'!A:C,2,0)</f>
        <v>PUSH BUTTON/PUSH PULL SWITCH / LEVER &lt;12"</v>
      </c>
      <c r="D57" s="87">
        <f>VLOOKUP(B57,'[1]Sub Op Table'!A:C,3,0)</f>
        <v>1.0799999999999998</v>
      </c>
      <c r="E57" s="103">
        <f t="shared" si="18"/>
        <v>1.7999999999999999E-2</v>
      </c>
      <c r="F57" s="103" t="s">
        <v>335</v>
      </c>
      <c r="G57" s="106">
        <f>VLOOKUP(F57,$C$14:$D$18,2,FALSE)</f>
        <v>1</v>
      </c>
      <c r="H57" s="88">
        <v>1</v>
      </c>
      <c r="I57" s="103">
        <f t="shared" si="17"/>
        <v>1.7999999999999999E-2</v>
      </c>
      <c r="J57" s="107"/>
      <c r="K57" s="108" t="s">
        <v>781</v>
      </c>
      <c r="L57" s="95"/>
      <c r="U57" s="73"/>
      <c r="V57" s="88">
        <v>1</v>
      </c>
      <c r="W57" s="103">
        <f t="shared" si="19"/>
        <v>1.7999999999999999E-2</v>
      </c>
      <c r="AA57" s="88">
        <v>1</v>
      </c>
      <c r="AB57" s="103">
        <f t="shared" si="20"/>
        <v>1.7999999999999999E-2</v>
      </c>
      <c r="AD57" s="109">
        <f t="shared" si="21"/>
        <v>0</v>
      </c>
    </row>
    <row r="58" spans="1:30" ht="14" x14ac:dyDescent="0.15">
      <c r="A58" s="95">
        <f t="shared" si="22"/>
        <v>32</v>
      </c>
      <c r="B58" s="97">
        <v>25</v>
      </c>
      <c r="C58" s="86" t="str">
        <f>VLOOKUP(B:B,'[1]Sub Op Table'!A:C,2,0)</f>
        <v>WALK 8-10 STEPS (19-25 FT, 8.4-11.4 M)</v>
      </c>
      <c r="D58" s="87">
        <f>VLOOKUP(B58,'[1]Sub Op Table'!A:C,3,0)</f>
        <v>5.76</v>
      </c>
      <c r="E58" s="103">
        <f>D58/60</f>
        <v>9.6000000000000002E-2</v>
      </c>
      <c r="F58" s="103" t="s">
        <v>335</v>
      </c>
      <c r="G58" s="106">
        <f t="shared" ref="G58:G61" si="23">VLOOKUP(F58,$C$14:$D$18,2,FALSE)</f>
        <v>1</v>
      </c>
      <c r="H58" s="88">
        <v>1</v>
      </c>
      <c r="I58" s="103">
        <f t="shared" ref="I58:I61" si="24">E58*G58*H58</f>
        <v>9.6000000000000002E-2</v>
      </c>
      <c r="J58" s="107"/>
      <c r="K58" s="108" t="s">
        <v>515</v>
      </c>
      <c r="L58" s="95"/>
      <c r="T58" s="88"/>
      <c r="U58" s="103"/>
      <c r="Y58" s="88"/>
      <c r="Z58" s="103"/>
      <c r="AB58" s="109"/>
    </row>
    <row r="59" spans="1:30" ht="15" x14ac:dyDescent="0.2">
      <c r="A59" s="95">
        <f t="shared" si="22"/>
        <v>33</v>
      </c>
      <c r="B59" s="97">
        <v>334</v>
      </c>
      <c r="C59" s="86" t="str">
        <f>VLOOKUP(B:B,'[1]Sub Op Table'!A:C,2,0)</f>
        <v>OBTAIN AND PUSH/PULL OPEN DOOR</v>
      </c>
      <c r="D59" s="87">
        <f>VLOOKUP(B59,'[1]Sub Op Table'!A:C,3,0)</f>
        <v>1.7999999999999998</v>
      </c>
      <c r="E59" s="103">
        <f t="shared" ref="E59:E61" si="25">D59/60</f>
        <v>2.9999999999999995E-2</v>
      </c>
      <c r="F59" s="103" t="s">
        <v>335</v>
      </c>
      <c r="G59" s="106">
        <f t="shared" si="23"/>
        <v>1</v>
      </c>
      <c r="H59" s="88">
        <v>1</v>
      </c>
      <c r="I59" s="103">
        <f t="shared" si="24"/>
        <v>2.9999999999999995E-2</v>
      </c>
      <c r="J59" s="107"/>
      <c r="K59" s="108" t="s">
        <v>785</v>
      </c>
      <c r="L59" s="95"/>
      <c r="U59" s="73"/>
      <c r="V59" s="193">
        <v>2</v>
      </c>
      <c r="W59" s="103">
        <f t="shared" ref="W59:W61" si="26">E59*G59*V59</f>
        <v>5.9999999999999991E-2</v>
      </c>
      <c r="X59" s="86" t="s">
        <v>374</v>
      </c>
      <c r="AA59" s="193">
        <v>2</v>
      </c>
      <c r="AB59" s="103">
        <f t="shared" ref="AB59:AB61" si="27">E59*G59*AA59</f>
        <v>5.9999999999999991E-2</v>
      </c>
      <c r="AD59" s="109">
        <f t="shared" ref="AD59:AD61" si="28">V59-AA59</f>
        <v>0</v>
      </c>
    </row>
    <row r="60" spans="1:30" ht="15" x14ac:dyDescent="0.2">
      <c r="A60" s="95">
        <f t="shared" si="22"/>
        <v>34</v>
      </c>
      <c r="B60" s="97">
        <v>23</v>
      </c>
      <c r="C60" s="86" t="str">
        <f>VLOOKUP(B:B,'[1]Sub Op Table'!A:C,2,0)</f>
        <v>WALK 3-4 STEPS (6-10 FT, 1.8-3.0 M)</v>
      </c>
      <c r="D60" s="87">
        <f>VLOOKUP(B60,'[1]Sub Op Table'!A:C,3,0)</f>
        <v>2.1599999999999997</v>
      </c>
      <c r="E60" s="103">
        <f t="shared" si="25"/>
        <v>3.5999999999999997E-2</v>
      </c>
      <c r="F60" s="103" t="s">
        <v>335</v>
      </c>
      <c r="G60" s="106">
        <f t="shared" si="23"/>
        <v>1</v>
      </c>
      <c r="H60" s="88">
        <v>1</v>
      </c>
      <c r="I60" s="103">
        <f t="shared" si="24"/>
        <v>3.5999999999999997E-2</v>
      </c>
      <c r="J60" s="107"/>
      <c r="K60" s="108" t="s">
        <v>786</v>
      </c>
      <c r="L60" s="95"/>
      <c r="U60" s="73"/>
      <c r="V60" s="88">
        <v>1</v>
      </c>
      <c r="W60" s="103">
        <f t="shared" si="26"/>
        <v>3.5999999999999997E-2</v>
      </c>
      <c r="AA60" s="88">
        <v>1</v>
      </c>
      <c r="AB60" s="103">
        <f t="shared" si="27"/>
        <v>3.5999999999999997E-2</v>
      </c>
      <c r="AD60" s="109">
        <f t="shared" si="28"/>
        <v>0</v>
      </c>
    </row>
    <row r="61" spans="1:30" ht="15" x14ac:dyDescent="0.2">
      <c r="A61" s="95">
        <f t="shared" ref="A61" si="29">A60+1</f>
        <v>35</v>
      </c>
      <c r="B61" s="97">
        <v>119</v>
      </c>
      <c r="C61" s="86" t="str">
        <f>VLOOKUP(B:B,'[1]Sub Op Table'!A:C,2,0)</f>
        <v>CLIMB ON/OFF EQUIPMENT</v>
      </c>
      <c r="D61" s="87">
        <f>VLOOKUP(B61,'[1]Sub Op Table'!A:C,3,0)</f>
        <v>5.76</v>
      </c>
      <c r="E61" s="103">
        <f t="shared" si="25"/>
        <v>9.6000000000000002E-2</v>
      </c>
      <c r="F61" s="103" t="s">
        <v>335</v>
      </c>
      <c r="G61" s="106">
        <f t="shared" si="23"/>
        <v>1</v>
      </c>
      <c r="H61" s="88">
        <v>1</v>
      </c>
      <c r="I61" s="103">
        <f t="shared" si="24"/>
        <v>9.6000000000000002E-2</v>
      </c>
      <c r="J61" s="107"/>
      <c r="K61" s="108" t="s">
        <v>787</v>
      </c>
      <c r="L61" s="95"/>
      <c r="U61" s="73"/>
      <c r="V61" s="88">
        <v>1</v>
      </c>
      <c r="W61" s="103">
        <f t="shared" si="26"/>
        <v>9.6000000000000002E-2</v>
      </c>
      <c r="AA61" s="88">
        <v>1</v>
      </c>
      <c r="AB61" s="103">
        <f t="shared" si="27"/>
        <v>9.6000000000000002E-2</v>
      </c>
      <c r="AD61" s="109">
        <f t="shared" si="28"/>
        <v>0</v>
      </c>
    </row>
    <row r="62" spans="1:30" customFormat="1" x14ac:dyDescent="0.15">
      <c r="B62" s="4" t="s">
        <v>6</v>
      </c>
      <c r="C62" s="5" t="s">
        <v>792</v>
      </c>
      <c r="D62" s="6"/>
      <c r="E62" s="7"/>
      <c r="F62" s="7"/>
      <c r="G62" s="7"/>
      <c r="H62" s="12"/>
      <c r="I62" s="7"/>
      <c r="J62" s="8"/>
      <c r="K62" s="9"/>
      <c r="T62" s="12"/>
      <c r="U62" s="7"/>
      <c r="Y62" s="12"/>
      <c r="Z62" s="7"/>
      <c r="AB62" s="69"/>
    </row>
    <row r="63" spans="1:30" customFormat="1" ht="14" x14ac:dyDescent="0.15">
      <c r="A63" s="21">
        <f>A61+1</f>
        <v>36</v>
      </c>
      <c r="B63" s="17">
        <v>245</v>
      </c>
      <c r="C63" t="str">
        <f>VLOOKUP(B:B,'Sub Op Table'!A:C,2,0)</f>
        <v>PROCESS TIME</v>
      </c>
      <c r="D63" s="14">
        <f>'Secondary Assumptions'!C26*60</f>
        <v>300</v>
      </c>
      <c r="E63" s="7">
        <f t="shared" ref="E63" si="30">D63/60</f>
        <v>5</v>
      </c>
      <c r="F63" s="7" t="s">
        <v>768</v>
      </c>
      <c r="G63" s="20">
        <f>VLOOKUP(F63,$C$14:$D$21,2,FALSE)</f>
        <v>0.1</v>
      </c>
      <c r="H63" s="12">
        <v>1</v>
      </c>
      <c r="I63" s="7">
        <f>E63*G63*H63</f>
        <v>0.5</v>
      </c>
      <c r="J63" s="18"/>
      <c r="K63" s="19" t="s">
        <v>788</v>
      </c>
      <c r="L63" s="80"/>
      <c r="T63" s="12"/>
      <c r="U63" s="7"/>
      <c r="Y63" s="12"/>
      <c r="Z63" s="7"/>
      <c r="AB63" s="69"/>
    </row>
    <row r="64" spans="1:30" x14ac:dyDescent="0.15">
      <c r="B64" s="4" t="s">
        <v>6</v>
      </c>
      <c r="C64" s="89" t="s">
        <v>777</v>
      </c>
      <c r="E64" s="103"/>
      <c r="F64" s="103"/>
      <c r="G64" s="103"/>
      <c r="I64" s="103"/>
      <c r="J64" s="104"/>
      <c r="K64" s="105"/>
      <c r="T64" s="88"/>
      <c r="U64" s="103"/>
      <c r="Y64" s="88"/>
      <c r="Z64" s="103"/>
      <c r="AB64" s="109"/>
    </row>
    <row r="65" spans="1:28" ht="14" x14ac:dyDescent="0.15">
      <c r="A65" s="95">
        <f>A63+1</f>
        <v>37</v>
      </c>
      <c r="B65" s="97">
        <v>245</v>
      </c>
      <c r="C65" s="86" t="str">
        <f>VLOOKUP(B:B,'[1]Sub Op Table'!A:C,2,0)</f>
        <v>PROCESS TIME</v>
      </c>
      <c r="D65" s="118">
        <v>15</v>
      </c>
      <c r="E65" s="103">
        <f>D65/60</f>
        <v>0.25</v>
      </c>
      <c r="F65" s="7" t="s">
        <v>768</v>
      </c>
      <c r="G65" s="106">
        <f>VLOOKUP(F65,$C$14:$D$16,2,FALSE)</f>
        <v>0.1</v>
      </c>
      <c r="H65" s="88">
        <v>1</v>
      </c>
      <c r="I65" s="103">
        <f t="shared" ref="I65:I67" si="31">E65*G65*H65</f>
        <v>2.5000000000000001E-2</v>
      </c>
      <c r="J65" s="107"/>
      <c r="K65" s="108" t="s">
        <v>789</v>
      </c>
      <c r="L65" s="95"/>
      <c r="T65" s="88"/>
      <c r="U65" s="103"/>
      <c r="Y65" s="88"/>
      <c r="Z65" s="103"/>
      <c r="AB65" s="109"/>
    </row>
    <row r="66" spans="1:28" ht="14" x14ac:dyDescent="0.15">
      <c r="A66" s="95">
        <f>A65+1</f>
        <v>38</v>
      </c>
      <c r="B66" s="97">
        <v>119</v>
      </c>
      <c r="C66" s="86" t="str">
        <f>VLOOKUP(B:B,'[1]Sub Op Table'!A:C,2,0)</f>
        <v>CLIMB ON/OFF EQUIPMENT</v>
      </c>
      <c r="D66" s="87">
        <f>VLOOKUP(B66,'[1]Sub Op Table'!A:C,3,0)</f>
        <v>5.76</v>
      </c>
      <c r="E66" s="103">
        <f>D66/60</f>
        <v>9.6000000000000002E-2</v>
      </c>
      <c r="F66" s="7" t="s">
        <v>768</v>
      </c>
      <c r="G66" s="106">
        <f>VLOOKUP(F66,$C$14:$D$16,2,FALSE)</f>
        <v>0.1</v>
      </c>
      <c r="H66" s="88">
        <v>1</v>
      </c>
      <c r="I66" s="103">
        <f t="shared" si="31"/>
        <v>9.6000000000000009E-3</v>
      </c>
      <c r="J66" s="107"/>
      <c r="K66" s="108" t="s">
        <v>790</v>
      </c>
      <c r="L66" s="95"/>
      <c r="T66" s="88"/>
      <c r="U66" s="103"/>
      <c r="Y66" s="88"/>
      <c r="Z66" s="103"/>
      <c r="AB66" s="109"/>
    </row>
    <row r="67" spans="1:28" ht="14" x14ac:dyDescent="0.15">
      <c r="A67" s="95">
        <f t="shared" ref="A67" si="32">A66+1</f>
        <v>39</v>
      </c>
      <c r="B67" s="97">
        <v>37</v>
      </c>
      <c r="C67" s="86" t="str">
        <f>VLOOKUP(B:B,'[1]Sub Op Table'!A:C,2,0)</f>
        <v>WALK 103-115 STEPS (256-288 FT, 78.0-87.8 M)</v>
      </c>
      <c r="D67" s="87">
        <f>VLOOKUP(B67,'[1]Sub Op Table'!A:C,3,0)</f>
        <v>70.559999999999988</v>
      </c>
      <c r="E67" s="103">
        <f>D67/60</f>
        <v>1.1759999999999997</v>
      </c>
      <c r="F67" s="7" t="s">
        <v>768</v>
      </c>
      <c r="G67" s="106">
        <f>VLOOKUP(F67,$C$14:$D$16,2,FALSE)</f>
        <v>0.1</v>
      </c>
      <c r="H67" s="88">
        <v>1</v>
      </c>
      <c r="I67" s="103">
        <f t="shared" si="31"/>
        <v>0.11759999999999998</v>
      </c>
      <c r="J67" s="107"/>
      <c r="K67" s="108" t="s">
        <v>791</v>
      </c>
      <c r="L67" s="95"/>
      <c r="T67" s="88"/>
      <c r="U67" s="103"/>
      <c r="Y67" s="88"/>
      <c r="Z67" s="103"/>
      <c r="AB67" s="109"/>
    </row>
    <row r="68" spans="1:28" x14ac:dyDescent="0.15">
      <c r="E68" s="103"/>
      <c r="F68" s="103"/>
      <c r="G68" s="103"/>
      <c r="I68" s="103"/>
      <c r="J68" s="104"/>
      <c r="K68" s="105"/>
      <c r="T68" s="88"/>
      <c r="U68" s="103"/>
      <c r="Y68" s="88"/>
      <c r="Z68" s="103"/>
      <c r="AB68" s="109"/>
    </row>
    <row r="69" spans="1:28" x14ac:dyDescent="0.15">
      <c r="E69" s="103"/>
      <c r="F69" s="103"/>
      <c r="G69" s="103"/>
      <c r="I69" s="103"/>
      <c r="J69" s="104"/>
      <c r="K69" s="105"/>
      <c r="T69" s="88"/>
      <c r="U69" s="103"/>
      <c r="Y69" s="88"/>
      <c r="Z69" s="103"/>
      <c r="AB69" s="109"/>
    </row>
    <row r="70" spans="1:28" x14ac:dyDescent="0.15">
      <c r="E70" s="103"/>
      <c r="F70" s="103"/>
      <c r="G70" s="103"/>
      <c r="I70" s="103"/>
      <c r="J70" s="104"/>
      <c r="K70" s="105"/>
      <c r="T70" s="88"/>
      <c r="U70" s="103"/>
      <c r="Y70" s="88"/>
      <c r="Z70" s="103"/>
      <c r="AB70" s="109"/>
    </row>
    <row r="71" spans="1:28" x14ac:dyDescent="0.15">
      <c r="U71" s="103"/>
      <c r="Z71" s="103"/>
      <c r="AB71" s="109"/>
    </row>
    <row r="72" spans="1:28" x14ac:dyDescent="0.15">
      <c r="U72" s="103"/>
      <c r="Z72" s="103"/>
      <c r="AB72" s="109"/>
    </row>
    <row r="73" spans="1:28" x14ac:dyDescent="0.15">
      <c r="U73" s="103"/>
      <c r="Z73" s="103"/>
    </row>
    <row r="74" spans="1:28" x14ac:dyDescent="0.15">
      <c r="I74" s="110">
        <f>SUM(I21:I67)</f>
        <v>9.1085555555555562</v>
      </c>
      <c r="J74" s="111" t="s">
        <v>7</v>
      </c>
      <c r="U74" s="112"/>
      <c r="V74" s="93"/>
      <c r="Z74" s="112"/>
      <c r="AA74" s="93"/>
    </row>
    <row r="75" spans="1:28" x14ac:dyDescent="0.15">
      <c r="I75" s="110">
        <f>I76-I74</f>
        <v>1.3211280183003247</v>
      </c>
      <c r="J75" s="111" t="s">
        <v>207</v>
      </c>
      <c r="U75" s="112"/>
      <c r="V75" s="93"/>
      <c r="Z75" s="112"/>
      <c r="AA75" s="93"/>
    </row>
    <row r="76" spans="1:28" x14ac:dyDescent="0.15">
      <c r="I76" s="113">
        <f>I74/(1-D10)</f>
        <v>10.429683573855881</v>
      </c>
      <c r="J76" s="125" t="str">
        <f>"Min per "&amp; D9</f>
        <v>Min per Order</v>
      </c>
      <c r="U76" s="112"/>
      <c r="V76" s="114"/>
      <c r="Z76" s="112"/>
      <c r="AA76" s="114"/>
    </row>
    <row r="77" spans="1:28" x14ac:dyDescent="0.15">
      <c r="I77" s="126">
        <f>1/I76</f>
        <v>9.5880185905802842E-2</v>
      </c>
      <c r="J77" s="127" t="str">
        <f>D9&amp; " / Min"</f>
        <v>Order / Min</v>
      </c>
      <c r="U77" s="88"/>
      <c r="V77" s="87"/>
      <c r="Z77" s="88"/>
      <c r="AA77" s="87"/>
    </row>
    <row r="78" spans="1:28" x14ac:dyDescent="0.15">
      <c r="I78" s="113">
        <f>I77*60</f>
        <v>5.7528111543481701</v>
      </c>
      <c r="J78" s="128" t="str">
        <f>D9&amp; " / Hr"</f>
        <v>Order / Hr</v>
      </c>
      <c r="U78" s="112"/>
      <c r="V78" s="93"/>
      <c r="Z78" s="112"/>
      <c r="AA78" s="93"/>
    </row>
    <row r="79" spans="1:28" x14ac:dyDescent="0.15">
      <c r="B79" s="118"/>
      <c r="C79" s="86" t="s">
        <v>417</v>
      </c>
      <c r="U79" s="103"/>
      <c r="Z79" s="103"/>
    </row>
    <row r="80" spans="1:28" x14ac:dyDescent="0.15">
      <c r="B80" s="97"/>
      <c r="C80" s="86" t="s">
        <v>415</v>
      </c>
      <c r="U80" s="103"/>
      <c r="Z80" s="103"/>
    </row>
    <row r="81" spans="2:26" x14ac:dyDescent="0.15">
      <c r="B81" s="115"/>
      <c r="C81" s="86" t="s">
        <v>416</v>
      </c>
      <c r="U81" s="103"/>
      <c r="Z81" s="103"/>
    </row>
    <row r="82" spans="2:26" x14ac:dyDescent="0.15">
      <c r="B82" s="116"/>
      <c r="C82" s="86" t="s">
        <v>418</v>
      </c>
      <c r="U82" s="103"/>
      <c r="Z82" s="103"/>
    </row>
    <row r="83" spans="2:26" x14ac:dyDescent="0.15">
      <c r="U83" s="103"/>
      <c r="Z83" s="103"/>
    </row>
    <row r="84" spans="2:26" x14ac:dyDescent="0.15">
      <c r="U84" s="103"/>
      <c r="Z84" s="103"/>
    </row>
    <row r="85" spans="2:26" x14ac:dyDescent="0.15">
      <c r="U85" s="103"/>
      <c r="Z85" s="103"/>
    </row>
    <row r="86" spans="2:26" x14ac:dyDescent="0.15">
      <c r="U86" s="103"/>
      <c r="Z86" s="103"/>
    </row>
    <row r="87" spans="2:26" x14ac:dyDescent="0.15">
      <c r="U87" s="103"/>
      <c r="Z87" s="103"/>
    </row>
    <row r="88" spans="2:26" x14ac:dyDescent="0.15">
      <c r="U88" s="103"/>
      <c r="Z88" s="103"/>
    </row>
    <row r="89" spans="2:26" x14ac:dyDescent="0.15">
      <c r="U89" s="103"/>
      <c r="Z89" s="103"/>
    </row>
    <row r="90" spans="2:26" x14ac:dyDescent="0.15">
      <c r="U90" s="103"/>
      <c r="Z90" s="103"/>
    </row>
    <row r="91" spans="2:26" x14ac:dyDescent="0.15">
      <c r="U91" s="103"/>
      <c r="Z91" s="103"/>
    </row>
    <row r="92" spans="2:26" x14ac:dyDescent="0.15">
      <c r="U92" s="103"/>
      <c r="Z92" s="103"/>
    </row>
    <row r="93" spans="2:26" x14ac:dyDescent="0.15">
      <c r="U93" s="103"/>
      <c r="Z93" s="103"/>
    </row>
    <row r="94" spans="2:26" x14ac:dyDescent="0.15">
      <c r="U94" s="103"/>
      <c r="Z94" s="103"/>
    </row>
    <row r="95" spans="2:26" x14ac:dyDescent="0.15">
      <c r="U95" s="103"/>
      <c r="Z95" s="103"/>
    </row>
    <row r="96" spans="2:26" x14ac:dyDescent="0.15">
      <c r="U96" s="103"/>
      <c r="Z96" s="103"/>
    </row>
    <row r="97" spans="3:28" x14ac:dyDescent="0.15">
      <c r="U97" s="103"/>
      <c r="Z97" s="103"/>
    </row>
    <row r="98" spans="3:28" x14ac:dyDescent="0.15">
      <c r="U98" s="103"/>
      <c r="Z98" s="103"/>
    </row>
    <row r="99" spans="3:28" x14ac:dyDescent="0.15">
      <c r="U99" s="103"/>
      <c r="Z99" s="103"/>
    </row>
    <row r="100" spans="3:28" x14ac:dyDescent="0.15">
      <c r="U100" s="103"/>
      <c r="Z100" s="103"/>
    </row>
    <row r="101" spans="3:28" x14ac:dyDescent="0.15">
      <c r="U101" s="103"/>
      <c r="Z101" s="103"/>
    </row>
    <row r="102" spans="3:28" x14ac:dyDescent="0.15">
      <c r="U102" s="103"/>
      <c r="Z102" s="103"/>
    </row>
    <row r="103" spans="3:28" x14ac:dyDescent="0.15">
      <c r="C103" s="89"/>
      <c r="E103" s="103"/>
      <c r="F103" s="103"/>
      <c r="G103" s="103"/>
      <c r="I103" s="103"/>
      <c r="J103" s="104"/>
      <c r="K103" s="105"/>
      <c r="T103" s="88"/>
      <c r="U103" s="103"/>
      <c r="Y103" s="88"/>
      <c r="Z103" s="103"/>
      <c r="AB103" s="109"/>
    </row>
    <row r="104" spans="3:28" x14ac:dyDescent="0.15">
      <c r="E104" s="103"/>
      <c r="F104" s="103"/>
      <c r="G104" s="103"/>
      <c r="I104" s="103"/>
      <c r="J104" s="104"/>
      <c r="K104" s="105"/>
      <c r="T104" s="88"/>
      <c r="U104" s="103"/>
      <c r="Y104" s="88"/>
      <c r="Z104" s="103"/>
      <c r="AB104" s="109"/>
    </row>
    <row r="105" spans="3:28" x14ac:dyDescent="0.15">
      <c r="E105" s="103"/>
      <c r="F105" s="103"/>
      <c r="G105" s="103"/>
      <c r="I105" s="103"/>
      <c r="J105" s="104"/>
      <c r="K105" s="105"/>
      <c r="T105" s="88"/>
      <c r="U105" s="103"/>
      <c r="Y105" s="88"/>
      <c r="Z105" s="103"/>
      <c r="AB105" s="109"/>
    </row>
    <row r="106" spans="3:28" x14ac:dyDescent="0.15">
      <c r="E106" s="103"/>
      <c r="F106" s="103"/>
      <c r="G106" s="103"/>
      <c r="I106" s="103"/>
      <c r="J106" s="104"/>
      <c r="K106" s="105"/>
      <c r="T106" s="88"/>
      <c r="U106" s="103"/>
      <c r="Y106" s="88"/>
      <c r="Z106" s="103"/>
      <c r="AB106" s="109"/>
    </row>
    <row r="107" spans="3:28" x14ac:dyDescent="0.15">
      <c r="E107" s="103"/>
      <c r="F107" s="103"/>
      <c r="G107" s="103"/>
      <c r="I107" s="103"/>
      <c r="J107" s="104"/>
      <c r="K107" s="105"/>
      <c r="T107" s="88"/>
      <c r="U107" s="103"/>
      <c r="Y107" s="88"/>
      <c r="Z107" s="103"/>
      <c r="AB107" s="109"/>
    </row>
    <row r="108" spans="3:28" x14ac:dyDescent="0.15">
      <c r="E108" s="103"/>
      <c r="F108" s="103"/>
      <c r="G108" s="103"/>
      <c r="I108" s="103"/>
      <c r="J108" s="104"/>
      <c r="K108" s="105"/>
      <c r="T108" s="88"/>
      <c r="U108" s="103"/>
      <c r="Y108" s="88"/>
      <c r="Z108" s="103"/>
      <c r="AB108" s="109"/>
    </row>
    <row r="109" spans="3:28" x14ac:dyDescent="0.15">
      <c r="E109" s="103"/>
      <c r="F109" s="103"/>
      <c r="G109" s="103"/>
      <c r="I109" s="103"/>
      <c r="J109" s="104"/>
      <c r="K109" s="105"/>
      <c r="T109" s="88"/>
      <c r="U109" s="103"/>
      <c r="Y109" s="88"/>
      <c r="Z109" s="103"/>
      <c r="AB109" s="109"/>
    </row>
    <row r="110" spans="3:28" x14ac:dyDescent="0.15">
      <c r="E110" s="103"/>
      <c r="F110" s="103"/>
      <c r="G110" s="103"/>
      <c r="I110" s="103"/>
      <c r="J110" s="104"/>
      <c r="K110" s="105"/>
      <c r="T110" s="88"/>
      <c r="U110" s="103"/>
      <c r="Y110" s="88"/>
      <c r="Z110" s="103"/>
      <c r="AB110" s="109"/>
    </row>
    <row r="111" spans="3:28" x14ac:dyDescent="0.15">
      <c r="E111" s="103"/>
      <c r="F111" s="103"/>
      <c r="G111" s="103"/>
      <c r="I111" s="103"/>
      <c r="J111" s="104"/>
      <c r="K111" s="105"/>
      <c r="T111" s="88"/>
      <c r="U111" s="103"/>
      <c r="Y111" s="88"/>
      <c r="Z111" s="103"/>
      <c r="AB111" s="109"/>
    </row>
    <row r="112" spans="3: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row r="132" spans="5:28" x14ac:dyDescent="0.15">
      <c r="E132" s="103"/>
      <c r="F132" s="103"/>
      <c r="G132" s="103"/>
      <c r="I132" s="103"/>
      <c r="J132" s="104"/>
      <c r="K132" s="105"/>
      <c r="T132" s="88"/>
      <c r="U132" s="103"/>
      <c r="Y132" s="88"/>
      <c r="Z132" s="103"/>
      <c r="AB132" s="109"/>
    </row>
    <row r="133" spans="5:28" x14ac:dyDescent="0.15">
      <c r="E133" s="103"/>
      <c r="F133" s="103"/>
      <c r="G133" s="103"/>
      <c r="I133" s="103"/>
      <c r="J133" s="104"/>
      <c r="K133" s="105"/>
      <c r="T133" s="88"/>
      <c r="U133" s="103"/>
      <c r="Y133" s="88"/>
      <c r="Z133" s="103"/>
      <c r="AB133" s="109"/>
    </row>
    <row r="134" spans="5:28" x14ac:dyDescent="0.15">
      <c r="E134" s="103"/>
      <c r="F134" s="103"/>
      <c r="G134" s="103"/>
      <c r="I134" s="103"/>
      <c r="J134" s="104"/>
      <c r="K134" s="105"/>
      <c r="T134" s="88"/>
      <c r="U134" s="103"/>
      <c r="Y134" s="88"/>
      <c r="Z134" s="103"/>
      <c r="AB134" s="109"/>
    </row>
    <row r="135" spans="5:28" x14ac:dyDescent="0.15">
      <c r="E135" s="103"/>
      <c r="F135" s="103"/>
      <c r="G135" s="103"/>
      <c r="I135" s="103"/>
      <c r="J135" s="104"/>
      <c r="K135" s="105"/>
      <c r="T135" s="88"/>
      <c r="U135" s="103"/>
      <c r="Y135" s="88"/>
      <c r="Z135" s="103"/>
      <c r="AB135" s="109"/>
    </row>
    <row r="136" spans="5:28" x14ac:dyDescent="0.15">
      <c r="E136" s="103"/>
      <c r="F136" s="103"/>
      <c r="G136" s="103"/>
      <c r="I136" s="103"/>
      <c r="J136" s="104"/>
      <c r="K136" s="105"/>
      <c r="T136" s="88"/>
      <c r="U136" s="103"/>
      <c r="Y136" s="88"/>
      <c r="Z136" s="103"/>
      <c r="AB136" s="109"/>
    </row>
    <row r="137" spans="5:28" x14ac:dyDescent="0.15">
      <c r="E137" s="103"/>
      <c r="F137" s="103"/>
      <c r="G137" s="103"/>
      <c r="I137" s="103"/>
      <c r="J137" s="104"/>
      <c r="K137" s="105"/>
      <c r="T137" s="88"/>
      <c r="U137" s="103"/>
      <c r="Y137" s="88"/>
      <c r="Z137" s="103"/>
      <c r="AB137" s="109"/>
    </row>
    <row r="138" spans="5:28" x14ac:dyDescent="0.15">
      <c r="E138" s="103"/>
      <c r="F138" s="103"/>
      <c r="G138" s="103"/>
      <c r="I138" s="103"/>
      <c r="J138" s="104"/>
      <c r="K138" s="105"/>
      <c r="T138" s="88"/>
      <c r="U138" s="103"/>
      <c r="Y138" s="88"/>
      <c r="Z138" s="103"/>
      <c r="AB138" s="109"/>
    </row>
    <row r="139" spans="5:28" x14ac:dyDescent="0.15">
      <c r="E139" s="103"/>
      <c r="F139" s="103"/>
      <c r="G139" s="103"/>
      <c r="I139" s="103"/>
      <c r="J139" s="104"/>
      <c r="K139" s="105"/>
      <c r="T139" s="88"/>
      <c r="U139" s="103"/>
      <c r="Y139" s="88"/>
      <c r="Z139" s="103"/>
      <c r="AB139" s="109"/>
    </row>
    <row r="140" spans="5:28" x14ac:dyDescent="0.15">
      <c r="E140" s="103"/>
      <c r="F140" s="103"/>
      <c r="G140" s="103"/>
      <c r="I140" s="103"/>
      <c r="J140" s="104"/>
      <c r="K140" s="105"/>
      <c r="T140" s="88"/>
      <c r="U140" s="103"/>
      <c r="Y140" s="88"/>
      <c r="Z140" s="103"/>
      <c r="AB140" s="109"/>
    </row>
    <row r="141" spans="5:28" x14ac:dyDescent="0.15">
      <c r="E141" s="103"/>
      <c r="F141" s="103"/>
      <c r="G141" s="103"/>
      <c r="I141" s="103"/>
      <c r="J141" s="104"/>
      <c r="K141" s="105"/>
      <c r="T141" s="88"/>
      <c r="U141" s="103"/>
      <c r="Y141" s="88"/>
      <c r="Z141" s="103"/>
      <c r="AB141" s="109"/>
    </row>
    <row r="142" spans="5:28" x14ac:dyDescent="0.15">
      <c r="E142" s="103"/>
      <c r="F142" s="103"/>
      <c r="G142" s="103"/>
      <c r="I142" s="103"/>
      <c r="J142" s="104"/>
      <c r="K142" s="105"/>
      <c r="T142" s="88"/>
      <c r="U142" s="103"/>
      <c r="Y142" s="88"/>
      <c r="Z142" s="103"/>
      <c r="AB142" s="109"/>
    </row>
    <row r="143" spans="5:28" x14ac:dyDescent="0.15">
      <c r="E143" s="103"/>
      <c r="F143" s="103"/>
      <c r="G143" s="103"/>
      <c r="I143" s="103"/>
      <c r="J143" s="104"/>
      <c r="K143" s="105"/>
      <c r="T143" s="88"/>
      <c r="U143" s="103"/>
      <c r="Y143" s="88"/>
      <c r="Z143" s="103"/>
      <c r="AB143" s="109"/>
    </row>
    <row r="144" spans="5:28" x14ac:dyDescent="0.15">
      <c r="E144" s="103"/>
      <c r="F144" s="103"/>
      <c r="G144" s="103"/>
      <c r="I144" s="103"/>
      <c r="J144" s="104"/>
      <c r="K144" s="105"/>
      <c r="T144" s="88"/>
      <c r="U144" s="103"/>
      <c r="Y144" s="88"/>
      <c r="Z144" s="103"/>
      <c r="AB144" s="109"/>
    </row>
    <row r="145" spans="5:28" x14ac:dyDescent="0.15">
      <c r="E145" s="103"/>
      <c r="F145" s="103"/>
      <c r="G145" s="103"/>
      <c r="I145" s="103"/>
      <c r="J145" s="104"/>
      <c r="K145" s="105"/>
      <c r="T145" s="88"/>
      <c r="U145" s="103"/>
      <c r="Y145" s="88"/>
      <c r="Z145" s="103"/>
      <c r="AB145" s="109"/>
    </row>
    <row r="146" spans="5:28" x14ac:dyDescent="0.15">
      <c r="E146" s="103"/>
      <c r="F146" s="103"/>
      <c r="G146" s="103"/>
      <c r="I146" s="103"/>
      <c r="J146" s="104"/>
      <c r="K146" s="105"/>
      <c r="T146" s="88"/>
      <c r="U146" s="103"/>
      <c r="Y146" s="88"/>
      <c r="Z146" s="103"/>
      <c r="AB146" s="109"/>
    </row>
    <row r="147" spans="5:28" x14ac:dyDescent="0.15">
      <c r="E147" s="103"/>
      <c r="F147" s="103"/>
      <c r="G147" s="103"/>
      <c r="I147" s="103"/>
      <c r="J147" s="104"/>
      <c r="K147" s="105"/>
      <c r="T147" s="88"/>
      <c r="U147" s="103"/>
      <c r="Y147" s="88"/>
      <c r="Z147" s="103"/>
      <c r="AB147" s="109"/>
    </row>
    <row r="148" spans="5:28" x14ac:dyDescent="0.15">
      <c r="E148" s="103"/>
      <c r="F148" s="103"/>
      <c r="G148" s="103"/>
      <c r="I148" s="103"/>
      <c r="J148" s="104"/>
      <c r="K148" s="105"/>
      <c r="T148" s="88"/>
      <c r="U148" s="103"/>
      <c r="Y148" s="88"/>
      <c r="Z148" s="103"/>
      <c r="AB148" s="109"/>
    </row>
    <row r="149" spans="5:28" x14ac:dyDescent="0.15">
      <c r="E149" s="103"/>
      <c r="F149" s="103"/>
      <c r="G149" s="103"/>
      <c r="I149" s="103"/>
      <c r="J149" s="104"/>
      <c r="K149" s="105"/>
      <c r="T149" s="88"/>
      <c r="U149" s="103"/>
      <c r="Y149" s="88"/>
      <c r="Z149" s="103"/>
      <c r="AB149" s="109"/>
    </row>
    <row r="150" spans="5:28" x14ac:dyDescent="0.15">
      <c r="E150" s="103"/>
      <c r="F150" s="103"/>
      <c r="G150" s="103"/>
      <c r="I150" s="103"/>
      <c r="J150" s="104"/>
      <c r="K150" s="105"/>
      <c r="T150" s="88"/>
      <c r="U150" s="103"/>
      <c r="Y150" s="88"/>
      <c r="Z150" s="103"/>
      <c r="AB150" s="109"/>
    </row>
    <row r="151" spans="5:28" x14ac:dyDescent="0.15">
      <c r="E151" s="103"/>
      <c r="F151" s="103"/>
      <c r="G151" s="103"/>
      <c r="I151" s="103"/>
      <c r="J151" s="104"/>
      <c r="K151" s="105"/>
      <c r="T151" s="88"/>
      <c r="U151" s="103"/>
      <c r="Y151" s="88"/>
      <c r="Z151" s="103"/>
      <c r="AB151" s="109"/>
    </row>
    <row r="152" spans="5:28" x14ac:dyDescent="0.15">
      <c r="E152" s="103"/>
      <c r="F152" s="103"/>
      <c r="G152" s="103"/>
      <c r="I152" s="103"/>
      <c r="J152" s="104"/>
      <c r="K152" s="105"/>
      <c r="T152" s="88"/>
      <c r="U152" s="103"/>
      <c r="Y152" s="88"/>
      <c r="Z152" s="103"/>
      <c r="AB152" s="109"/>
    </row>
    <row r="153" spans="5:28" x14ac:dyDescent="0.15">
      <c r="E153" s="103"/>
      <c r="F153" s="103"/>
      <c r="G153" s="103"/>
      <c r="I153" s="103"/>
      <c r="J153" s="104"/>
      <c r="K153" s="105"/>
      <c r="T153" s="88"/>
      <c r="U153" s="103"/>
      <c r="Y153" s="88"/>
      <c r="Z153" s="103"/>
      <c r="AB153" s="109"/>
    </row>
    <row r="154" spans="5:28" x14ac:dyDescent="0.15">
      <c r="E154" s="103"/>
      <c r="F154" s="103"/>
      <c r="G154" s="103"/>
      <c r="I154" s="103"/>
      <c r="J154" s="104"/>
      <c r="K154" s="105"/>
      <c r="T154" s="88"/>
      <c r="U154" s="103"/>
      <c r="Y154" s="88"/>
      <c r="Z154" s="103"/>
      <c r="AB154" s="109"/>
    </row>
    <row r="155" spans="5:28" x14ac:dyDescent="0.15">
      <c r="E155" s="103"/>
      <c r="F155" s="103"/>
      <c r="G155" s="103"/>
      <c r="I155" s="103"/>
      <c r="J155" s="104"/>
      <c r="K155" s="105"/>
      <c r="T155" s="88"/>
      <c r="U155" s="103"/>
      <c r="Y155" s="88"/>
      <c r="Z155" s="103"/>
      <c r="AB155" s="109"/>
    </row>
    <row r="156" spans="5:28" x14ac:dyDescent="0.15">
      <c r="E156" s="103"/>
      <c r="F156" s="103"/>
      <c r="G156" s="103"/>
      <c r="I156" s="103"/>
      <c r="J156" s="104"/>
      <c r="K156" s="105"/>
      <c r="T156" s="88"/>
      <c r="U156" s="103"/>
      <c r="Y156" s="88"/>
      <c r="Z156" s="103"/>
      <c r="AB156" s="109"/>
    </row>
    <row r="157" spans="5:28" x14ac:dyDescent="0.15">
      <c r="E157" s="103"/>
      <c r="F157" s="103"/>
      <c r="G157" s="103"/>
      <c r="I157" s="103"/>
      <c r="J157" s="104"/>
      <c r="K157" s="105"/>
      <c r="T157" s="88"/>
      <c r="U157" s="103"/>
      <c r="Y157" s="88"/>
      <c r="Z157" s="103"/>
      <c r="AB157" s="109"/>
    </row>
    <row r="158" spans="5:28" x14ac:dyDescent="0.15">
      <c r="E158" s="103"/>
      <c r="F158" s="103"/>
      <c r="G158" s="103"/>
      <c r="I158" s="103"/>
      <c r="J158" s="104"/>
      <c r="K158" s="105"/>
      <c r="T158" s="88"/>
      <c r="U158" s="103"/>
      <c r="Y158" s="88"/>
      <c r="Z158" s="103"/>
      <c r="AB158" s="109"/>
    </row>
    <row r="159" spans="5:28" x14ac:dyDescent="0.15">
      <c r="E159" s="103"/>
      <c r="F159" s="103"/>
      <c r="G159" s="103"/>
      <c r="I159" s="103"/>
      <c r="J159" s="104"/>
      <c r="K159" s="105"/>
      <c r="T159" s="88"/>
      <c r="U159" s="103"/>
      <c r="Y159" s="88"/>
      <c r="Z159" s="103"/>
      <c r="AB159" s="109"/>
    </row>
  </sheetData>
  <mergeCells count="2">
    <mergeCell ref="A1:L1"/>
    <mergeCell ref="A19:L19"/>
  </mergeCells>
  <dataValidations count="4">
    <dataValidation type="list" allowBlank="1" showInputMessage="1" showErrorMessage="1" sqref="F24 F30:F34 F64 F45:F61 F68:F70 F38:F39" xr:uid="{4ABAB959-769A-44B3-A174-6884C16D85B2}">
      <formula1>$C$14:$C$15</formula1>
    </dataValidation>
    <dataValidation type="list" allowBlank="1" showInputMessage="1" showErrorMessage="1" sqref="F104:F159" xr:uid="{11C6CC0A-E865-4E30-9F14-412063A6E881}">
      <formula1>$C$14:$C$16</formula1>
    </dataValidation>
    <dataValidation type="list" allowBlank="1" showInputMessage="1" showErrorMessage="1" sqref="E14:F15" xr:uid="{4F6A8E02-76FF-4058-97A2-3F2B7E27EE28}">
      <formula1>"UMT Study, Client Data, Video Data, Assumption, Expert Knowledge"</formula1>
    </dataValidation>
    <dataValidation type="list" allowBlank="1" showInputMessage="1" showErrorMessage="1" sqref="F20:F23 F25:F29 F62:F63 F35:F37 F65:F67 F40:F44" xr:uid="{E3ED2DA5-C5FA-4B3F-81F2-24A2A2190484}">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FEBB-DA4F-4E13-8B1C-7C820B657BB0}">
  <sheetPr codeName="Sheet31"/>
  <dimension ref="B3:C6"/>
  <sheetViews>
    <sheetView workbookViewId="0">
      <selection activeCell="C6" sqref="C6"/>
    </sheetView>
  </sheetViews>
  <sheetFormatPr baseColWidth="10" defaultColWidth="8.83203125" defaultRowHeight="13" x14ac:dyDescent="0.15"/>
  <cols>
    <col min="3" max="3" width="88.83203125" customWidth="1"/>
  </cols>
  <sheetData>
    <row r="3" spans="2:3" x14ac:dyDescent="0.15">
      <c r="B3" s="199" t="s">
        <v>843</v>
      </c>
      <c r="C3" s="200"/>
    </row>
    <row r="4" spans="2:3" ht="26" x14ac:dyDescent="0.15">
      <c r="B4" s="200" t="s">
        <v>845</v>
      </c>
      <c r="C4" s="201" t="s">
        <v>844</v>
      </c>
    </row>
    <row r="5" spans="2:3" ht="78" x14ac:dyDescent="0.15">
      <c r="B5" s="202" t="s">
        <v>846</v>
      </c>
      <c r="C5" s="201" t="s">
        <v>847</v>
      </c>
    </row>
    <row r="6" spans="2:3" x14ac:dyDescent="0.15">
      <c r="B6" t="s">
        <v>850</v>
      </c>
      <c r="C6" t="s">
        <v>851</v>
      </c>
    </row>
  </sheetData>
  <hyperlinks>
    <hyperlink ref="B5" r:id="rId1" xr:uid="{43F2199D-9E4F-45C5-83C9-71ED8930BA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6116-291C-4C2D-AAB5-56980F5421FB}">
  <sheetPr codeName="Sheet17">
    <tabColor theme="3"/>
  </sheetPr>
  <dimension ref="A1:K107"/>
  <sheetViews>
    <sheetView tabSelected="1" zoomScaleNormal="70" workbookViewId="0">
      <selection activeCell="C26" sqref="C26"/>
    </sheetView>
  </sheetViews>
  <sheetFormatPr baseColWidth="10" defaultColWidth="8.83203125" defaultRowHeight="13" x14ac:dyDescent="0.15"/>
  <cols>
    <col min="1" max="1" width="8.83203125" style="130"/>
    <col min="2" max="2" width="58.1640625" style="130" customWidth="1"/>
    <col min="3" max="3" width="28.1640625" style="130" customWidth="1"/>
    <col min="4" max="4" width="8.83203125" style="130" customWidth="1"/>
    <col min="5" max="5" width="40.83203125" style="130" customWidth="1"/>
    <col min="6" max="6" width="41.1640625" style="130" customWidth="1"/>
    <col min="7" max="7" width="8.83203125" style="130"/>
    <col min="8" max="8" width="40.83203125" style="130" customWidth="1"/>
    <col min="9" max="9" width="28.1640625" style="130" customWidth="1"/>
    <col min="10" max="16384" width="8.83203125" style="130"/>
  </cols>
  <sheetData>
    <row r="1" spans="1:11" s="134" customFormat="1" ht="30" x14ac:dyDescent="0.3">
      <c r="A1" s="241" t="s">
        <v>602</v>
      </c>
      <c r="B1" s="241"/>
      <c r="C1" s="241"/>
      <c r="D1" s="241"/>
      <c r="E1" s="241"/>
      <c r="F1" s="241"/>
      <c r="G1" s="241"/>
      <c r="H1" s="241"/>
      <c r="I1" s="241"/>
      <c r="J1" s="241"/>
      <c r="K1" s="241"/>
    </row>
    <row r="2" spans="1:11" s="134" customFormat="1" x14ac:dyDescent="0.15">
      <c r="B2" s="91"/>
      <c r="D2" s="91"/>
      <c r="E2" s="91"/>
      <c r="F2" s="91"/>
      <c r="G2" s="94"/>
      <c r="H2" s="94"/>
      <c r="I2" s="94"/>
      <c r="J2" s="91"/>
      <c r="K2" s="135"/>
    </row>
    <row r="4" spans="1:11" x14ac:dyDescent="0.15">
      <c r="C4" s="132"/>
    </row>
    <row r="5" spans="1:11" x14ac:dyDescent="0.15">
      <c r="B5" s="136" t="s">
        <v>603</v>
      </c>
    </row>
    <row r="6" spans="1:11" x14ac:dyDescent="0.15">
      <c r="B6" s="137" t="s">
        <v>604</v>
      </c>
      <c r="C6" s="131"/>
    </row>
    <row r="7" spans="1:11" ht="14" thickBot="1" x14ac:dyDescent="0.2">
      <c r="C7" s="133"/>
    </row>
    <row r="8" spans="1:11" x14ac:dyDescent="0.15">
      <c r="B8" s="228" t="s">
        <v>665</v>
      </c>
      <c r="C8" s="229"/>
      <c r="D8" s="225" t="s">
        <v>868</v>
      </c>
      <c r="E8" s="225" t="s">
        <v>869</v>
      </c>
    </row>
    <row r="9" spans="1:11" x14ac:dyDescent="0.15">
      <c r="B9" s="213" t="s">
        <v>666</v>
      </c>
      <c r="C9" s="214">
        <v>20</v>
      </c>
      <c r="D9" s="222">
        <v>3</v>
      </c>
      <c r="E9" s="223">
        <v>50</v>
      </c>
    </row>
    <row r="10" spans="1:11" x14ac:dyDescent="0.15">
      <c r="B10" s="215" t="s">
        <v>667</v>
      </c>
      <c r="C10" s="214">
        <v>15</v>
      </c>
      <c r="D10" s="223">
        <v>3</v>
      </c>
      <c r="E10" s="223">
        <v>50</v>
      </c>
    </row>
    <row r="11" spans="1:11" x14ac:dyDescent="0.15">
      <c r="B11" s="216" t="s">
        <v>668</v>
      </c>
      <c r="C11" s="217">
        <v>9</v>
      </c>
      <c r="D11" s="223">
        <v>3</v>
      </c>
      <c r="E11" s="223">
        <v>50</v>
      </c>
    </row>
    <row r="12" spans="1:11" x14ac:dyDescent="0.15">
      <c r="B12" s="216" t="s">
        <v>669</v>
      </c>
      <c r="C12" s="217">
        <v>6</v>
      </c>
      <c r="D12" s="223">
        <v>3</v>
      </c>
      <c r="E12" s="223">
        <v>50</v>
      </c>
    </row>
    <row r="13" spans="1:11" x14ac:dyDescent="0.15">
      <c r="B13" s="215" t="s">
        <v>736</v>
      </c>
      <c r="C13" s="214">
        <v>5</v>
      </c>
      <c r="D13" s="223">
        <v>1</v>
      </c>
      <c r="E13" s="223">
        <v>20</v>
      </c>
    </row>
    <row r="14" spans="1:11" x14ac:dyDescent="0.15">
      <c r="B14" s="215" t="s">
        <v>737</v>
      </c>
      <c r="C14" s="218">
        <v>0.11</v>
      </c>
      <c r="D14" s="223">
        <v>2</v>
      </c>
      <c r="E14" s="223">
        <v>35</v>
      </c>
    </row>
    <row r="15" spans="1:11" x14ac:dyDescent="0.15">
      <c r="B15" s="215" t="s">
        <v>738</v>
      </c>
      <c r="C15" s="214">
        <v>18</v>
      </c>
      <c r="D15" s="222">
        <v>2</v>
      </c>
      <c r="E15" s="224">
        <v>40</v>
      </c>
    </row>
    <row r="16" spans="1:11" x14ac:dyDescent="0.15">
      <c r="B16" s="215" t="s">
        <v>769</v>
      </c>
      <c r="C16" s="214">
        <v>10</v>
      </c>
      <c r="D16" s="222">
        <v>1</v>
      </c>
      <c r="E16" s="224">
        <v>20</v>
      </c>
    </row>
    <row r="17" spans="2:7" ht="14" thickBot="1" x14ac:dyDescent="0.2">
      <c r="B17" s="219" t="s">
        <v>793</v>
      </c>
      <c r="C17" s="220">
        <v>5</v>
      </c>
      <c r="D17" s="222">
        <v>1</v>
      </c>
      <c r="E17" s="224">
        <v>30</v>
      </c>
    </row>
    <row r="18" spans="2:7" x14ac:dyDescent="0.15">
      <c r="B18" s="157"/>
      <c r="C18" s="157"/>
      <c r="D18" s="190"/>
      <c r="E18" s="190"/>
      <c r="F18" s="168"/>
      <c r="G18" s="210"/>
    </row>
    <row r="19" spans="2:7" x14ac:dyDescent="0.15">
      <c r="B19" s="161" t="s">
        <v>704</v>
      </c>
      <c r="C19" s="133">
        <v>2</v>
      </c>
      <c r="D19" s="190"/>
      <c r="E19" s="191"/>
      <c r="G19" s="210"/>
    </row>
    <row r="20" spans="2:7" x14ac:dyDescent="0.15">
      <c r="B20" s="157" t="s">
        <v>705</v>
      </c>
      <c r="C20" s="189">
        <v>1</v>
      </c>
      <c r="D20" s="242" t="str">
        <f>IF(SUM(C20:C21)&lt;&gt;C19,"&lt;&lt;Must add up to OOS SKU Count", "")</f>
        <v/>
      </c>
      <c r="E20" s="242"/>
      <c r="G20" s="210"/>
    </row>
    <row r="21" spans="2:7" x14ac:dyDescent="0.15">
      <c r="B21" s="157" t="s">
        <v>706</v>
      </c>
      <c r="C21" s="189">
        <v>1</v>
      </c>
      <c r="D21" s="242" t="str">
        <f>IF(SUM(C20:C21)&lt;&gt;C19,"&lt;&lt;Must add up to OOS SKU Count", "")</f>
        <v/>
      </c>
      <c r="E21" s="242"/>
    </row>
    <row r="22" spans="2:7" x14ac:dyDescent="0.15">
      <c r="B22" s="161" t="s">
        <v>838</v>
      </c>
      <c r="C22" s="133">
        <v>1</v>
      </c>
      <c r="D22" s="138"/>
      <c r="F22" s="181"/>
      <c r="G22" s="210"/>
    </row>
    <row r="23" spans="2:7" x14ac:dyDescent="0.15">
      <c r="B23" s="16"/>
      <c r="C23" s="133"/>
      <c r="F23" s="164"/>
    </row>
    <row r="24" spans="2:7" x14ac:dyDescent="0.15">
      <c r="B24" s="139" t="s">
        <v>451</v>
      </c>
      <c r="C24" s="133"/>
      <c r="F24" s="168"/>
    </row>
    <row r="25" spans="2:7" x14ac:dyDescent="0.15">
      <c r="B25" s="16"/>
      <c r="C25" s="133"/>
      <c r="F25" s="164"/>
    </row>
    <row r="26" spans="2:7" ht="14" x14ac:dyDescent="0.15">
      <c r="B26" s="144" t="s">
        <v>605</v>
      </c>
      <c r="C26" s="146" t="s">
        <v>871</v>
      </c>
      <c r="E26" s="146" t="s">
        <v>870</v>
      </c>
      <c r="F26" s="164"/>
    </row>
    <row r="27" spans="2:7" x14ac:dyDescent="0.15">
      <c r="B27" s="197" t="s">
        <v>676</v>
      </c>
      <c r="C27" s="226">
        <f>C53</f>
        <v>29.965004955489647</v>
      </c>
      <c r="F27" s="164"/>
    </row>
    <row r="28" spans="2:7" x14ac:dyDescent="0.15">
      <c r="B28" s="140" t="s">
        <v>794</v>
      </c>
      <c r="C28" s="227">
        <f>C61</f>
        <v>56.998909665049624</v>
      </c>
      <c r="E28" s="207">
        <f>'Cost Analysis'!C18</f>
        <v>0.7372883102607265</v>
      </c>
      <c r="F28" s="164"/>
    </row>
    <row r="29" spans="2:7" x14ac:dyDescent="0.15">
      <c r="B29" s="140" t="s">
        <v>795</v>
      </c>
      <c r="C29" s="227">
        <f>F62</f>
        <v>62.608854741175868</v>
      </c>
      <c r="E29" s="207">
        <f>'Cost Analysis'!C19</f>
        <v>0.8902868123368971</v>
      </c>
    </row>
    <row r="30" spans="2:7" x14ac:dyDescent="0.15">
      <c r="B30" s="140" t="s">
        <v>796</v>
      </c>
      <c r="C30" s="227">
        <f>I62</f>
        <v>67.428593238905506</v>
      </c>
      <c r="E30" s="207">
        <f>'Cost Analysis'!C20</f>
        <v>1.0217342259113416</v>
      </c>
    </row>
    <row r="31" spans="2:7" x14ac:dyDescent="0.15">
      <c r="B31" s="140" t="s">
        <v>797</v>
      </c>
      <c r="C31" s="227">
        <f>C71</f>
        <v>46.998538671267212</v>
      </c>
      <c r="E31" s="207">
        <f>'Cost Analysis'!C21</f>
        <v>0.46455091952120625</v>
      </c>
    </row>
    <row r="32" spans="2:7" x14ac:dyDescent="0.15">
      <c r="B32" s="140" t="s">
        <v>798</v>
      </c>
      <c r="C32" s="227">
        <f>F72</f>
        <v>52.608483747393457</v>
      </c>
      <c r="E32" s="207">
        <f>'Cost Analysis'!C22</f>
        <v>0.61754942159737669</v>
      </c>
    </row>
    <row r="33" spans="2:9" x14ac:dyDescent="0.15">
      <c r="B33" s="140" t="s">
        <v>799</v>
      </c>
      <c r="C33" s="227">
        <f>I72</f>
        <v>57.428222245123095</v>
      </c>
      <c r="E33" s="207">
        <f>'Cost Analysis'!C23</f>
        <v>0.74899683517182136</v>
      </c>
    </row>
    <row r="34" spans="2:9" s="145" customFormat="1" ht="13.25" customHeight="1" x14ac:dyDescent="0.15">
      <c r="B34" s="142" t="s">
        <v>606</v>
      </c>
      <c r="C34" s="227">
        <f>C78</f>
        <v>35.522359500099846</v>
      </c>
      <c r="D34" s="130"/>
      <c r="E34" s="207">
        <f>'Cost Analysis'!C24</f>
        <v>0.15156421485300553</v>
      </c>
      <c r="F34" s="138"/>
      <c r="G34" s="210"/>
      <c r="I34" s="130"/>
    </row>
    <row r="35" spans="2:9" s="145" customFormat="1" ht="13.25" customHeight="1" x14ac:dyDescent="0.15">
      <c r="B35" s="142" t="s">
        <v>860</v>
      </c>
      <c r="C35" s="227">
        <f>C87</f>
        <v>47.977753095749698</v>
      </c>
      <c r="D35" s="130"/>
      <c r="E35" s="207">
        <f>'Cost Analysis'!C25</f>
        <v>0.49125676746163777</v>
      </c>
      <c r="F35" s="130"/>
      <c r="G35" s="130"/>
      <c r="I35" s="130"/>
    </row>
    <row r="36" spans="2:9" s="145" customFormat="1" ht="13.25" customHeight="1" x14ac:dyDescent="0.15">
      <c r="B36" s="142" t="s">
        <v>861</v>
      </c>
      <c r="C36" s="227">
        <f>C97</f>
        <v>53.587698171875942</v>
      </c>
      <c r="D36" s="130"/>
      <c r="E36" s="207">
        <f>'Cost Analysis'!C26</f>
        <v>0.64425526953780798</v>
      </c>
      <c r="F36" s="130"/>
      <c r="G36" s="130"/>
      <c r="I36" s="130"/>
    </row>
    <row r="37" spans="2:9" s="145" customFormat="1" ht="13.25" customHeight="1" x14ac:dyDescent="0.15">
      <c r="B37" s="142" t="s">
        <v>862</v>
      </c>
      <c r="C37" s="227">
        <f>C107</f>
        <v>58.40743666960558</v>
      </c>
      <c r="D37" s="130"/>
      <c r="E37" s="207">
        <f>'Cost Analysis'!C27</f>
        <v>0.77570268311225277</v>
      </c>
      <c r="F37" s="130"/>
      <c r="G37" s="130"/>
      <c r="I37" s="130"/>
    </row>
    <row r="38" spans="2:9" s="145" customFormat="1" ht="13.25" customHeight="1" x14ac:dyDescent="0.15">
      <c r="B38" s="142" t="s">
        <v>863</v>
      </c>
      <c r="C38" s="227">
        <f>F86</f>
        <v>37.291567270613001</v>
      </c>
      <c r="D38" s="130"/>
      <c r="E38" s="207">
        <f>'Cost Analysis'!C28</f>
        <v>0.19981533586700048</v>
      </c>
      <c r="F38" s="130"/>
      <c r="G38" s="130"/>
      <c r="I38" s="130"/>
    </row>
    <row r="39" spans="2:9" s="145" customFormat="1" ht="13.25" customHeight="1" x14ac:dyDescent="0.15">
      <c r="B39" s="142" t="s">
        <v>864</v>
      </c>
      <c r="C39" s="227">
        <f>F96</f>
        <v>42.901512346739246</v>
      </c>
      <c r="D39" s="130"/>
      <c r="E39" s="207">
        <f>'Cost Analysis'!C29</f>
        <v>0.35281383794317089</v>
      </c>
      <c r="F39" s="130"/>
      <c r="G39" s="130"/>
      <c r="I39" s="130"/>
    </row>
    <row r="40" spans="2:9" s="145" customFormat="1" ht="13.25" customHeight="1" x14ac:dyDescent="0.15">
      <c r="B40" s="142" t="s">
        <v>865</v>
      </c>
      <c r="C40" s="227">
        <f>F105</f>
        <v>47.721250844468884</v>
      </c>
      <c r="D40" s="130"/>
      <c r="E40" s="207">
        <f>'Cost Analysis'!C30</f>
        <v>0.48426125151761551</v>
      </c>
      <c r="F40" s="130"/>
      <c r="G40" s="130"/>
      <c r="I40" s="130"/>
    </row>
    <row r="42" spans="2:9" x14ac:dyDescent="0.15">
      <c r="B42" s="138" t="s">
        <v>608</v>
      </c>
    </row>
    <row r="45" spans="2:9" x14ac:dyDescent="0.15">
      <c r="B45" s="154" t="s">
        <v>611</v>
      </c>
      <c r="E45" s="240"/>
      <c r="F45" s="240"/>
    </row>
    <row r="46" spans="2:9" x14ac:dyDescent="0.15">
      <c r="B46" s="154"/>
      <c r="E46" s="185"/>
      <c r="F46" s="195"/>
    </row>
    <row r="47" spans="2:9" x14ac:dyDescent="0.15">
      <c r="B47" s="240" t="s">
        <v>670</v>
      </c>
      <c r="C47" s="240"/>
      <c r="D47" s="138"/>
    </row>
    <row r="48" spans="2:9" x14ac:dyDescent="0.15">
      <c r="B48" s="148" t="s">
        <v>613</v>
      </c>
      <c r="C48" s="153" t="s">
        <v>607</v>
      </c>
      <c r="D48" s="138"/>
      <c r="E48" s="138"/>
      <c r="F48" s="179"/>
    </row>
    <row r="49" spans="2:9" x14ac:dyDescent="0.15">
      <c r="B49" s="147" t="s">
        <v>491</v>
      </c>
      <c r="C49" s="141">
        <f>'DC Send to Store'!I109</f>
        <v>14.461739675851177</v>
      </c>
      <c r="D49" s="138"/>
    </row>
    <row r="50" spans="2:9" x14ac:dyDescent="0.15">
      <c r="B50" s="147" t="s">
        <v>597</v>
      </c>
      <c r="C50" s="141">
        <f>'Move Product to Salesfloor'!I54</f>
        <v>4.3488715605784751</v>
      </c>
      <c r="D50" s="138"/>
    </row>
    <row r="51" spans="2:9" x14ac:dyDescent="0.15">
      <c r="B51" s="147" t="s">
        <v>598</v>
      </c>
      <c r="C51" s="141">
        <f>'Packout Product onto Shelf'!I58</f>
        <v>8.8878201825197802</v>
      </c>
      <c r="D51" s="138"/>
    </row>
    <row r="52" spans="2:9" ht="14" thickBot="1" x14ac:dyDescent="0.2">
      <c r="B52" s="147" t="s">
        <v>714</v>
      </c>
      <c r="C52" s="141">
        <f>'Checkout Customer'!I49</f>
        <v>2.266573536540216</v>
      </c>
      <c r="D52" s="138"/>
    </row>
    <row r="53" spans="2:9" ht="14" thickBot="1" x14ac:dyDescent="0.2">
      <c r="B53" s="151" t="s">
        <v>173</v>
      </c>
      <c r="C53" s="152">
        <f>SUM(C49:C52)</f>
        <v>29.965004955489647</v>
      </c>
      <c r="D53" s="138"/>
    </row>
    <row r="54" spans="2:9" x14ac:dyDescent="0.15">
      <c r="C54" s="138"/>
      <c r="D54" s="138"/>
    </row>
    <row r="55" spans="2:9" x14ac:dyDescent="0.15">
      <c r="B55" s="240" t="s">
        <v>800</v>
      </c>
      <c r="C55" s="240"/>
      <c r="D55" s="145"/>
      <c r="E55" s="240" t="s">
        <v>801</v>
      </c>
      <c r="F55" s="240"/>
      <c r="G55" s="145"/>
      <c r="H55" s="240" t="s">
        <v>802</v>
      </c>
      <c r="I55" s="240"/>
    </row>
    <row r="56" spans="2:9" x14ac:dyDescent="0.15">
      <c r="B56" s="148" t="s">
        <v>613</v>
      </c>
      <c r="C56" s="153" t="s">
        <v>607</v>
      </c>
      <c r="E56" s="148" t="s">
        <v>613</v>
      </c>
      <c r="F56" s="153" t="s">
        <v>607</v>
      </c>
      <c r="H56" s="148" t="s">
        <v>613</v>
      </c>
      <c r="I56" s="153" t="s">
        <v>607</v>
      </c>
    </row>
    <row r="57" spans="2:9" x14ac:dyDescent="0.15">
      <c r="B57" s="147" t="s">
        <v>491</v>
      </c>
      <c r="C57" s="141">
        <f>'DC Send to Store'!I109</f>
        <v>14.461739675851177</v>
      </c>
      <c r="E57" s="147" t="s">
        <v>491</v>
      </c>
      <c r="F57" s="141">
        <f>'DC Send to Store'!I109</f>
        <v>14.461739675851177</v>
      </c>
      <c r="H57" s="147" t="s">
        <v>491</v>
      </c>
      <c r="I57" s="141">
        <f>'DC Send to Store'!I109</f>
        <v>14.461739675851177</v>
      </c>
    </row>
    <row r="58" spans="2:9" x14ac:dyDescent="0.15">
      <c r="B58" s="147" t="s">
        <v>597</v>
      </c>
      <c r="C58" s="141">
        <f>'Move Product to Salesfloor'!I54</f>
        <v>4.3488715605784751</v>
      </c>
      <c r="E58" s="147" t="s">
        <v>597</v>
      </c>
      <c r="F58" s="141">
        <f>'Move Product to Salesfloor'!I54</f>
        <v>4.3488715605784751</v>
      </c>
      <c r="H58" s="147" t="s">
        <v>597</v>
      </c>
      <c r="I58" s="141">
        <f>'Move Product to Salesfloor'!I54</f>
        <v>4.3488715605784751</v>
      </c>
    </row>
    <row r="59" spans="2:9" x14ac:dyDescent="0.15">
      <c r="B59" s="147" t="s">
        <v>598</v>
      </c>
      <c r="C59" s="141">
        <f>'Packout Product onto Shelf'!I58</f>
        <v>8.8878201825197802</v>
      </c>
      <c r="E59" s="147" t="s">
        <v>598</v>
      </c>
      <c r="F59" s="141">
        <f>'Packout Product onto Shelf'!I58</f>
        <v>8.8878201825197802</v>
      </c>
      <c r="H59" s="147" t="s">
        <v>598</v>
      </c>
      <c r="I59" s="141">
        <f>'Packout Product onto Shelf'!I58</f>
        <v>8.8878201825197802</v>
      </c>
    </row>
    <row r="60" spans="2:9" ht="14" thickBot="1" x14ac:dyDescent="0.2">
      <c r="B60" s="149" t="s">
        <v>638</v>
      </c>
      <c r="C60" s="150">
        <f>'Order Picking'!I142</f>
        <v>29.300478246100194</v>
      </c>
      <c r="E60" s="149" t="s">
        <v>638</v>
      </c>
      <c r="F60" s="150">
        <f>'Order Picking'!I142</f>
        <v>29.300478246100194</v>
      </c>
      <c r="H60" s="149" t="s">
        <v>638</v>
      </c>
      <c r="I60" s="150">
        <f>'Order Picking'!I142</f>
        <v>29.300478246100194</v>
      </c>
    </row>
    <row r="61" spans="2:9" ht="14" thickBot="1" x14ac:dyDescent="0.2">
      <c r="B61" s="151" t="s">
        <v>173</v>
      </c>
      <c r="C61" s="152">
        <f>SUM(C57:C60)</f>
        <v>56.998909665049624</v>
      </c>
      <c r="E61" s="147" t="s">
        <v>741</v>
      </c>
      <c r="F61" s="141">
        <f>'Curbside Delivery_In Store'!I48</f>
        <v>5.6099450761262455</v>
      </c>
      <c r="H61" s="147" t="s">
        <v>758</v>
      </c>
      <c r="I61" s="141">
        <f>'Home Delivery_In Store'!I76</f>
        <v>10.429683573855881</v>
      </c>
    </row>
    <row r="62" spans="2:9" ht="14" thickBot="1" x14ac:dyDescent="0.2">
      <c r="E62" s="151" t="s">
        <v>173</v>
      </c>
      <c r="F62" s="152">
        <f>SUM(F57:F61)</f>
        <v>62.608854741175868</v>
      </c>
      <c r="H62" s="151" t="s">
        <v>173</v>
      </c>
      <c r="I62" s="152">
        <f>SUM(I57:I61)</f>
        <v>67.428593238905506</v>
      </c>
    </row>
    <row r="64" spans="2:9" x14ac:dyDescent="0.15">
      <c r="B64" s="156" t="s">
        <v>803</v>
      </c>
      <c r="C64" s="156"/>
      <c r="E64" s="156" t="s">
        <v>804</v>
      </c>
      <c r="F64" s="156"/>
      <c r="H64" s="156" t="s">
        <v>805</v>
      </c>
      <c r="I64" s="156"/>
    </row>
    <row r="65" spans="2:9" x14ac:dyDescent="0.15">
      <c r="B65" s="148" t="s">
        <v>613</v>
      </c>
      <c r="C65" s="153" t="s">
        <v>607</v>
      </c>
      <c r="E65" s="148" t="s">
        <v>613</v>
      </c>
      <c r="F65" s="153" t="s">
        <v>607</v>
      </c>
      <c r="H65" s="148" t="s">
        <v>613</v>
      </c>
      <c r="I65" s="153" t="s">
        <v>607</v>
      </c>
    </row>
    <row r="66" spans="2:9" x14ac:dyDescent="0.15">
      <c r="B66" s="147" t="s">
        <v>491</v>
      </c>
      <c r="C66" s="196">
        <f>'DC Send to Store'!I109</f>
        <v>14.461739675851177</v>
      </c>
      <c r="E66" s="147" t="s">
        <v>491</v>
      </c>
      <c r="F66" s="196">
        <f>'DC Send to Store'!I109</f>
        <v>14.461739675851177</v>
      </c>
      <c r="H66" s="147" t="s">
        <v>491</v>
      </c>
      <c r="I66" s="196">
        <f>'DC Send to Store'!I109</f>
        <v>14.461739675851177</v>
      </c>
    </row>
    <row r="67" spans="2:9" x14ac:dyDescent="0.15">
      <c r="B67" s="147" t="s">
        <v>599</v>
      </c>
      <c r="C67" s="141">
        <f>'Move Fast Product to Backroom'!I56</f>
        <v>2.3871846839110069</v>
      </c>
      <c r="E67" s="147" t="s">
        <v>599</v>
      </c>
      <c r="F67" s="141">
        <f>'Move Fast Product to Backroom'!I56</f>
        <v>2.3871846839110069</v>
      </c>
      <c r="H67" s="147" t="s">
        <v>599</v>
      </c>
      <c r="I67" s="141">
        <f>'Move Fast Product to Backroom'!I56</f>
        <v>2.3871846839110069</v>
      </c>
    </row>
    <row r="68" spans="2:9" x14ac:dyDescent="0.15">
      <c r="B68" s="147" t="s">
        <v>600</v>
      </c>
      <c r="C68" s="141">
        <f>'Move Slow Product to Salesfloor'!I54</f>
        <v>1.8302359932671501</v>
      </c>
      <c r="E68" s="147" t="s">
        <v>600</v>
      </c>
      <c r="F68" s="141">
        <f>'Move Slow Product to Salesfloor'!I54</f>
        <v>1.8302359932671501</v>
      </c>
      <c r="H68" s="147" t="s">
        <v>600</v>
      </c>
      <c r="I68" s="141">
        <f>'Move Slow Product to Salesfloor'!I54</f>
        <v>1.8302359932671501</v>
      </c>
    </row>
    <row r="69" spans="2:9" x14ac:dyDescent="0.15">
      <c r="B69" s="147" t="s">
        <v>601</v>
      </c>
      <c r="C69" s="141">
        <f>'Packout Slow Product on Shelf'!I56</f>
        <v>3.4474024710017974</v>
      </c>
      <c r="E69" s="147" t="s">
        <v>601</v>
      </c>
      <c r="F69" s="141">
        <f>'Packout Slow Product on Shelf'!I56</f>
        <v>3.4474024710017974</v>
      </c>
      <c r="H69" s="147" t="s">
        <v>601</v>
      </c>
      <c r="I69" s="141">
        <f>'Packout Slow Product on Shelf'!I56</f>
        <v>3.4474024710017974</v>
      </c>
    </row>
    <row r="70" spans="2:9" ht="14" thickBot="1" x14ac:dyDescent="0.2">
      <c r="B70" s="149" t="s">
        <v>638</v>
      </c>
      <c r="C70" s="150">
        <f>'Order Picking_'!I191</f>
        <v>24.871975847236083</v>
      </c>
      <c r="E70" s="149" t="s">
        <v>638</v>
      </c>
      <c r="F70" s="150">
        <f>'Order Picking_'!I191</f>
        <v>24.871975847236083</v>
      </c>
      <c r="H70" s="149" t="s">
        <v>638</v>
      </c>
      <c r="I70" s="150">
        <f>'Order Picking_'!I191</f>
        <v>24.871975847236083</v>
      </c>
    </row>
    <row r="71" spans="2:9" ht="14" thickBot="1" x14ac:dyDescent="0.2">
      <c r="B71" s="151" t="s">
        <v>173</v>
      </c>
      <c r="C71" s="152">
        <f>SUM(C66:C70)</f>
        <v>46.998538671267212</v>
      </c>
      <c r="E71" s="147" t="s">
        <v>741</v>
      </c>
      <c r="F71" s="141">
        <f>'Curbside Delivery_In Store'!I48</f>
        <v>5.6099450761262455</v>
      </c>
      <c r="H71" s="147" t="s">
        <v>758</v>
      </c>
      <c r="I71" s="141">
        <f>'Home Delivery_In Store'!I76</f>
        <v>10.429683573855881</v>
      </c>
    </row>
    <row r="72" spans="2:9" ht="14" thickBot="1" x14ac:dyDescent="0.2">
      <c r="E72" s="151" t="s">
        <v>173</v>
      </c>
      <c r="F72" s="152">
        <f>SUM(F66:F71)</f>
        <v>52.608483747393457</v>
      </c>
      <c r="H72" s="151" t="s">
        <v>173</v>
      </c>
      <c r="I72" s="152">
        <f>SUM(I66:I71)</f>
        <v>57.428222245123095</v>
      </c>
    </row>
    <row r="74" spans="2:9" x14ac:dyDescent="0.15">
      <c r="B74" s="156" t="s">
        <v>614</v>
      </c>
      <c r="C74" s="156"/>
    </row>
    <row r="75" spans="2:9" x14ac:dyDescent="0.15">
      <c r="B75" s="148" t="s">
        <v>613</v>
      </c>
      <c r="C75" s="153" t="s">
        <v>607</v>
      </c>
    </row>
    <row r="76" spans="2:9" x14ac:dyDescent="0.15">
      <c r="B76" s="149" t="s">
        <v>612</v>
      </c>
      <c r="C76" s="150">
        <f>'Order Picking and Packaging'!I159</f>
        <v>25.092675926243967</v>
      </c>
    </row>
    <row r="77" spans="2:9" ht="14" thickBot="1" x14ac:dyDescent="0.2">
      <c r="B77" s="149" t="s">
        <v>853</v>
      </c>
      <c r="C77" s="150">
        <f>'Home Delivery_In Store'!I76</f>
        <v>10.429683573855881</v>
      </c>
    </row>
    <row r="78" spans="2:9" ht="14" thickBot="1" x14ac:dyDescent="0.2">
      <c r="B78" s="151" t="s">
        <v>173</v>
      </c>
      <c r="C78" s="152">
        <f>SUM(C76:C77)</f>
        <v>35.522359500099846</v>
      </c>
    </row>
    <row r="81" spans="2:6" x14ac:dyDescent="0.15">
      <c r="B81" s="156" t="s">
        <v>854</v>
      </c>
      <c r="C81" s="156"/>
      <c r="E81" s="156" t="s">
        <v>857</v>
      </c>
      <c r="F81" s="156"/>
    </row>
    <row r="82" spans="2:6" x14ac:dyDescent="0.15">
      <c r="B82" s="148" t="s">
        <v>613</v>
      </c>
      <c r="C82" s="153" t="s">
        <v>607</v>
      </c>
      <c r="E82" s="148" t="s">
        <v>613</v>
      </c>
      <c r="F82" s="153" t="s">
        <v>607</v>
      </c>
    </row>
    <row r="83" spans="2:6" x14ac:dyDescent="0.15">
      <c r="B83" s="147" t="s">
        <v>820</v>
      </c>
      <c r="C83" s="196">
        <f>'DC Send to Dark Store'!I109</f>
        <v>14.461739675851177</v>
      </c>
      <c r="E83" s="147" t="s">
        <v>820</v>
      </c>
      <c r="F83" s="196">
        <f>'DC Send to Dark Store'!I109</f>
        <v>14.461739675851177</v>
      </c>
    </row>
    <row r="84" spans="2:6" x14ac:dyDescent="0.15">
      <c r="B84" s="147" t="s">
        <v>821</v>
      </c>
      <c r="C84" s="141">
        <f>'Move Product to Dark Store'!I56</f>
        <v>1.9771067828503166</v>
      </c>
      <c r="E84" s="147" t="s">
        <v>821</v>
      </c>
      <c r="F84" s="141">
        <f>'Move Product to Dark Store'!I56</f>
        <v>1.9771067828503166</v>
      </c>
    </row>
    <row r="85" spans="2:6" ht="14" thickBot="1" x14ac:dyDescent="0.2">
      <c r="B85" s="147" t="s">
        <v>612</v>
      </c>
      <c r="C85" s="141">
        <f>'A. Order Picking and Packaging'!I150</f>
        <v>24.179306027885577</v>
      </c>
      <c r="E85" s="147" t="s">
        <v>835</v>
      </c>
      <c r="F85" s="141">
        <f>'B. Order Picking_Pickup'!I109</f>
        <v>20.852720811911503</v>
      </c>
    </row>
    <row r="86" spans="2:6" ht="14" thickBot="1" x14ac:dyDescent="0.2">
      <c r="B86" s="147" t="s">
        <v>834</v>
      </c>
      <c r="C86" s="141">
        <f>'A. Unbox Items_PickUp'!I84</f>
        <v>7.3596006091626283</v>
      </c>
      <c r="E86" s="151" t="s">
        <v>173</v>
      </c>
      <c r="F86" s="152">
        <f>SUM(F83:F85)</f>
        <v>37.291567270613001</v>
      </c>
    </row>
    <row r="87" spans="2:6" ht="14" thickBot="1" x14ac:dyDescent="0.2">
      <c r="B87" s="151" t="s">
        <v>173</v>
      </c>
      <c r="C87" s="152">
        <f>SUM(C83:C86)</f>
        <v>47.977753095749698</v>
      </c>
    </row>
    <row r="90" spans="2:6" x14ac:dyDescent="0.15">
      <c r="B90" s="156" t="s">
        <v>855</v>
      </c>
      <c r="C90" s="156"/>
      <c r="E90" s="156" t="s">
        <v>858</v>
      </c>
      <c r="F90" s="156"/>
    </row>
    <row r="91" spans="2:6" x14ac:dyDescent="0.15">
      <c r="B91" s="148" t="s">
        <v>613</v>
      </c>
      <c r="C91" s="153" t="s">
        <v>607</v>
      </c>
      <c r="E91" s="148" t="s">
        <v>613</v>
      </c>
      <c r="F91" s="153" t="s">
        <v>607</v>
      </c>
    </row>
    <row r="92" spans="2:6" x14ac:dyDescent="0.15">
      <c r="B92" s="147" t="s">
        <v>820</v>
      </c>
      <c r="C92" s="196">
        <f>C83</f>
        <v>14.461739675851177</v>
      </c>
      <c r="E92" s="147" t="s">
        <v>820</v>
      </c>
      <c r="F92" s="196">
        <f>F83</f>
        <v>14.461739675851177</v>
      </c>
    </row>
    <row r="93" spans="2:6" x14ac:dyDescent="0.15">
      <c r="B93" s="147" t="s">
        <v>821</v>
      </c>
      <c r="C93" s="196">
        <f t="shared" ref="C93:C95" si="0">C84</f>
        <v>1.9771067828503166</v>
      </c>
      <c r="E93" s="147" t="s">
        <v>821</v>
      </c>
      <c r="F93" s="196">
        <f>F84</f>
        <v>1.9771067828503166</v>
      </c>
    </row>
    <row r="94" spans="2:6" x14ac:dyDescent="0.15">
      <c r="B94" s="147" t="s">
        <v>612</v>
      </c>
      <c r="C94" s="196">
        <f t="shared" si="0"/>
        <v>24.179306027885577</v>
      </c>
      <c r="E94" s="147" t="s">
        <v>835</v>
      </c>
      <c r="F94" s="196">
        <f>F85</f>
        <v>20.852720811911503</v>
      </c>
    </row>
    <row r="95" spans="2:6" ht="14" thickBot="1" x14ac:dyDescent="0.2">
      <c r="B95" s="147" t="s">
        <v>834</v>
      </c>
      <c r="C95" s="196">
        <f t="shared" si="0"/>
        <v>7.3596006091626283</v>
      </c>
      <c r="E95" s="147" t="s">
        <v>741</v>
      </c>
      <c r="F95" s="196">
        <f>F71</f>
        <v>5.6099450761262455</v>
      </c>
    </row>
    <row r="96" spans="2:6" ht="14" thickBot="1" x14ac:dyDescent="0.2">
      <c r="B96" s="147" t="s">
        <v>741</v>
      </c>
      <c r="C96" s="196">
        <f>F71</f>
        <v>5.6099450761262455</v>
      </c>
      <c r="E96" s="151" t="s">
        <v>173</v>
      </c>
      <c r="F96" s="152">
        <f>SUM(F92:F95)</f>
        <v>42.901512346739246</v>
      </c>
    </row>
    <row r="97" spans="2:6" ht="14" thickBot="1" x14ac:dyDescent="0.2">
      <c r="B97" s="151" t="s">
        <v>173</v>
      </c>
      <c r="C97" s="152">
        <f>SUM(C92:C96)</f>
        <v>53.587698171875942</v>
      </c>
    </row>
    <row r="99" spans="2:6" x14ac:dyDescent="0.15">
      <c r="E99" s="156" t="s">
        <v>859</v>
      </c>
      <c r="F99" s="156"/>
    </row>
    <row r="100" spans="2:6" x14ac:dyDescent="0.15">
      <c r="B100" s="156" t="s">
        <v>856</v>
      </c>
      <c r="C100" s="156"/>
      <c r="E100" s="148" t="s">
        <v>613</v>
      </c>
      <c r="F100" s="153" t="s">
        <v>607</v>
      </c>
    </row>
    <row r="101" spans="2:6" x14ac:dyDescent="0.15">
      <c r="B101" s="148" t="s">
        <v>613</v>
      </c>
      <c r="C101" s="153" t="s">
        <v>607</v>
      </c>
      <c r="E101" s="147" t="s">
        <v>820</v>
      </c>
      <c r="F101" s="196">
        <f>F83</f>
        <v>14.461739675851177</v>
      </c>
    </row>
    <row r="102" spans="2:6" x14ac:dyDescent="0.15">
      <c r="B102" s="147" t="s">
        <v>820</v>
      </c>
      <c r="C102" s="196">
        <f>C83</f>
        <v>14.461739675851177</v>
      </c>
      <c r="E102" s="147" t="s">
        <v>821</v>
      </c>
      <c r="F102" s="196">
        <f t="shared" ref="F102:F103" si="1">F84</f>
        <v>1.9771067828503166</v>
      </c>
    </row>
    <row r="103" spans="2:6" x14ac:dyDescent="0.15">
      <c r="B103" s="147" t="s">
        <v>821</v>
      </c>
      <c r="C103" s="196">
        <f>C84</f>
        <v>1.9771067828503166</v>
      </c>
      <c r="E103" s="147" t="s">
        <v>835</v>
      </c>
      <c r="F103" s="196">
        <f t="shared" si="1"/>
        <v>20.852720811911503</v>
      </c>
    </row>
    <row r="104" spans="2:6" ht="14" thickBot="1" x14ac:dyDescent="0.2">
      <c r="B104" s="147" t="s">
        <v>612</v>
      </c>
      <c r="C104" s="196">
        <f>C85</f>
        <v>24.179306027885577</v>
      </c>
      <c r="E104" s="147" t="s">
        <v>758</v>
      </c>
      <c r="F104" s="196">
        <f>I71</f>
        <v>10.429683573855881</v>
      </c>
    </row>
    <row r="105" spans="2:6" ht="14" thickBot="1" x14ac:dyDescent="0.2">
      <c r="B105" s="147" t="s">
        <v>834</v>
      </c>
      <c r="C105" s="196">
        <f>C86</f>
        <v>7.3596006091626283</v>
      </c>
      <c r="E105" s="151" t="s">
        <v>173</v>
      </c>
      <c r="F105" s="152">
        <f>SUM(F101:F104)</f>
        <v>47.721250844468884</v>
      </c>
    </row>
    <row r="106" spans="2:6" ht="14" thickBot="1" x14ac:dyDescent="0.2">
      <c r="B106" s="147" t="s">
        <v>758</v>
      </c>
      <c r="C106" s="196">
        <f>I71</f>
        <v>10.429683573855881</v>
      </c>
    </row>
    <row r="107" spans="2:6" ht="14" thickBot="1" x14ac:dyDescent="0.2">
      <c r="B107" s="151" t="s">
        <v>173</v>
      </c>
      <c r="C107" s="152">
        <f>SUM(C102:C106)</f>
        <v>58.40743666960558</v>
      </c>
    </row>
  </sheetData>
  <mergeCells count="9">
    <mergeCell ref="E45:F45"/>
    <mergeCell ref="E55:F55"/>
    <mergeCell ref="H55:I55"/>
    <mergeCell ref="B47:C47"/>
    <mergeCell ref="A1:K1"/>
    <mergeCell ref="B55:C55"/>
    <mergeCell ref="B8:C8"/>
    <mergeCell ref="D20:E20"/>
    <mergeCell ref="D21:E21"/>
  </mergeCells>
  <conditionalFormatting sqref="C28:C40">
    <cfRule type="cellIs" dxfId="1" priority="2" operator="lessThan">
      <formula>$C$27</formula>
    </cfRule>
  </conditionalFormatting>
  <conditionalFormatting sqref="D18:D21">
    <cfRule type="notContainsBlanks" dxfId="0" priority="4">
      <formula>LEN(TRIM(D18))&gt;0</formula>
    </cfRule>
  </conditionalFormatting>
  <dataValidations disablePrompts="1" count="3">
    <dataValidation type="custom" allowBlank="1" showInputMessage="1" showErrorMessage="1" sqref="C21:C22" xr:uid="{181FCBAD-847C-43F4-988F-958784DE86B6}">
      <formula1>C21&lt;=C10</formula1>
    </dataValidation>
    <dataValidation type="custom" allowBlank="1" showInputMessage="1" showErrorMessage="1" sqref="C19" xr:uid="{DE80FF3D-66A8-4296-B47C-9016DCACB67D}">
      <formula1>C19&lt;=C10</formula1>
    </dataValidation>
    <dataValidation type="custom" allowBlank="1" showInputMessage="1" showErrorMessage="1" sqref="C20" xr:uid="{18464569-67B6-456B-8EF3-824136CEBB7D}">
      <formula1>C20&lt;=C19</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AA4-6540-44D6-8070-7857413017AF}">
  <sheetPr codeName="Sheet3">
    <tabColor theme="4"/>
  </sheetPr>
  <dimension ref="B3:L43"/>
  <sheetViews>
    <sheetView topLeftCell="A6" zoomScaleNormal="100" workbookViewId="0">
      <selection activeCell="E23" sqref="E23"/>
    </sheetView>
  </sheetViews>
  <sheetFormatPr baseColWidth="10" defaultColWidth="8.83203125" defaultRowHeight="13" x14ac:dyDescent="0.15"/>
  <cols>
    <col min="1" max="1" width="8.83203125" style="130"/>
    <col min="2" max="2" width="39.33203125" style="130" customWidth="1"/>
    <col min="3" max="4" width="8.83203125" style="130"/>
    <col min="5" max="5" width="24.83203125" style="130" bestFit="1" customWidth="1"/>
    <col min="6" max="6" width="15" style="130" customWidth="1"/>
    <col min="7" max="7" width="8.83203125" style="130"/>
    <col min="8" max="8" width="17" style="130" customWidth="1"/>
    <col min="9" max="9" width="14.33203125" style="130" customWidth="1"/>
    <col min="10" max="10" width="8.83203125" style="130"/>
    <col min="11" max="11" width="19.83203125" style="130" bestFit="1" customWidth="1"/>
    <col min="12" max="12" width="16.1640625" style="130" customWidth="1"/>
    <col min="13" max="16384" width="8.83203125" style="130"/>
  </cols>
  <sheetData>
    <row r="3" spans="2:12" x14ac:dyDescent="0.15">
      <c r="B3" s="136" t="s">
        <v>603</v>
      </c>
    </row>
    <row r="4" spans="2:12" x14ac:dyDescent="0.15">
      <c r="B4" s="137" t="s">
        <v>678</v>
      </c>
    </row>
    <row r="5" spans="2:12" x14ac:dyDescent="0.15">
      <c r="B5" s="130" t="s">
        <v>677</v>
      </c>
    </row>
    <row r="6" spans="2:12" x14ac:dyDescent="0.15">
      <c r="B6" s="138" t="s">
        <v>806</v>
      </c>
    </row>
    <row r="8" spans="2:12" x14ac:dyDescent="0.15">
      <c r="B8" s="243" t="s">
        <v>807</v>
      </c>
      <c r="C8" s="243"/>
      <c r="E8" s="243" t="s">
        <v>679</v>
      </c>
      <c r="F8" s="243"/>
      <c r="H8" s="243" t="s">
        <v>680</v>
      </c>
      <c r="I8" s="243"/>
      <c r="K8" s="243" t="s">
        <v>681</v>
      </c>
      <c r="L8" s="243"/>
    </row>
    <row r="9" spans="2:12" x14ac:dyDescent="0.15">
      <c r="B9" s="164" t="s">
        <v>531</v>
      </c>
      <c r="C9" s="165">
        <v>1000</v>
      </c>
      <c r="D9" s="210"/>
      <c r="E9" s="181" t="s">
        <v>370</v>
      </c>
      <c r="F9" s="130">
        <v>10</v>
      </c>
      <c r="H9" s="181" t="s">
        <v>370</v>
      </c>
      <c r="I9" s="130">
        <v>6</v>
      </c>
      <c r="K9" s="181" t="s">
        <v>533</v>
      </c>
      <c r="L9" s="91">
        <v>25</v>
      </c>
    </row>
    <row r="10" spans="2:12" x14ac:dyDescent="0.15">
      <c r="B10" s="164" t="s">
        <v>675</v>
      </c>
      <c r="C10" s="165">
        <v>0.3</v>
      </c>
      <c r="K10" s="130" t="s">
        <v>697</v>
      </c>
      <c r="L10" s="133">
        <v>5</v>
      </c>
    </row>
    <row r="11" spans="2:12" x14ac:dyDescent="0.15">
      <c r="B11" s="164" t="s">
        <v>485</v>
      </c>
      <c r="C11" s="165">
        <v>5</v>
      </c>
      <c r="D11" s="210"/>
      <c r="G11" s="169"/>
    </row>
    <row r="12" spans="2:12" x14ac:dyDescent="0.15">
      <c r="B12" s="164" t="s">
        <v>449</v>
      </c>
      <c r="C12" s="165">
        <v>40</v>
      </c>
      <c r="D12" s="210"/>
      <c r="K12" s="183" t="s">
        <v>735</v>
      </c>
    </row>
    <row r="13" spans="2:12" x14ac:dyDescent="0.15">
      <c r="B13" s="164" t="s">
        <v>530</v>
      </c>
      <c r="C13" s="165">
        <v>15</v>
      </c>
      <c r="D13" s="210"/>
      <c r="K13" s="181" t="s">
        <v>534</v>
      </c>
      <c r="L13" s="91">
        <f>C18*('Main Page'!C9/'Secondary Assumptions'!L10)</f>
        <v>1200</v>
      </c>
    </row>
    <row r="14" spans="2:12" x14ac:dyDescent="0.15">
      <c r="B14" s="168" t="s">
        <v>450</v>
      </c>
      <c r="C14" s="165">
        <v>10</v>
      </c>
      <c r="D14" s="210"/>
      <c r="K14" s="181" t="s">
        <v>535</v>
      </c>
      <c r="L14" s="91">
        <f>L13/L9</f>
        <v>48</v>
      </c>
    </row>
    <row r="15" spans="2:12" x14ac:dyDescent="0.15">
      <c r="B15" s="130" t="s">
        <v>486</v>
      </c>
      <c r="C15" s="165">
        <v>5</v>
      </c>
      <c r="D15" s="210"/>
    </row>
    <row r="16" spans="2:12" x14ac:dyDescent="0.15">
      <c r="B16" s="130" t="s">
        <v>695</v>
      </c>
      <c r="C16" s="165">
        <v>0.95</v>
      </c>
      <c r="D16" s="210"/>
    </row>
    <row r="17" spans="2:4" x14ac:dyDescent="0.15">
      <c r="B17" s="130" t="s">
        <v>331</v>
      </c>
      <c r="C17" s="165">
        <v>6</v>
      </c>
    </row>
    <row r="18" spans="2:4" x14ac:dyDescent="0.15">
      <c r="B18" s="181" t="s">
        <v>332</v>
      </c>
      <c r="C18" s="165">
        <v>300</v>
      </c>
      <c r="D18" s="210"/>
    </row>
    <row r="19" spans="2:4" x14ac:dyDescent="0.15">
      <c r="B19" s="164" t="s">
        <v>646</v>
      </c>
      <c r="C19" s="165">
        <v>1.1000000000000001</v>
      </c>
    </row>
    <row r="20" spans="2:4" x14ac:dyDescent="0.15">
      <c r="B20" s="168" t="s">
        <v>393</v>
      </c>
      <c r="C20" s="165">
        <v>0.15</v>
      </c>
    </row>
    <row r="21" spans="2:4" x14ac:dyDescent="0.15">
      <c r="B21" s="164" t="s">
        <v>410</v>
      </c>
      <c r="C21" s="165">
        <v>3</v>
      </c>
    </row>
    <row r="22" spans="2:4" x14ac:dyDescent="0.15">
      <c r="B22" s="164" t="s">
        <v>443</v>
      </c>
      <c r="C22" s="165">
        <v>0.5</v>
      </c>
    </row>
    <row r="23" spans="2:4" x14ac:dyDescent="0.15">
      <c r="B23" s="164" t="s">
        <v>701</v>
      </c>
      <c r="C23" s="165">
        <v>0.3</v>
      </c>
    </row>
    <row r="24" spans="2:4" x14ac:dyDescent="0.15">
      <c r="B24" s="164" t="s">
        <v>733</v>
      </c>
      <c r="C24" s="165">
        <v>0.9</v>
      </c>
    </row>
    <row r="25" spans="2:4" x14ac:dyDescent="0.15">
      <c r="B25" s="138" t="s">
        <v>769</v>
      </c>
      <c r="C25" s="211">
        <f>'Main Page'!C16</f>
        <v>10</v>
      </c>
    </row>
    <row r="26" spans="2:4" x14ac:dyDescent="0.15">
      <c r="B26" s="138" t="s">
        <v>793</v>
      </c>
      <c r="C26" s="211">
        <f>'Main Page'!C17</f>
        <v>5</v>
      </c>
    </row>
    <row r="27" spans="2:4" x14ac:dyDescent="0.15">
      <c r="B27" s="138" t="s">
        <v>816</v>
      </c>
      <c r="C27" s="165">
        <v>0.12</v>
      </c>
    </row>
    <row r="29" spans="2:4" x14ac:dyDescent="0.15">
      <c r="B29" s="183" t="s">
        <v>735</v>
      </c>
      <c r="C29" s="133"/>
    </row>
    <row r="30" spans="2:4" x14ac:dyDescent="0.15">
      <c r="B30" s="164" t="s">
        <v>532</v>
      </c>
      <c r="C30" s="212">
        <f>C9*C10/'Main Page'!C9</f>
        <v>15</v>
      </c>
    </row>
    <row r="31" spans="2:4" x14ac:dyDescent="0.15">
      <c r="B31" s="164" t="s">
        <v>411</v>
      </c>
      <c r="C31" s="133">
        <f>'Main Page'!C9/C21</f>
        <v>6.666666666666667</v>
      </c>
    </row>
    <row r="43" spans="2:3" x14ac:dyDescent="0.15">
      <c r="B43" s="244"/>
      <c r="C43" s="244"/>
    </row>
  </sheetData>
  <mergeCells count="5">
    <mergeCell ref="B8:C8"/>
    <mergeCell ref="E8:F8"/>
    <mergeCell ref="H8:I8"/>
    <mergeCell ref="K8:L8"/>
    <mergeCell ref="B43:C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65E5-1958-44F5-BD61-94D68F260E2C}">
  <sheetPr codeName="Sheet20">
    <tabColor theme="4"/>
  </sheetPr>
  <dimension ref="A1:I78"/>
  <sheetViews>
    <sheetView zoomScale="90" zoomScaleNormal="90" workbookViewId="0">
      <selection activeCell="C5" sqref="C5"/>
    </sheetView>
  </sheetViews>
  <sheetFormatPr baseColWidth="10" defaultColWidth="8.83203125" defaultRowHeight="13" x14ac:dyDescent="0.15"/>
  <cols>
    <col min="1" max="1" width="8.83203125" style="130"/>
    <col min="2" max="2" width="48.5" style="130" bestFit="1" customWidth="1"/>
    <col min="3" max="3" width="11.33203125" style="130" customWidth="1"/>
    <col min="4" max="4" width="8.83203125" style="130" customWidth="1"/>
    <col min="5" max="16384" width="8.83203125" style="130"/>
  </cols>
  <sheetData>
    <row r="1" spans="1:9" ht="30" x14ac:dyDescent="0.3">
      <c r="A1" s="241" t="s">
        <v>671</v>
      </c>
      <c r="B1" s="241"/>
      <c r="C1" s="241"/>
      <c r="D1" s="241"/>
    </row>
    <row r="3" spans="1:9" x14ac:dyDescent="0.15">
      <c r="B3" s="162" t="s">
        <v>736</v>
      </c>
      <c r="C3" s="192">
        <f>'Main Page'!C13</f>
        <v>5</v>
      </c>
    </row>
    <row r="4" spans="1:9" x14ac:dyDescent="0.15">
      <c r="B4" s="162" t="s">
        <v>737</v>
      </c>
      <c r="C4" s="209">
        <f>'Main Page'!C14</f>
        <v>0.11</v>
      </c>
    </row>
    <row r="5" spans="1:9" x14ac:dyDescent="0.15">
      <c r="B5" s="162" t="s">
        <v>738</v>
      </c>
      <c r="C5" s="192">
        <f>'Main Page'!C15</f>
        <v>18</v>
      </c>
    </row>
    <row r="6" spans="1:9" x14ac:dyDescent="0.15">
      <c r="C6" s="133"/>
    </row>
    <row r="7" spans="1:9" x14ac:dyDescent="0.15">
      <c r="B7" s="158" t="s">
        <v>672</v>
      </c>
      <c r="C7" s="159">
        <v>1</v>
      </c>
      <c r="D7" s="186"/>
      <c r="E7" s="138"/>
      <c r="F7" s="138"/>
      <c r="G7" s="138"/>
      <c r="H7" s="138"/>
      <c r="I7" s="138"/>
    </row>
    <row r="8" spans="1:9" x14ac:dyDescent="0.15">
      <c r="B8" s="160" t="s">
        <v>666</v>
      </c>
      <c r="C8" s="133">
        <f>'Main Page'!C9</f>
        <v>20</v>
      </c>
      <c r="E8" s="138"/>
      <c r="F8" s="138"/>
      <c r="G8" s="138"/>
      <c r="H8" s="138"/>
      <c r="I8" s="138"/>
    </row>
    <row r="9" spans="1:9" x14ac:dyDescent="0.15">
      <c r="B9" s="161" t="s">
        <v>667</v>
      </c>
      <c r="C9" s="133">
        <f>'Main Page'!C10</f>
        <v>15</v>
      </c>
      <c r="E9" s="138"/>
      <c r="F9" s="138"/>
      <c r="G9" s="138"/>
      <c r="H9" s="138"/>
      <c r="I9" s="138"/>
    </row>
    <row r="10" spans="1:9" x14ac:dyDescent="0.15">
      <c r="B10" s="157" t="s">
        <v>668</v>
      </c>
      <c r="C10" s="189">
        <f>'Main Page'!C11</f>
        <v>9</v>
      </c>
      <c r="E10" s="138"/>
      <c r="F10" s="138"/>
      <c r="G10" s="138"/>
      <c r="H10" s="138"/>
      <c r="I10" s="138"/>
    </row>
    <row r="11" spans="1:9" x14ac:dyDescent="0.15">
      <c r="B11" s="157" t="s">
        <v>669</v>
      </c>
      <c r="C11" s="189">
        <f>'Main Page'!C12</f>
        <v>6</v>
      </c>
      <c r="E11" s="138"/>
      <c r="F11" s="138"/>
      <c r="G11" s="138"/>
      <c r="H11" s="138"/>
      <c r="I11" s="138"/>
    </row>
    <row r="12" spans="1:9" x14ac:dyDescent="0.15">
      <c r="B12" s="161" t="s">
        <v>704</v>
      </c>
      <c r="C12" s="133">
        <f>'Main Page'!C19</f>
        <v>2</v>
      </c>
      <c r="E12" s="138"/>
      <c r="F12" s="138"/>
      <c r="G12" s="138"/>
      <c r="H12" s="138"/>
      <c r="I12" s="138"/>
    </row>
    <row r="13" spans="1:9" x14ac:dyDescent="0.15">
      <c r="B13" s="157" t="s">
        <v>705</v>
      </c>
      <c r="C13" s="189">
        <f>'Main Page'!C20</f>
        <v>1</v>
      </c>
      <c r="E13" s="138"/>
      <c r="F13" s="138"/>
      <c r="G13" s="138"/>
      <c r="H13" s="138"/>
      <c r="I13" s="138"/>
    </row>
    <row r="14" spans="1:9" x14ac:dyDescent="0.15">
      <c r="B14" s="157" t="s">
        <v>706</v>
      </c>
      <c r="C14" s="189">
        <f>'Main Page'!C21</f>
        <v>1</v>
      </c>
      <c r="E14" s="138"/>
      <c r="F14" s="138"/>
      <c r="G14" s="138"/>
      <c r="H14" s="138"/>
      <c r="I14" s="138"/>
    </row>
    <row r="15" spans="1:9" x14ac:dyDescent="0.15">
      <c r="B15" s="161" t="s">
        <v>838</v>
      </c>
      <c r="C15" s="133">
        <f>'Main Page'!C22</f>
        <v>1</v>
      </c>
      <c r="E15" s="138"/>
      <c r="F15" s="138"/>
      <c r="G15" s="138"/>
      <c r="H15" s="138"/>
      <c r="I15" s="138"/>
    </row>
    <row r="16" spans="1:9" x14ac:dyDescent="0.15">
      <c r="B16" s="163"/>
      <c r="C16" s="133"/>
      <c r="E16" s="138"/>
      <c r="F16" s="138"/>
      <c r="G16" s="138"/>
      <c r="H16" s="138"/>
      <c r="I16" s="138"/>
    </row>
    <row r="17" spans="2:9" x14ac:dyDescent="0.15">
      <c r="B17" s="184" t="s">
        <v>740</v>
      </c>
      <c r="C17" s="185"/>
      <c r="D17" s="185"/>
      <c r="E17" s="138"/>
      <c r="F17" s="138"/>
      <c r="G17" s="138"/>
      <c r="H17" s="138"/>
      <c r="I17" s="138"/>
    </row>
    <row r="18" spans="2:9" x14ac:dyDescent="0.15">
      <c r="B18" s="163" t="s">
        <v>794</v>
      </c>
      <c r="C18" s="188">
        <f>IFERROR((C50-C$49)/($C$3*$C$4*C$8), "")</f>
        <v>0.7372883102607265</v>
      </c>
      <c r="E18" s="138"/>
      <c r="F18" s="138"/>
      <c r="G18" s="138"/>
      <c r="H18" s="138"/>
      <c r="I18" s="138"/>
    </row>
    <row r="19" spans="2:9" x14ac:dyDescent="0.15">
      <c r="B19" s="163" t="s">
        <v>795</v>
      </c>
      <c r="C19" s="188">
        <f t="shared" ref="C19:C30" si="0">IFERROR((C51-C$49)/($C$3*$C$4*C$8), "")</f>
        <v>0.8902868123368971</v>
      </c>
      <c r="E19" s="138"/>
      <c r="F19" s="138"/>
      <c r="G19" s="138"/>
      <c r="H19" s="138"/>
      <c r="I19" s="138"/>
    </row>
    <row r="20" spans="2:9" x14ac:dyDescent="0.15">
      <c r="B20" s="163" t="s">
        <v>796</v>
      </c>
      <c r="C20" s="188">
        <f t="shared" si="0"/>
        <v>1.0217342259113416</v>
      </c>
      <c r="E20" s="138"/>
      <c r="F20" s="138"/>
      <c r="G20" s="138"/>
      <c r="H20" s="138"/>
      <c r="I20" s="138"/>
    </row>
    <row r="21" spans="2:9" x14ac:dyDescent="0.15">
      <c r="B21" s="163" t="s">
        <v>797</v>
      </c>
      <c r="C21" s="188">
        <f t="shared" si="0"/>
        <v>0.46455091952120625</v>
      </c>
      <c r="E21" s="138"/>
      <c r="F21" s="138"/>
      <c r="G21" s="138"/>
      <c r="H21" s="138"/>
      <c r="I21" s="138"/>
    </row>
    <row r="22" spans="2:9" x14ac:dyDescent="0.15">
      <c r="B22" s="163" t="s">
        <v>798</v>
      </c>
      <c r="C22" s="188">
        <f t="shared" si="0"/>
        <v>0.61754942159737669</v>
      </c>
      <c r="E22" s="138"/>
      <c r="F22" s="138"/>
      <c r="G22" s="138"/>
      <c r="H22" s="138"/>
      <c r="I22" s="138"/>
    </row>
    <row r="23" spans="2:9" x14ac:dyDescent="0.15">
      <c r="B23" s="163" t="s">
        <v>799</v>
      </c>
      <c r="C23" s="188">
        <f t="shared" si="0"/>
        <v>0.74899683517182136</v>
      </c>
      <c r="E23" s="138"/>
      <c r="F23" s="138"/>
      <c r="G23" s="138"/>
      <c r="H23" s="138"/>
      <c r="I23" s="138"/>
    </row>
    <row r="24" spans="2:9" x14ac:dyDescent="0.15">
      <c r="B24" s="163" t="s">
        <v>606</v>
      </c>
      <c r="C24" s="188">
        <f t="shared" si="0"/>
        <v>0.15156421485300553</v>
      </c>
      <c r="E24" s="138"/>
      <c r="F24" s="138"/>
      <c r="G24" s="138"/>
      <c r="H24" s="138"/>
      <c r="I24" s="138"/>
    </row>
    <row r="25" spans="2:9" x14ac:dyDescent="0.15">
      <c r="B25" s="163" t="s">
        <v>860</v>
      </c>
      <c r="C25" s="188">
        <f t="shared" si="0"/>
        <v>0.49125676746163777</v>
      </c>
      <c r="E25" s="138"/>
      <c r="F25" s="138"/>
      <c r="G25" s="138"/>
      <c r="H25" s="138"/>
      <c r="I25" s="138"/>
    </row>
    <row r="26" spans="2:9" x14ac:dyDescent="0.15">
      <c r="B26" s="163" t="s">
        <v>861</v>
      </c>
      <c r="C26" s="188">
        <f t="shared" si="0"/>
        <v>0.64425526953780798</v>
      </c>
      <c r="E26" s="138"/>
      <c r="F26" s="138"/>
      <c r="G26" s="138"/>
      <c r="H26" s="138"/>
      <c r="I26" s="138"/>
    </row>
    <row r="27" spans="2:9" x14ac:dyDescent="0.15">
      <c r="B27" s="163" t="s">
        <v>862</v>
      </c>
      <c r="C27" s="188">
        <f t="shared" si="0"/>
        <v>0.77570268311225277</v>
      </c>
      <c r="E27" s="138"/>
      <c r="F27" s="138"/>
      <c r="G27" s="138"/>
      <c r="H27" s="138"/>
      <c r="I27" s="138"/>
    </row>
    <row r="28" spans="2:9" x14ac:dyDescent="0.15">
      <c r="B28" s="163" t="s">
        <v>863</v>
      </c>
      <c r="C28" s="188">
        <f t="shared" si="0"/>
        <v>0.19981533586700048</v>
      </c>
      <c r="E28" s="138"/>
      <c r="F28" s="138"/>
      <c r="G28" s="138"/>
      <c r="H28" s="138"/>
      <c r="I28" s="138"/>
    </row>
    <row r="29" spans="2:9" x14ac:dyDescent="0.15">
      <c r="B29" s="163" t="s">
        <v>864</v>
      </c>
      <c r="C29" s="188">
        <f t="shared" si="0"/>
        <v>0.35281383794317089</v>
      </c>
      <c r="E29" s="138"/>
      <c r="F29" s="138"/>
      <c r="G29" s="138"/>
      <c r="H29" s="138"/>
      <c r="I29" s="138"/>
    </row>
    <row r="30" spans="2:9" x14ac:dyDescent="0.15">
      <c r="B30" s="163" t="s">
        <v>865</v>
      </c>
      <c r="C30" s="188">
        <f t="shared" si="0"/>
        <v>0.48426125151761551</v>
      </c>
      <c r="E30" s="138"/>
      <c r="F30" s="138"/>
      <c r="G30" s="138"/>
      <c r="H30" s="138"/>
      <c r="I30" s="138"/>
    </row>
    <row r="31" spans="2:9" x14ac:dyDescent="0.15">
      <c r="B31" s="163"/>
      <c r="C31" s="133"/>
      <c r="E31" s="138"/>
      <c r="F31" s="138"/>
      <c r="G31" s="138"/>
      <c r="H31" s="138"/>
      <c r="I31" s="138"/>
    </row>
    <row r="32" spans="2:9" x14ac:dyDescent="0.15">
      <c r="B32" s="158" t="s">
        <v>673</v>
      </c>
      <c r="E32" s="138"/>
      <c r="F32" s="138"/>
      <c r="G32" s="138"/>
      <c r="H32" s="138"/>
      <c r="I32" s="138"/>
    </row>
    <row r="33" spans="2:9" x14ac:dyDescent="0.15">
      <c r="B33" s="163" t="s">
        <v>676</v>
      </c>
      <c r="C33" s="187">
        <f>'Main Page'!C27</f>
        <v>29.965004955489647</v>
      </c>
      <c r="E33" s="138"/>
      <c r="F33" s="138"/>
      <c r="G33" s="138"/>
      <c r="H33" s="138"/>
      <c r="I33" s="138"/>
    </row>
    <row r="34" spans="2:9" x14ac:dyDescent="0.15">
      <c r="B34" s="163" t="s">
        <v>794</v>
      </c>
      <c r="C34" s="187">
        <f>'Main Page'!C28</f>
        <v>56.998909665049624</v>
      </c>
      <c r="E34" s="138"/>
      <c r="F34" s="138"/>
      <c r="G34" s="138"/>
      <c r="H34" s="138"/>
      <c r="I34" s="138"/>
    </row>
    <row r="35" spans="2:9" x14ac:dyDescent="0.15">
      <c r="B35" s="163" t="s">
        <v>795</v>
      </c>
      <c r="C35" s="187">
        <f>'Main Page'!C29</f>
        <v>62.608854741175868</v>
      </c>
      <c r="E35" s="138"/>
      <c r="F35" s="138"/>
      <c r="G35" s="138"/>
      <c r="H35" s="138"/>
      <c r="I35" s="138"/>
    </row>
    <row r="36" spans="2:9" x14ac:dyDescent="0.15">
      <c r="B36" s="163" t="s">
        <v>796</v>
      </c>
      <c r="C36" s="187">
        <f>'Main Page'!C30</f>
        <v>67.428593238905506</v>
      </c>
      <c r="E36" s="138"/>
      <c r="F36" s="138"/>
      <c r="G36" s="138"/>
      <c r="H36" s="138"/>
      <c r="I36" s="138"/>
    </row>
    <row r="37" spans="2:9" x14ac:dyDescent="0.15">
      <c r="B37" s="163" t="s">
        <v>797</v>
      </c>
      <c r="C37" s="187">
        <f>'Main Page'!C31</f>
        <v>46.998538671267212</v>
      </c>
      <c r="E37" s="138"/>
      <c r="F37" s="138"/>
      <c r="G37" s="138"/>
      <c r="H37" s="138"/>
      <c r="I37" s="138"/>
    </row>
    <row r="38" spans="2:9" x14ac:dyDescent="0.15">
      <c r="B38" s="163" t="s">
        <v>798</v>
      </c>
      <c r="C38" s="187">
        <f>'Main Page'!C32</f>
        <v>52.608483747393457</v>
      </c>
      <c r="E38" s="138"/>
      <c r="F38" s="138"/>
      <c r="G38" s="138"/>
      <c r="H38" s="138"/>
      <c r="I38" s="138"/>
    </row>
    <row r="39" spans="2:9" x14ac:dyDescent="0.15">
      <c r="B39" s="163" t="s">
        <v>799</v>
      </c>
      <c r="C39" s="187">
        <f>'Main Page'!C33</f>
        <v>57.428222245123095</v>
      </c>
      <c r="E39" s="138"/>
      <c r="F39" s="138"/>
      <c r="G39" s="138"/>
      <c r="H39" s="138"/>
      <c r="I39" s="138"/>
    </row>
    <row r="40" spans="2:9" x14ac:dyDescent="0.15">
      <c r="B40" s="163" t="s">
        <v>606</v>
      </c>
      <c r="C40" s="187">
        <f>'Main Page'!C34</f>
        <v>35.522359500099846</v>
      </c>
      <c r="E40" s="138"/>
      <c r="F40" s="138"/>
      <c r="G40" s="138"/>
      <c r="H40" s="138"/>
      <c r="I40" s="138"/>
    </row>
    <row r="41" spans="2:9" x14ac:dyDescent="0.15">
      <c r="B41" s="163" t="s">
        <v>860</v>
      </c>
      <c r="C41" s="187">
        <f>'Main Page'!C35</f>
        <v>47.977753095749698</v>
      </c>
      <c r="E41" s="138"/>
      <c r="F41" s="138"/>
      <c r="G41" s="138"/>
      <c r="H41" s="138"/>
      <c r="I41" s="138"/>
    </row>
    <row r="42" spans="2:9" x14ac:dyDescent="0.15">
      <c r="B42" s="163" t="s">
        <v>861</v>
      </c>
      <c r="C42" s="187">
        <f>'Main Page'!C36</f>
        <v>53.587698171875942</v>
      </c>
      <c r="E42" s="138"/>
      <c r="F42" s="138"/>
      <c r="G42" s="138"/>
      <c r="H42" s="138"/>
      <c r="I42" s="138"/>
    </row>
    <row r="43" spans="2:9" x14ac:dyDescent="0.15">
      <c r="B43" s="163" t="s">
        <v>862</v>
      </c>
      <c r="C43" s="187">
        <f>'Main Page'!C37</f>
        <v>58.40743666960558</v>
      </c>
      <c r="E43" s="138"/>
      <c r="F43" s="138"/>
      <c r="G43" s="138"/>
      <c r="H43" s="138"/>
      <c r="I43" s="138"/>
    </row>
    <row r="44" spans="2:9" x14ac:dyDescent="0.15">
      <c r="B44" s="163" t="s">
        <v>863</v>
      </c>
      <c r="C44" s="187">
        <f>'Main Page'!C38</f>
        <v>37.291567270613001</v>
      </c>
      <c r="E44" s="138"/>
      <c r="F44" s="138"/>
      <c r="G44" s="138"/>
      <c r="H44" s="138"/>
      <c r="I44" s="138"/>
    </row>
    <row r="45" spans="2:9" x14ac:dyDescent="0.15">
      <c r="B45" s="163" t="s">
        <v>864</v>
      </c>
      <c r="C45" s="187">
        <f>'Main Page'!C39</f>
        <v>42.901512346739246</v>
      </c>
      <c r="E45" s="138"/>
      <c r="F45" s="138"/>
      <c r="G45" s="138"/>
      <c r="H45" s="138"/>
      <c r="I45" s="138"/>
    </row>
    <row r="46" spans="2:9" x14ac:dyDescent="0.15">
      <c r="B46" s="163" t="s">
        <v>865</v>
      </c>
      <c r="C46" s="187">
        <f>'Main Page'!C40</f>
        <v>47.721250844468884</v>
      </c>
      <c r="E46" s="138"/>
      <c r="F46" s="138"/>
      <c r="G46" s="138"/>
      <c r="H46" s="138"/>
      <c r="I46" s="138"/>
    </row>
    <row r="47" spans="2:9" x14ac:dyDescent="0.15">
      <c r="C47" s="187"/>
      <c r="E47" s="138"/>
      <c r="F47" s="138"/>
      <c r="G47" s="138"/>
      <c r="H47" s="138"/>
      <c r="I47" s="138"/>
    </row>
    <row r="48" spans="2:9" x14ac:dyDescent="0.15">
      <c r="B48" s="158" t="s">
        <v>674</v>
      </c>
      <c r="C48" s="187"/>
      <c r="E48" s="138"/>
      <c r="F48" s="138"/>
      <c r="G48" s="138"/>
      <c r="H48" s="138"/>
      <c r="I48" s="138"/>
    </row>
    <row r="49" spans="2:9" x14ac:dyDescent="0.15">
      <c r="B49" s="163" t="s">
        <v>676</v>
      </c>
      <c r="C49" s="194">
        <f>C33/60*$C$5</f>
        <v>8.9895014866468941</v>
      </c>
      <c r="E49" s="138"/>
      <c r="F49" s="138"/>
      <c r="G49" s="138"/>
      <c r="H49" s="138"/>
      <c r="I49" s="138"/>
    </row>
    <row r="50" spans="2:9" x14ac:dyDescent="0.15">
      <c r="B50" s="163" t="s">
        <v>794</v>
      </c>
      <c r="C50" s="194">
        <f t="shared" ref="C50:C62" si="1">C34/60*$C$5</f>
        <v>17.099672899514886</v>
      </c>
      <c r="D50" s="208"/>
      <c r="F50" s="138"/>
      <c r="G50" s="138"/>
      <c r="H50" s="138"/>
      <c r="I50" s="138"/>
    </row>
    <row r="51" spans="2:9" x14ac:dyDescent="0.15">
      <c r="B51" s="163" t="s">
        <v>795</v>
      </c>
      <c r="C51" s="194">
        <f t="shared" si="1"/>
        <v>18.782656422352762</v>
      </c>
      <c r="D51" s="208"/>
      <c r="E51" s="138"/>
      <c r="F51" s="138"/>
      <c r="G51" s="138"/>
      <c r="H51" s="138"/>
      <c r="I51" s="138"/>
    </row>
    <row r="52" spans="2:9" x14ac:dyDescent="0.15">
      <c r="B52" s="163" t="s">
        <v>796</v>
      </c>
      <c r="C52" s="194">
        <f t="shared" si="1"/>
        <v>20.228577971671651</v>
      </c>
      <c r="D52" s="208"/>
      <c r="E52" s="138"/>
      <c r="F52" s="138"/>
      <c r="G52" s="138"/>
      <c r="H52" s="138"/>
      <c r="I52" s="138"/>
    </row>
    <row r="53" spans="2:9" x14ac:dyDescent="0.15">
      <c r="B53" s="163" t="s">
        <v>797</v>
      </c>
      <c r="C53" s="194">
        <f t="shared" si="1"/>
        <v>14.099561601380163</v>
      </c>
      <c r="D53" s="208"/>
      <c r="E53" s="138"/>
      <c r="F53" s="138"/>
      <c r="G53" s="138"/>
      <c r="H53" s="138"/>
      <c r="I53" s="138"/>
    </row>
    <row r="54" spans="2:9" x14ac:dyDescent="0.15">
      <c r="B54" s="163" t="s">
        <v>798</v>
      </c>
      <c r="C54" s="194">
        <f t="shared" si="1"/>
        <v>15.782545124218037</v>
      </c>
      <c r="D54" s="208"/>
      <c r="E54" s="138"/>
      <c r="F54" s="138"/>
      <c r="G54" s="138"/>
      <c r="H54" s="138"/>
      <c r="I54" s="138"/>
    </row>
    <row r="55" spans="2:9" x14ac:dyDescent="0.15">
      <c r="B55" s="163" t="s">
        <v>799</v>
      </c>
      <c r="C55" s="194">
        <f t="shared" si="1"/>
        <v>17.228466673536929</v>
      </c>
      <c r="D55" s="208"/>
      <c r="E55" s="138"/>
      <c r="F55" s="138"/>
      <c r="G55" s="138"/>
      <c r="H55" s="138"/>
      <c r="I55" s="138"/>
    </row>
    <row r="56" spans="2:9" x14ac:dyDescent="0.15">
      <c r="B56" s="163" t="s">
        <v>606</v>
      </c>
      <c r="C56" s="194">
        <f t="shared" si="1"/>
        <v>10.656707850029955</v>
      </c>
      <c r="D56" s="208"/>
      <c r="E56" s="138"/>
      <c r="F56" s="138"/>
      <c r="G56" s="138"/>
      <c r="H56" s="138"/>
      <c r="I56" s="138"/>
    </row>
    <row r="57" spans="2:9" x14ac:dyDescent="0.15">
      <c r="B57" s="163" t="s">
        <v>860</v>
      </c>
      <c r="C57" s="194">
        <f t="shared" si="1"/>
        <v>14.393325928724909</v>
      </c>
      <c r="D57" s="208"/>
      <c r="E57" s="138"/>
      <c r="F57" s="138"/>
      <c r="G57" s="138"/>
      <c r="H57" s="138"/>
      <c r="I57" s="138"/>
    </row>
    <row r="58" spans="2:9" x14ac:dyDescent="0.15">
      <c r="B58" s="163" t="s">
        <v>861</v>
      </c>
      <c r="C58" s="194">
        <f t="shared" si="1"/>
        <v>16.076309451562782</v>
      </c>
      <c r="D58" s="208"/>
      <c r="E58" s="138"/>
      <c r="F58" s="138"/>
      <c r="G58" s="138"/>
      <c r="H58" s="138"/>
      <c r="I58" s="138"/>
    </row>
    <row r="59" spans="2:9" x14ac:dyDescent="0.15">
      <c r="B59" s="163" t="s">
        <v>862</v>
      </c>
      <c r="C59" s="194">
        <f t="shared" si="1"/>
        <v>17.522231000881675</v>
      </c>
      <c r="D59" s="208"/>
      <c r="E59" s="138"/>
      <c r="F59" s="138"/>
      <c r="G59" s="138"/>
      <c r="H59" s="138"/>
      <c r="I59" s="138"/>
    </row>
    <row r="60" spans="2:9" x14ac:dyDescent="0.15">
      <c r="B60" s="163" t="s">
        <v>863</v>
      </c>
      <c r="C60" s="194">
        <f t="shared" si="1"/>
        <v>11.187470181183899</v>
      </c>
      <c r="D60" s="208"/>
      <c r="E60" s="138"/>
      <c r="F60" s="138"/>
      <c r="G60" s="138"/>
      <c r="H60" s="138"/>
      <c r="I60" s="138"/>
    </row>
    <row r="61" spans="2:9" x14ac:dyDescent="0.15">
      <c r="B61" s="163" t="s">
        <v>864</v>
      </c>
      <c r="C61" s="194">
        <f t="shared" si="1"/>
        <v>12.870453704021774</v>
      </c>
      <c r="D61" s="208"/>
      <c r="E61" s="138"/>
      <c r="F61" s="138"/>
      <c r="G61" s="138"/>
      <c r="H61" s="138"/>
      <c r="I61" s="138"/>
    </row>
    <row r="62" spans="2:9" x14ac:dyDescent="0.15">
      <c r="B62" s="163" t="s">
        <v>865</v>
      </c>
      <c r="C62" s="194">
        <f t="shared" si="1"/>
        <v>14.316375253340665</v>
      </c>
      <c r="D62" s="208"/>
      <c r="E62" s="138"/>
      <c r="F62" s="138"/>
      <c r="G62" s="138"/>
      <c r="H62" s="138"/>
      <c r="I62" s="138"/>
    </row>
    <row r="63" spans="2:9" x14ac:dyDescent="0.15">
      <c r="B63" s="162"/>
      <c r="C63" s="187"/>
      <c r="E63" s="138"/>
      <c r="F63" s="138"/>
      <c r="G63" s="138"/>
      <c r="H63" s="138"/>
      <c r="I63" s="138"/>
    </row>
    <row r="64" spans="2:9" x14ac:dyDescent="0.15">
      <c r="B64" s="158" t="s">
        <v>739</v>
      </c>
      <c r="C64" s="187"/>
      <c r="E64" s="138"/>
      <c r="F64" s="138"/>
      <c r="G64" s="138"/>
      <c r="H64" s="138"/>
      <c r="I64" s="138"/>
    </row>
    <row r="65" spans="2:9" x14ac:dyDescent="0.15">
      <c r="B65" s="163" t="s">
        <v>676</v>
      </c>
      <c r="C65" s="194">
        <f>$C$3*$C$8*$C$4-C49</f>
        <v>2.0104985133531059</v>
      </c>
      <c r="E65" s="138"/>
      <c r="F65" s="138"/>
      <c r="G65" s="138"/>
      <c r="H65" s="138"/>
      <c r="I65" s="138"/>
    </row>
    <row r="66" spans="2:9" x14ac:dyDescent="0.15">
      <c r="B66" s="163" t="s">
        <v>794</v>
      </c>
      <c r="C66" s="194">
        <f t="shared" ref="C66:C78" si="2">$C$3*$C$8*$C$4-C50</f>
        <v>-6.0996728995148857</v>
      </c>
      <c r="D66" s="208"/>
      <c r="E66" s="138"/>
      <c r="F66" s="138"/>
      <c r="G66" s="138"/>
      <c r="H66" s="138"/>
      <c r="I66" s="138"/>
    </row>
    <row r="67" spans="2:9" x14ac:dyDescent="0.15">
      <c r="B67" s="163" t="s">
        <v>795</v>
      </c>
      <c r="C67" s="194">
        <f t="shared" si="2"/>
        <v>-7.7826564223527619</v>
      </c>
      <c r="D67" s="208"/>
      <c r="E67" s="138"/>
      <c r="F67" s="138"/>
      <c r="G67" s="138"/>
      <c r="H67" s="138"/>
      <c r="I67" s="138"/>
    </row>
    <row r="68" spans="2:9" x14ac:dyDescent="0.15">
      <c r="B68" s="163" t="s">
        <v>796</v>
      </c>
      <c r="C68" s="194">
        <f t="shared" si="2"/>
        <v>-9.2285779716716512</v>
      </c>
      <c r="D68" s="208"/>
      <c r="E68" s="138"/>
      <c r="F68" s="138"/>
      <c r="G68" s="138"/>
      <c r="H68" s="138"/>
      <c r="I68" s="138"/>
    </row>
    <row r="69" spans="2:9" x14ac:dyDescent="0.15">
      <c r="B69" s="163" t="s">
        <v>797</v>
      </c>
      <c r="C69" s="194">
        <f t="shared" si="2"/>
        <v>-3.099561601380163</v>
      </c>
      <c r="D69" s="208"/>
      <c r="E69" s="138"/>
      <c r="F69" s="138"/>
      <c r="G69" s="138"/>
      <c r="H69" s="138"/>
      <c r="I69" s="138"/>
    </row>
    <row r="70" spans="2:9" x14ac:dyDescent="0.15">
      <c r="B70" s="163" t="s">
        <v>798</v>
      </c>
      <c r="C70" s="194">
        <f t="shared" si="2"/>
        <v>-4.7825451242180375</v>
      </c>
      <c r="D70" s="208"/>
      <c r="E70" s="138"/>
      <c r="F70" s="138"/>
      <c r="G70" s="138"/>
      <c r="H70" s="138"/>
      <c r="I70" s="138"/>
    </row>
    <row r="71" spans="2:9" x14ac:dyDescent="0.15">
      <c r="B71" s="163" t="s">
        <v>799</v>
      </c>
      <c r="C71" s="194">
        <f t="shared" si="2"/>
        <v>-6.2284666735369285</v>
      </c>
      <c r="D71" s="208"/>
      <c r="E71" s="138"/>
      <c r="F71" s="138"/>
      <c r="G71" s="138"/>
      <c r="H71" s="138"/>
      <c r="I71" s="138"/>
    </row>
    <row r="72" spans="2:9" x14ac:dyDescent="0.15">
      <c r="B72" s="163" t="s">
        <v>606</v>
      </c>
      <c r="C72" s="194">
        <f t="shared" si="2"/>
        <v>0.3432921499700452</v>
      </c>
      <c r="D72" s="208"/>
      <c r="E72" s="138"/>
      <c r="F72" s="138"/>
      <c r="G72" s="138"/>
      <c r="H72" s="138"/>
      <c r="I72" s="138"/>
    </row>
    <row r="73" spans="2:9" x14ac:dyDescent="0.15">
      <c r="B73" s="163" t="s">
        <v>860</v>
      </c>
      <c r="C73" s="194">
        <f t="shared" si="2"/>
        <v>-3.3933259287249093</v>
      </c>
      <c r="D73" s="208"/>
      <c r="E73" s="138"/>
      <c r="F73" s="138"/>
      <c r="G73" s="138"/>
      <c r="H73" s="138"/>
      <c r="I73" s="138"/>
    </row>
    <row r="74" spans="2:9" x14ac:dyDescent="0.15">
      <c r="B74" s="163" t="s">
        <v>861</v>
      </c>
      <c r="C74" s="194">
        <f t="shared" si="2"/>
        <v>-5.076309451562782</v>
      </c>
      <c r="D74" s="208"/>
      <c r="E74" s="138"/>
      <c r="F74" s="138"/>
      <c r="G74" s="138"/>
      <c r="H74" s="138"/>
      <c r="I74" s="138"/>
    </row>
    <row r="75" spans="2:9" x14ac:dyDescent="0.15">
      <c r="B75" s="163" t="s">
        <v>862</v>
      </c>
      <c r="C75" s="194">
        <f t="shared" si="2"/>
        <v>-6.5222310008816748</v>
      </c>
      <c r="D75" s="208"/>
      <c r="E75" s="138"/>
      <c r="F75" s="138"/>
      <c r="G75" s="138"/>
      <c r="H75" s="138"/>
      <c r="I75" s="138"/>
    </row>
    <row r="76" spans="2:9" x14ac:dyDescent="0.15">
      <c r="B76" s="163" t="s">
        <v>863</v>
      </c>
      <c r="C76" s="194">
        <f t="shared" si="2"/>
        <v>-0.18747018118389924</v>
      </c>
      <c r="E76" s="138"/>
      <c r="F76" s="138"/>
      <c r="G76" s="138"/>
      <c r="H76" s="138"/>
      <c r="I76" s="138"/>
    </row>
    <row r="77" spans="2:9" x14ac:dyDescent="0.15">
      <c r="B77" s="163" t="s">
        <v>864</v>
      </c>
      <c r="C77" s="194">
        <f t="shared" si="2"/>
        <v>-1.8704537040217737</v>
      </c>
    </row>
    <row r="78" spans="2:9" x14ac:dyDescent="0.15">
      <c r="B78" s="163" t="s">
        <v>865</v>
      </c>
      <c r="C78" s="194">
        <f t="shared" si="2"/>
        <v>-3.3163752533406647</v>
      </c>
    </row>
  </sheetData>
  <mergeCells count="1">
    <mergeCell ref="A1:D1"/>
  </mergeCells>
  <dataValidations count="3">
    <dataValidation type="custom" allowBlank="1" showInputMessage="1" showErrorMessage="1" sqref="C12" xr:uid="{9FE8EF12-6773-4798-9F34-A2561A3311BD}">
      <formula1>C12&lt;=C9</formula1>
    </dataValidation>
    <dataValidation type="custom" allowBlank="1" showInputMessage="1" showErrorMessage="1" sqref="C15" xr:uid="{6373C45B-2F77-48FA-B83D-02DB2459F68D}">
      <formula1>C15&lt;=C10</formula1>
    </dataValidation>
    <dataValidation type="custom" allowBlank="1" showInputMessage="1" showErrorMessage="1" sqref="C13:C14" xr:uid="{3F0C8BC9-ACBD-4566-8682-4BAB21DA7E60}">
      <formula1>C13&lt;=C12</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6EC2-035F-4698-BCBB-6D13335CF51A}">
  <sheetPr codeName="Sheet18">
    <tabColor rgb="FFFFC000"/>
  </sheetPr>
  <dimension ref="B2:C8"/>
  <sheetViews>
    <sheetView workbookViewId="0">
      <selection activeCell="I26" sqref="I2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BDBB-5306-4970-9C46-DA9A07DD848A}">
  <sheetPr codeName="Sheet19"/>
  <dimension ref="A1:AA160"/>
  <sheetViews>
    <sheetView showGridLines="0" topLeftCell="A13" zoomScale="80" zoomScaleNormal="80" workbookViewId="0">
      <selection activeCell="I40" sqref="I4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335</v>
      </c>
      <c r="D14" s="117">
        <v>1</v>
      </c>
      <c r="E14" s="17" t="s">
        <v>688</v>
      </c>
      <c r="F14" s="17"/>
      <c r="G14" s="12"/>
      <c r="H14" s="12"/>
      <c r="I14" s="164"/>
      <c r="J14" s="133"/>
    </row>
    <row r="15" spans="1:18" customFormat="1" x14ac:dyDescent="0.15">
      <c r="B15" s="6"/>
      <c r="C15" s="121" t="s">
        <v>729</v>
      </c>
      <c r="D15" s="20">
        <f>(('Main Page'!C10-'Main Page'!C19)*'Main Page'!C9/'Main Page'!C10)+('Main Page'!C19*'Main Page'!C9/'Main Page'!C10*'Secondary Assumptions'!C16)</f>
        <v>19.866666666666667</v>
      </c>
      <c r="E15" s="17" t="s">
        <v>688</v>
      </c>
      <c r="F15" s="17"/>
      <c r="G15" s="12"/>
      <c r="H15" s="12"/>
      <c r="I15" s="164"/>
      <c r="J15" s="133"/>
    </row>
    <row r="16" spans="1:18" customFormat="1" x14ac:dyDescent="0.15">
      <c r="B16" s="6"/>
      <c r="C16" s="121"/>
      <c r="D16" s="117"/>
      <c r="E16" s="17"/>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714</v>
      </c>
      <c r="B28" s="246"/>
      <c r="C28" s="246"/>
      <c r="D28" s="246"/>
      <c r="E28" s="246"/>
      <c r="F28" s="246"/>
      <c r="G28" s="246"/>
      <c r="H28" s="246"/>
      <c r="I28" s="246"/>
      <c r="J28" s="246"/>
      <c r="K28" s="246"/>
      <c r="R28" s="73"/>
    </row>
    <row r="29" spans="1:27" customFormat="1" x14ac:dyDescent="0.15">
      <c r="B29" s="4" t="s">
        <v>6</v>
      </c>
      <c r="C29" s="5" t="s">
        <v>715</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5</v>
      </c>
      <c r="E30" s="7">
        <f t="shared" ref="E30" si="0">D30/60</f>
        <v>8.3333333333333329E-2</v>
      </c>
      <c r="F30" s="75" t="s">
        <v>335</v>
      </c>
      <c r="G30" s="106">
        <f>VLOOKUP(F30,$C$14:$D$20,2,FALSE)</f>
        <v>1</v>
      </c>
      <c r="H30" s="12">
        <v>1</v>
      </c>
      <c r="I30" s="7">
        <f>E30*G30*H30</f>
        <v>8.3333333333333329E-2</v>
      </c>
      <c r="J30" s="18"/>
      <c r="K30" s="19" t="s">
        <v>720</v>
      </c>
      <c r="S30" s="12"/>
      <c r="T30" s="7"/>
      <c r="X30" s="12"/>
      <c r="Y30" s="7"/>
      <c r="AA30" s="69"/>
    </row>
    <row r="31" spans="1:27" customFormat="1" x14ac:dyDescent="0.15">
      <c r="B31" s="4" t="s">
        <v>6</v>
      </c>
      <c r="C31" s="5" t="s">
        <v>716</v>
      </c>
      <c r="D31" s="6"/>
      <c r="E31" s="7"/>
      <c r="F31" s="7"/>
      <c r="G31" s="7"/>
      <c r="H31" s="12"/>
      <c r="I31" s="7"/>
      <c r="J31" s="8"/>
      <c r="K31" s="9"/>
      <c r="S31" s="12"/>
      <c r="T31" s="7"/>
      <c r="X31" s="12"/>
      <c r="Y31" s="7"/>
      <c r="AA31" s="69"/>
    </row>
    <row r="32" spans="1:27" customFormat="1" ht="14" x14ac:dyDescent="0.15">
      <c r="A32" s="21">
        <v>2</v>
      </c>
      <c r="B32" s="17">
        <v>1</v>
      </c>
      <c r="C32" t="str">
        <f>VLOOKUP(B:B,'Sub Op Table'!A:C,2,0)</f>
        <v>OBTAIN</v>
      </c>
      <c r="D32" s="6">
        <f>VLOOKUP(B32,'Sub Op Table'!A:C,3,0)</f>
        <v>0.72</v>
      </c>
      <c r="E32" s="7">
        <f t="shared" ref="E32:E33" si="1">D32/60</f>
        <v>1.2E-2</v>
      </c>
      <c r="F32" s="75" t="s">
        <v>729</v>
      </c>
      <c r="G32" s="106">
        <f>VLOOKUP(F32,$C$14:$D$20,2,FALSE)</f>
        <v>19.866666666666667</v>
      </c>
      <c r="H32" s="12">
        <v>1</v>
      </c>
      <c r="I32" s="7">
        <f>E32*G32*H32</f>
        <v>0.2384</v>
      </c>
      <c r="J32" s="18"/>
      <c r="K32" s="19" t="s">
        <v>641</v>
      </c>
      <c r="N32" s="68"/>
      <c r="S32" s="12"/>
      <c r="T32" s="7"/>
      <c r="X32" s="12"/>
      <c r="Y32" s="7"/>
      <c r="AA32" s="69"/>
    </row>
    <row r="33" spans="1:27" customFormat="1" ht="14" x14ac:dyDescent="0.15">
      <c r="A33" s="21">
        <v>3</v>
      </c>
      <c r="B33" s="17">
        <v>78</v>
      </c>
      <c r="C33" t="str">
        <f>VLOOKUP(B:B,'Sub Op Table'!A:C,2,0)</f>
        <v>SCAN ITEM (CHECKOUT)</v>
      </c>
      <c r="D33" s="6">
        <f>VLOOKUP(B33,'Sub Op Table'!A:C,3,0)</f>
        <v>1.0799999999999998</v>
      </c>
      <c r="E33" s="7">
        <f t="shared" si="1"/>
        <v>1.7999999999999999E-2</v>
      </c>
      <c r="F33" s="75" t="s">
        <v>729</v>
      </c>
      <c r="G33" s="106">
        <f>VLOOKUP(F33,$C$14:$D$20,2,FALSE)</f>
        <v>19.866666666666667</v>
      </c>
      <c r="H33" s="12">
        <v>1</v>
      </c>
      <c r="I33" s="7">
        <f t="shared" ref="I33" si="2">E33*G33*H33</f>
        <v>0.35759999999999997</v>
      </c>
      <c r="J33" s="18"/>
      <c r="K33" s="19" t="s">
        <v>721</v>
      </c>
      <c r="N33" s="68"/>
      <c r="S33" s="12"/>
      <c r="T33" s="7"/>
      <c r="X33" s="12"/>
      <c r="Y33" s="7"/>
      <c r="AA33" s="69"/>
    </row>
    <row r="34" spans="1:27" ht="15" x14ac:dyDescent="0.2">
      <c r="C34" s="89" t="s">
        <v>717</v>
      </c>
      <c r="E34" s="103"/>
      <c r="F34" s="103"/>
      <c r="G34" s="103"/>
      <c r="I34" s="103"/>
      <c r="J34" s="104"/>
      <c r="K34" s="105"/>
      <c r="R34" s="73"/>
      <c r="S34" s="88"/>
      <c r="T34" s="103"/>
      <c r="X34" s="88"/>
      <c r="Y34" s="103"/>
      <c r="AA34" s="109"/>
    </row>
    <row r="35" spans="1:27" ht="15" x14ac:dyDescent="0.2">
      <c r="A35" s="95">
        <v>4</v>
      </c>
      <c r="B35" s="97">
        <v>454</v>
      </c>
      <c r="C35" t="str">
        <f>VLOOKUP(B:B,'Sub Op Table'!A:C,2,0)</f>
        <v>SEPARATE BAG</v>
      </c>
      <c r="D35" s="6">
        <f>VLOOKUP(B35,'Sub Op Table'!A:C,3,0)</f>
        <v>1.7999999999999998</v>
      </c>
      <c r="E35" s="103">
        <f t="shared" ref="E35:E36" si="3">D35/60</f>
        <v>2.9999999999999995E-2</v>
      </c>
      <c r="F35" s="75" t="s">
        <v>335</v>
      </c>
      <c r="G35" s="106">
        <f>VLOOKUP(F35,$C$14:$D$20,2,FALSE)</f>
        <v>1</v>
      </c>
      <c r="H35" s="88">
        <f>'Secondary Assumptions'!C31</f>
        <v>6.666666666666667</v>
      </c>
      <c r="I35" s="103">
        <f>E35*G35*H35</f>
        <v>0.19999999999999998</v>
      </c>
      <c r="J35" s="107"/>
      <c r="K35" s="108" t="s">
        <v>732</v>
      </c>
      <c r="R35" s="73"/>
      <c r="S35" s="88"/>
      <c r="T35" s="103"/>
      <c r="X35" s="88"/>
      <c r="Y35" s="103"/>
      <c r="AA35" s="109"/>
    </row>
    <row r="36" spans="1:27" ht="15" x14ac:dyDescent="0.2">
      <c r="A36" s="95">
        <v>5</v>
      </c>
      <c r="B36" s="97">
        <v>10</v>
      </c>
      <c r="C36" t="str">
        <f>VLOOKUP(B:B,'Sub Op Table'!A:C,2,0)</f>
        <v>PLACE WITH ADJUSTMENTS</v>
      </c>
      <c r="D36" s="6">
        <f>VLOOKUP(B36,'Sub Op Table'!A:C,3,0)</f>
        <v>1.44</v>
      </c>
      <c r="E36" s="103">
        <f t="shared" si="3"/>
        <v>2.4E-2</v>
      </c>
      <c r="F36" s="75" t="s">
        <v>729</v>
      </c>
      <c r="G36" s="106">
        <f>VLOOKUP(F36,$C$14:$D$20,2,FALSE)</f>
        <v>19.866666666666667</v>
      </c>
      <c r="H36" s="88">
        <v>1</v>
      </c>
      <c r="I36" s="103">
        <f t="shared" ref="I36" si="4">E36*G36*H36</f>
        <v>0.4768</v>
      </c>
      <c r="J36" s="107"/>
      <c r="K36" s="108" t="s">
        <v>722</v>
      </c>
      <c r="R36" s="73"/>
      <c r="S36" s="88"/>
      <c r="T36" s="103"/>
      <c r="X36" s="88"/>
      <c r="Y36" s="103"/>
      <c r="AA36" s="109"/>
    </row>
    <row r="37" spans="1:27" ht="15" x14ac:dyDescent="0.2">
      <c r="C37" s="89" t="s">
        <v>718</v>
      </c>
      <c r="E37" s="103"/>
      <c r="F37" s="103"/>
      <c r="G37" s="103"/>
      <c r="I37" s="103"/>
      <c r="J37" s="104"/>
      <c r="K37" s="105"/>
      <c r="R37" s="73"/>
      <c r="S37" s="88"/>
      <c r="T37" s="103"/>
      <c r="X37" s="88"/>
      <c r="Y37" s="103"/>
      <c r="AA37" s="109"/>
    </row>
    <row r="38" spans="1:27" ht="15" x14ac:dyDescent="0.2">
      <c r="A38" s="95">
        <v>6</v>
      </c>
      <c r="B38" s="97">
        <v>245</v>
      </c>
      <c r="C38" t="str">
        <f>VLOOKUP(B:B,'Sub Op Table'!A:C,2,0)</f>
        <v>PROCESS TIME</v>
      </c>
      <c r="D38" s="14">
        <v>31.8</v>
      </c>
      <c r="E38" s="103">
        <f t="shared" ref="E38:E39" si="5">D38/60</f>
        <v>0.53</v>
      </c>
      <c r="F38" s="103" t="s">
        <v>335</v>
      </c>
      <c r="G38" s="106">
        <f>VLOOKUP(F38,$C$14:$D$20,2,FALSE)</f>
        <v>1</v>
      </c>
      <c r="H38" s="88">
        <f>'Secondary Assumptions'!C24</f>
        <v>0.9</v>
      </c>
      <c r="I38" s="103">
        <f>E38*G38*H38</f>
        <v>0.47700000000000004</v>
      </c>
      <c r="J38" s="107"/>
      <c r="K38" s="108" t="s">
        <v>723</v>
      </c>
      <c r="R38" s="73"/>
      <c r="S38" s="88"/>
      <c r="T38" s="103"/>
      <c r="X38" s="88"/>
      <c r="Y38" s="103"/>
      <c r="AA38" s="109"/>
    </row>
    <row r="39" spans="1:27" ht="15" x14ac:dyDescent="0.2">
      <c r="A39" s="95">
        <v>7</v>
      </c>
      <c r="B39" s="97">
        <v>245</v>
      </c>
      <c r="C39" t="str">
        <f>VLOOKUP(B:B,'Sub Op Table'!A:C,2,0)</f>
        <v>PROCESS TIME</v>
      </c>
      <c r="D39" s="14">
        <v>35.4</v>
      </c>
      <c r="E39" s="103">
        <f t="shared" si="5"/>
        <v>0.59</v>
      </c>
      <c r="F39" s="103" t="s">
        <v>335</v>
      </c>
      <c r="G39" s="106">
        <f>VLOOKUP(F39,$C$14:$D$20,2,FALSE)</f>
        <v>1</v>
      </c>
      <c r="H39" s="88">
        <f>(1-'Secondary Assumptions'!C24)</f>
        <v>9.9999999999999978E-2</v>
      </c>
      <c r="I39" s="103">
        <f t="shared" ref="I39" si="6">E39*G39*H39</f>
        <v>5.8999999999999983E-2</v>
      </c>
      <c r="J39" s="107"/>
      <c r="K39" s="108" t="s">
        <v>724</v>
      </c>
      <c r="R39" s="73"/>
      <c r="S39" s="88"/>
      <c r="T39" s="103"/>
      <c r="X39" s="88"/>
      <c r="Y39" s="103"/>
      <c r="AA39" s="109"/>
    </row>
    <row r="40" spans="1:27" ht="15" x14ac:dyDescent="0.2">
      <c r="C40" s="89" t="s">
        <v>719</v>
      </c>
      <c r="E40" s="103"/>
      <c r="F40" s="103"/>
      <c r="G40" s="103"/>
      <c r="I40" s="103"/>
      <c r="J40" s="104"/>
      <c r="K40" s="105"/>
      <c r="R40" s="73"/>
      <c r="S40" s="88"/>
      <c r="T40" s="103"/>
      <c r="X40" s="88"/>
      <c r="Y40" s="103"/>
      <c r="AA40" s="109"/>
    </row>
    <row r="41" spans="1:27" ht="15" x14ac:dyDescent="0.2">
      <c r="A41" s="95">
        <v>8</v>
      </c>
      <c r="B41" s="97">
        <v>197</v>
      </c>
      <c r="C41" t="str">
        <f>VLOOKUP(B:B,'Sub Op Table'!A:C,2,0)</f>
        <v>PUSH BUTTON/PUSH PULL SWITCH / LEVER &lt;12"</v>
      </c>
      <c r="D41" s="6">
        <f>VLOOKUP(B41,'Sub Op Table'!A:C,3,0)</f>
        <v>1.0799999999999998</v>
      </c>
      <c r="E41" s="103">
        <f t="shared" ref="E41:E44" si="7">D41/60</f>
        <v>1.7999999999999999E-2</v>
      </c>
      <c r="F41" s="103" t="s">
        <v>335</v>
      </c>
      <c r="G41" s="106">
        <f>VLOOKUP(F41,$C$14:$D$20,2,FALSE)</f>
        <v>1</v>
      </c>
      <c r="H41" s="88">
        <v>1</v>
      </c>
      <c r="I41" s="103">
        <f>E41*G41*H41</f>
        <v>1.7999999999999999E-2</v>
      </c>
      <c r="J41" s="107"/>
      <c r="K41" s="108" t="s">
        <v>725</v>
      </c>
      <c r="R41" s="73"/>
      <c r="S41" s="88"/>
      <c r="T41" s="103"/>
      <c r="X41" s="88"/>
      <c r="Y41" s="103"/>
      <c r="AA41" s="109"/>
    </row>
    <row r="42" spans="1:27" ht="15" x14ac:dyDescent="0.2">
      <c r="A42" s="95">
        <v>9</v>
      </c>
      <c r="B42" s="97">
        <v>245</v>
      </c>
      <c r="C42" t="str">
        <f>VLOOKUP(B:B,'Sub Op Table'!A:C,2,0)</f>
        <v>PROCESS TIME</v>
      </c>
      <c r="D42" s="14">
        <v>2</v>
      </c>
      <c r="E42" s="103">
        <f t="shared" si="7"/>
        <v>3.3333333333333333E-2</v>
      </c>
      <c r="F42" s="103" t="s">
        <v>335</v>
      </c>
      <c r="G42" s="106">
        <f>VLOOKUP(F42,$C$14:$D$20,2,FALSE)</f>
        <v>1</v>
      </c>
      <c r="H42" s="88">
        <v>1</v>
      </c>
      <c r="I42" s="103">
        <f t="shared" ref="I42:I43" si="8">E42*G42*H42</f>
        <v>3.3333333333333333E-2</v>
      </c>
      <c r="J42" s="107"/>
      <c r="K42" s="108" t="s">
        <v>726</v>
      </c>
      <c r="R42" s="73"/>
      <c r="S42" s="88"/>
      <c r="T42" s="103"/>
      <c r="X42" s="88"/>
      <c r="Y42" s="103"/>
      <c r="AA42" s="109"/>
    </row>
    <row r="43" spans="1:27" ht="15" x14ac:dyDescent="0.2">
      <c r="A43" s="95">
        <v>10</v>
      </c>
      <c r="B43" s="97">
        <v>53</v>
      </c>
      <c r="C43" t="str">
        <f>VLOOKUP(B:B,'Sub Op Table'!A:C,2,0)</f>
        <v>TEAR RECEIPT</v>
      </c>
      <c r="D43" s="6">
        <f>VLOOKUP(B43,'Sub Op Table'!A:C,3,0)</f>
        <v>1.44</v>
      </c>
      <c r="E43" s="103">
        <f t="shared" si="7"/>
        <v>2.4E-2</v>
      </c>
      <c r="F43" s="103" t="s">
        <v>335</v>
      </c>
      <c r="G43" s="106">
        <f>VLOOKUP(F43,$C$14:$D$20,2,FALSE)</f>
        <v>1</v>
      </c>
      <c r="H43" s="88">
        <v>1</v>
      </c>
      <c r="I43" s="103">
        <f t="shared" si="8"/>
        <v>2.4E-2</v>
      </c>
      <c r="J43" s="107"/>
      <c r="K43" s="108" t="s">
        <v>727</v>
      </c>
      <c r="R43" s="73"/>
      <c r="S43" s="88"/>
      <c r="T43" s="103"/>
      <c r="X43" s="88"/>
      <c r="Y43" s="103"/>
      <c r="AA43" s="109"/>
    </row>
    <row r="44" spans="1:27" ht="15" x14ac:dyDescent="0.2">
      <c r="A44" s="95">
        <v>11</v>
      </c>
      <c r="B44" s="97">
        <v>7</v>
      </c>
      <c r="C44" t="str">
        <f>VLOOKUP(B:B,'Sub Op Table'!A:C,2,0)</f>
        <v>PLACE</v>
      </c>
      <c r="D44" s="6">
        <f>VLOOKUP(B44,'Sub Op Table'!A:C,3,0)</f>
        <v>0.72</v>
      </c>
      <c r="E44" s="103">
        <f t="shared" si="7"/>
        <v>1.2E-2</v>
      </c>
      <c r="F44" s="103" t="s">
        <v>335</v>
      </c>
      <c r="G44" s="106">
        <f>VLOOKUP(F44,$C$14:$D$20,2,FALSE)</f>
        <v>1</v>
      </c>
      <c r="H44" s="88">
        <v>1</v>
      </c>
      <c r="I44" s="103">
        <f>E44*G44*H44</f>
        <v>1.2E-2</v>
      </c>
      <c r="J44" s="107"/>
      <c r="K44" s="108" t="s">
        <v>728</v>
      </c>
      <c r="R44" s="73"/>
      <c r="S44" s="88"/>
      <c r="T44" s="103"/>
      <c r="X44" s="88"/>
      <c r="Y44" s="103"/>
      <c r="AA44" s="109"/>
    </row>
    <row r="45" spans="1:27" ht="15" x14ac:dyDescent="0.2">
      <c r="R45" s="73"/>
      <c r="T45" s="103"/>
      <c r="Y45" s="103"/>
      <c r="AA45" s="109"/>
    </row>
    <row r="46" spans="1:27" ht="15" x14ac:dyDescent="0.2">
      <c r="R46" s="73"/>
      <c r="T46" s="103"/>
      <c r="Y46" s="103"/>
    </row>
    <row r="47" spans="1:27" ht="15" x14ac:dyDescent="0.2">
      <c r="I47" s="110">
        <f>SUM(I30:I44)</f>
        <v>1.9794666666666667</v>
      </c>
      <c r="J47" s="111" t="s">
        <v>464</v>
      </c>
      <c r="R47" s="73"/>
      <c r="T47" s="112"/>
      <c r="U47" s="93"/>
      <c r="Y47" s="112"/>
      <c r="Z47" s="93"/>
    </row>
    <row r="48" spans="1:27" ht="15" x14ac:dyDescent="0.2">
      <c r="I48" s="110">
        <f>I49-I47</f>
        <v>0.28710686987354928</v>
      </c>
      <c r="J48" s="111" t="s">
        <v>465</v>
      </c>
      <c r="R48" s="73"/>
      <c r="T48" s="112"/>
      <c r="U48" s="93"/>
      <c r="Y48" s="112"/>
      <c r="Z48" s="93"/>
    </row>
    <row r="49" spans="2:26" ht="15" x14ac:dyDescent="0.2">
      <c r="I49" s="113">
        <f>I47/(1-D10)</f>
        <v>2.266573536540216</v>
      </c>
      <c r="J49" s="113" t="s">
        <v>466</v>
      </c>
      <c r="R49" s="73"/>
      <c r="T49" s="112"/>
      <c r="U49" s="114"/>
      <c r="Y49" s="112"/>
      <c r="Z49" s="114"/>
    </row>
    <row r="50" spans="2:26" ht="15" x14ac:dyDescent="0.2">
      <c r="R50" s="73"/>
      <c r="T50" s="88"/>
      <c r="U50" s="87"/>
      <c r="Y50" s="88"/>
      <c r="Z50" s="87"/>
    </row>
    <row r="51" spans="2:26" ht="15" x14ac:dyDescent="0.2">
      <c r="I51" s="112"/>
      <c r="J51" s="93"/>
      <c r="R51" s="73"/>
      <c r="T51" s="112"/>
      <c r="U51" s="93"/>
      <c r="Y51" s="112"/>
      <c r="Z51" s="93"/>
    </row>
    <row r="52" spans="2:26" ht="15" x14ac:dyDescent="0.2">
      <c r="R52" s="73"/>
      <c r="T52" s="103"/>
      <c r="Y52" s="103"/>
    </row>
    <row r="53" spans="2:26" ht="15" x14ac:dyDescent="0.2">
      <c r="B53" s="97"/>
      <c r="C53" s="86" t="s">
        <v>467</v>
      </c>
      <c r="R53" s="73"/>
      <c r="T53" s="103"/>
      <c r="Y53" s="103"/>
    </row>
    <row r="54" spans="2:26" ht="15" x14ac:dyDescent="0.2">
      <c r="B54" s="115"/>
      <c r="C54" s="86" t="s">
        <v>468</v>
      </c>
      <c r="R54" s="73"/>
      <c r="T54" s="103"/>
      <c r="Y54" s="103"/>
    </row>
    <row r="55" spans="2:26" ht="15" x14ac:dyDescent="0.2">
      <c r="B55" s="116"/>
      <c r="C55" s="86" t="s">
        <v>469</v>
      </c>
      <c r="R55" s="73"/>
      <c r="T55" s="103"/>
      <c r="Y55" s="103"/>
    </row>
    <row r="56" spans="2:26" ht="15" x14ac:dyDescent="0.2">
      <c r="R56" s="73"/>
      <c r="T56" s="103"/>
      <c r="Y56" s="103"/>
    </row>
    <row r="57" spans="2:26" ht="15" x14ac:dyDescent="0.2">
      <c r="R57" s="73"/>
      <c r="T57" s="103"/>
      <c r="Y57" s="103"/>
    </row>
    <row r="58" spans="2:26" ht="15" x14ac:dyDescent="0.2">
      <c r="R58" s="73"/>
      <c r="T58" s="103"/>
      <c r="Y58" s="103"/>
    </row>
    <row r="59" spans="2:26" ht="15" x14ac:dyDescent="0.2">
      <c r="R59" s="73"/>
      <c r="T59" s="103"/>
      <c r="Y59" s="103"/>
    </row>
    <row r="60" spans="2:26" ht="15" x14ac:dyDescent="0.2">
      <c r="R60" s="73"/>
      <c r="T60" s="103"/>
      <c r="Y60" s="103"/>
    </row>
    <row r="61" spans="2:26" ht="15" x14ac:dyDescent="0.2">
      <c r="R61" s="73"/>
      <c r="T61" s="103"/>
      <c r="Y61" s="103"/>
    </row>
    <row r="62" spans="2:26" ht="15" x14ac:dyDescent="0.2">
      <c r="R62" s="73"/>
      <c r="T62" s="103"/>
      <c r="Y62" s="103"/>
    </row>
    <row r="63" spans="2:26" ht="15" x14ac:dyDescent="0.2">
      <c r="R63" s="73"/>
      <c r="T63" s="103"/>
      <c r="Y63" s="103"/>
    </row>
    <row r="64" spans="2:26" ht="15" x14ac:dyDescent="0.2">
      <c r="R64" s="73"/>
      <c r="T64" s="103"/>
      <c r="Y64" s="103"/>
    </row>
    <row r="65" spans="6:25" ht="15" x14ac:dyDescent="0.2">
      <c r="R65" s="73"/>
      <c r="T65" s="103"/>
      <c r="Y65" s="103"/>
    </row>
    <row r="66" spans="6:25" ht="15" x14ac:dyDescent="0.2">
      <c r="R66" s="73"/>
      <c r="T66" s="103"/>
      <c r="Y66" s="103"/>
    </row>
    <row r="67" spans="6:25" ht="15" x14ac:dyDescent="0.2">
      <c r="R67" s="73"/>
      <c r="T67" s="103"/>
      <c r="Y67" s="103"/>
    </row>
    <row r="68" spans="6:25" ht="15" x14ac:dyDescent="0.2">
      <c r="R68" s="73"/>
      <c r="T68" s="103"/>
      <c r="Y68" s="103"/>
    </row>
    <row r="69" spans="6:25" ht="15" x14ac:dyDescent="0.2">
      <c r="R69" s="73"/>
      <c r="T69" s="103"/>
      <c r="Y69" s="103"/>
    </row>
    <row r="70" spans="6:25" ht="15" x14ac:dyDescent="0.2">
      <c r="F70"/>
      <c r="R70" s="73"/>
      <c r="T70" s="103"/>
      <c r="Y70" s="103"/>
    </row>
    <row r="71" spans="6:25" ht="15" x14ac:dyDescent="0.2">
      <c r="F71"/>
      <c r="R71" s="73"/>
      <c r="T71" s="103"/>
      <c r="Y71" s="103"/>
    </row>
    <row r="72" spans="6:25" ht="15" x14ac:dyDescent="0.2">
      <c r="F72"/>
      <c r="R72" s="73"/>
      <c r="T72" s="103"/>
      <c r="Y72" s="103"/>
    </row>
    <row r="73" spans="6:25" ht="15" x14ac:dyDescent="0.2">
      <c r="F73"/>
      <c r="R73" s="73"/>
      <c r="T73" s="103"/>
      <c r="Y73" s="103"/>
    </row>
    <row r="74" spans="6:25" ht="15" x14ac:dyDescent="0.2">
      <c r="F74"/>
      <c r="R74" s="73"/>
      <c r="T74" s="103"/>
      <c r="Y74" s="103"/>
    </row>
    <row r="75" spans="6:25" ht="15" x14ac:dyDescent="0.2">
      <c r="F75"/>
      <c r="R75" s="73"/>
      <c r="T75" s="103"/>
      <c r="Y75" s="103"/>
    </row>
    <row r="76" spans="6:25" ht="15" x14ac:dyDescent="0.2">
      <c r="F76"/>
      <c r="R76" s="73"/>
      <c r="T76" s="103"/>
      <c r="Y76" s="103"/>
    </row>
    <row r="77" spans="6:25" ht="15" x14ac:dyDescent="0.2">
      <c r="F77"/>
      <c r="R77" s="73"/>
      <c r="T77" s="103"/>
      <c r="Y77" s="103"/>
    </row>
    <row r="78" spans="6:25" ht="15" x14ac:dyDescent="0.2">
      <c r="F78"/>
      <c r="R78" s="73"/>
      <c r="T78" s="103"/>
      <c r="Y78" s="103"/>
    </row>
    <row r="79" spans="6:25" ht="15" x14ac:dyDescent="0.2">
      <c r="F79"/>
      <c r="R79" s="73"/>
      <c r="T79" s="103"/>
      <c r="Y79" s="103"/>
    </row>
    <row r="80" spans="6:25" ht="15" x14ac:dyDescent="0.2">
      <c r="F80"/>
      <c r="R80" s="73"/>
      <c r="T80" s="103"/>
      <c r="Y80" s="103"/>
    </row>
    <row r="81" spans="6:25" ht="15" x14ac:dyDescent="0.2">
      <c r="F81"/>
      <c r="R81" s="73"/>
      <c r="T81" s="103"/>
      <c r="Y81" s="103"/>
    </row>
    <row r="82" spans="6:25" ht="15" x14ac:dyDescent="0.2">
      <c r="F82"/>
      <c r="R82" s="73"/>
      <c r="T82" s="103"/>
      <c r="Y82" s="103"/>
    </row>
    <row r="83" spans="6:25" ht="15" x14ac:dyDescent="0.2">
      <c r="F83"/>
      <c r="R83" s="73"/>
      <c r="T83" s="103"/>
      <c r="Y83" s="103"/>
    </row>
    <row r="84" spans="6:25" ht="15" x14ac:dyDescent="0.2">
      <c r="F84"/>
      <c r="R84" s="73"/>
      <c r="T84" s="103"/>
      <c r="Y84" s="103"/>
    </row>
    <row r="85" spans="6:25" ht="15" x14ac:dyDescent="0.2">
      <c r="F85"/>
      <c r="R85" s="73"/>
      <c r="T85" s="103"/>
      <c r="Y85" s="103"/>
    </row>
    <row r="86" spans="6:25" ht="15" x14ac:dyDescent="0.2">
      <c r="F86"/>
      <c r="R86" s="73"/>
      <c r="T86" s="103"/>
      <c r="Y86" s="103"/>
    </row>
    <row r="87" spans="6:25" ht="15" x14ac:dyDescent="0.2">
      <c r="F87"/>
      <c r="R87" s="73"/>
      <c r="T87" s="103"/>
      <c r="Y87" s="103"/>
    </row>
    <row r="88" spans="6:25" ht="15" x14ac:dyDescent="0.2">
      <c r="F88"/>
      <c r="R88" s="73"/>
      <c r="T88" s="103"/>
      <c r="Y88" s="103"/>
    </row>
    <row r="89" spans="6:25" ht="15" x14ac:dyDescent="0.2">
      <c r="F89"/>
      <c r="R89" s="73"/>
      <c r="T89" s="103"/>
      <c r="Y89" s="103"/>
    </row>
    <row r="90" spans="6:25" ht="15" x14ac:dyDescent="0.2">
      <c r="F90"/>
      <c r="R90" s="73"/>
      <c r="T90" s="103"/>
      <c r="Y90" s="103"/>
    </row>
    <row r="91" spans="6:25" ht="15" x14ac:dyDescent="0.2">
      <c r="F91"/>
      <c r="R91" s="73"/>
      <c r="T91" s="103"/>
      <c r="Y91" s="103"/>
    </row>
    <row r="92" spans="6:25" ht="15" x14ac:dyDescent="0.2">
      <c r="F92"/>
      <c r="R92" s="73"/>
      <c r="T92" s="103"/>
      <c r="Y92" s="103"/>
    </row>
    <row r="93" spans="6:25" ht="15" x14ac:dyDescent="0.2">
      <c r="F93"/>
      <c r="R93" s="73"/>
      <c r="T93" s="103"/>
      <c r="Y93" s="103"/>
    </row>
    <row r="94" spans="6:25" ht="15" x14ac:dyDescent="0.2">
      <c r="F94"/>
      <c r="R94" s="73"/>
      <c r="T94" s="103"/>
      <c r="Y94" s="103"/>
    </row>
    <row r="95" spans="6:25" ht="15" x14ac:dyDescent="0.2">
      <c r="F95"/>
      <c r="R95" s="73"/>
      <c r="T95" s="103"/>
      <c r="Y95" s="103"/>
    </row>
    <row r="96" spans="6:25" ht="15" x14ac:dyDescent="0.2">
      <c r="F96"/>
      <c r="R96" s="73"/>
      <c r="T96" s="103"/>
      <c r="Y96" s="103"/>
    </row>
    <row r="97" spans="6:25" ht="15" x14ac:dyDescent="0.2">
      <c r="F97"/>
      <c r="R97" s="73"/>
      <c r="T97" s="103"/>
      <c r="Y97" s="103"/>
    </row>
    <row r="98" spans="6:25" ht="15" x14ac:dyDescent="0.2">
      <c r="F98"/>
      <c r="R98" s="73"/>
      <c r="T98" s="103"/>
      <c r="Y98" s="103"/>
    </row>
    <row r="99" spans="6:25" ht="15" x14ac:dyDescent="0.2">
      <c r="F99"/>
      <c r="R99" s="73"/>
      <c r="T99" s="103"/>
      <c r="Y99" s="103"/>
    </row>
    <row r="100" spans="6:25" ht="15" x14ac:dyDescent="0.2">
      <c r="F100"/>
      <c r="R100" s="73"/>
      <c r="T100" s="103"/>
      <c r="Y100" s="103"/>
    </row>
    <row r="101" spans="6:25" ht="15" x14ac:dyDescent="0.2">
      <c r="F101"/>
      <c r="R101" s="73"/>
      <c r="T101" s="103"/>
      <c r="Y101" s="103"/>
    </row>
    <row r="102" spans="6:25" ht="15" x14ac:dyDescent="0.2">
      <c r="F102"/>
      <c r="R102" s="73"/>
      <c r="T102" s="103"/>
      <c r="Y102" s="103"/>
    </row>
    <row r="103" spans="6:25" ht="15" x14ac:dyDescent="0.2">
      <c r="F103"/>
      <c r="R103" s="73"/>
      <c r="T103" s="103"/>
      <c r="Y103" s="103"/>
    </row>
    <row r="104" spans="6:25" ht="15" x14ac:dyDescent="0.2">
      <c r="F104"/>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row>
    <row r="134" spans="6:25" ht="15" x14ac:dyDescent="0.2">
      <c r="F134"/>
      <c r="R134" s="73"/>
    </row>
    <row r="135" spans="6:25" ht="15" x14ac:dyDescent="0.2">
      <c r="F135"/>
      <c r="R135" s="73"/>
    </row>
    <row r="136" spans="6:25" ht="15" x14ac:dyDescent="0.2">
      <c r="F136"/>
      <c r="R136" s="73"/>
    </row>
    <row r="137" spans="6:25" ht="15" x14ac:dyDescent="0.2">
      <c r="F137"/>
      <c r="R137" s="73"/>
    </row>
    <row r="138" spans="6:25" ht="15" x14ac:dyDescent="0.2">
      <c r="F138"/>
      <c r="R138" s="73"/>
    </row>
    <row r="139" spans="6:25" ht="15" x14ac:dyDescent="0.2">
      <c r="F139"/>
      <c r="R139" s="73"/>
    </row>
    <row r="140" spans="6:25" ht="15" x14ac:dyDescent="0.2">
      <c r="F140"/>
      <c r="R140" s="73"/>
    </row>
    <row r="141" spans="6:25" ht="15" x14ac:dyDescent="0.2">
      <c r="F141"/>
      <c r="R141" s="73"/>
    </row>
    <row r="142" spans="6:25" ht="15" x14ac:dyDescent="0.2">
      <c r="F142"/>
      <c r="R142" s="73"/>
    </row>
    <row r="143" spans="6:25" ht="15" x14ac:dyDescent="0.2">
      <c r="F143"/>
      <c r="R143" s="73"/>
    </row>
    <row r="144" spans="6:25" ht="15" x14ac:dyDescent="0.2">
      <c r="F144"/>
      <c r="R144" s="73"/>
    </row>
    <row r="145" spans="6:18" ht="15" x14ac:dyDescent="0.2">
      <c r="F145"/>
      <c r="R145" s="73"/>
    </row>
    <row r="146" spans="6:18" ht="15" x14ac:dyDescent="0.2">
      <c r="F146"/>
      <c r="R146" s="73"/>
    </row>
    <row r="147" spans="6:18" ht="15" x14ac:dyDescent="0.2">
      <c r="F147"/>
      <c r="R147" s="73"/>
    </row>
    <row r="148" spans="6:18" ht="15" x14ac:dyDescent="0.2">
      <c r="F148"/>
      <c r="R148" s="73"/>
    </row>
    <row r="149" spans="6:18" ht="15" x14ac:dyDescent="0.2">
      <c r="F149"/>
      <c r="R149" s="73"/>
    </row>
    <row r="150" spans="6:18" ht="15" x14ac:dyDescent="0.2">
      <c r="F150"/>
      <c r="R150" s="73"/>
    </row>
    <row r="151" spans="6:18" ht="15" x14ac:dyDescent="0.2">
      <c r="F151"/>
      <c r="R151" s="73"/>
    </row>
    <row r="152" spans="6:18" ht="15" x14ac:dyDescent="0.2">
      <c r="F152"/>
      <c r="R152" s="73"/>
    </row>
    <row r="153" spans="6:18" ht="15" x14ac:dyDescent="0.2">
      <c r="R153" s="73"/>
    </row>
    <row r="154" spans="6:18" ht="15" x14ac:dyDescent="0.2">
      <c r="R154" s="73"/>
    </row>
    <row r="155" spans="6:18" ht="15" x14ac:dyDescent="0.2">
      <c r="R155" s="73"/>
    </row>
    <row r="156" spans="6:18" ht="15" x14ac:dyDescent="0.2">
      <c r="R156" s="73"/>
    </row>
    <row r="157" spans="6:18" ht="15" x14ac:dyDescent="0.2">
      <c r="R157" s="73"/>
    </row>
    <row r="158" spans="6:18" ht="15" x14ac:dyDescent="0.2">
      <c r="R158" s="73"/>
    </row>
    <row r="159" spans="6:18" ht="15" x14ac:dyDescent="0.2">
      <c r="R159" s="73"/>
    </row>
    <row r="160" spans="6:18" ht="15" x14ac:dyDescent="0.2">
      <c r="R160" s="73"/>
    </row>
  </sheetData>
  <mergeCells count="2">
    <mergeCell ref="A1:K1"/>
    <mergeCell ref="A28:K28"/>
  </mergeCells>
  <dataValidations count="3">
    <dataValidation type="list" allowBlank="1" showInputMessage="1" showErrorMessage="1" sqref="F29" xr:uid="{DB7BDA91-8968-473C-8972-F733C8AD8C38}">
      <formula1>$C$14:$C$21</formula1>
    </dataValidation>
    <dataValidation type="list" allowBlank="1" showInputMessage="1" showErrorMessage="1" sqref="E24:F25 F14:F16 E18:F21" xr:uid="{E31527C4-5DFE-40AC-B6B1-C78B83C22004}">
      <formula1>"UMT Study, Client Data, Video Data, Assumption, Expert Knowledge"</formula1>
    </dataValidation>
    <dataValidation type="list" allowBlank="1" showInputMessage="1" showErrorMessage="1" sqref="F30:F44" xr:uid="{E5559711-8D41-4282-BD41-53032D48D2AC}">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709-71BD-4172-8BA7-7BC92E9686DE}">
  <sheetPr codeName="Sheet7">
    <tabColor rgb="FFFFC000"/>
  </sheetPr>
  <dimension ref="B2:C8"/>
  <sheetViews>
    <sheetView workbookViewId="0">
      <selection activeCell="M16" sqref="M1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5C21F9FF81CA44B1719445CD00105F" ma:contentTypeVersion="14" ma:contentTypeDescription="Create a new document." ma:contentTypeScope="" ma:versionID="39457fb1cc26be7a1e1c5c2417e5538a">
  <xsd:schema xmlns:xsd="http://www.w3.org/2001/XMLSchema" xmlns:xs="http://www.w3.org/2001/XMLSchema" xmlns:p="http://schemas.microsoft.com/office/2006/metadata/properties" xmlns:ns2="3797da2d-c6bf-4cbd-8639-b4688bf22c46" xmlns:ns3="62144e32-4f6c-47d9-97da-1895a2869e5b" targetNamespace="http://schemas.microsoft.com/office/2006/metadata/properties" ma:root="true" ma:fieldsID="e46f7a7952a58037792e37dd031a87e6" ns2:_="" ns3:_="">
    <xsd:import namespace="3797da2d-c6bf-4cbd-8639-b4688bf22c46"/>
    <xsd:import namespace="62144e32-4f6c-47d9-97da-1895a2869e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97da2d-c6bf-4cbd-8639-b4688bf22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fbabe8-1c89-47f3-93c4-f60b3feb87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144e32-4f6c-47d9-97da-1895a2869e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767d6a5-9dbe-4d03-ad82-9aa29025529c}" ma:internalName="TaxCatchAll" ma:showField="CatchAllData" ma:web="62144e32-4f6c-47d9-97da-1895a2869e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797da2d-c6bf-4cbd-8639-b4688bf22c46">
      <Terms xmlns="http://schemas.microsoft.com/office/infopath/2007/PartnerControls"/>
    </lcf76f155ced4ddcb4097134ff3c332f>
    <TaxCatchAll xmlns="62144e32-4f6c-47d9-97da-1895a2869e5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D23943-1FB3-460D-9541-FD857ECA16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97da2d-c6bf-4cbd-8639-b4688bf22c46"/>
    <ds:schemaRef ds:uri="62144e32-4f6c-47d9-97da-1895a2869e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0CD86-B0B4-4255-BFFE-CB24AA202199}">
  <ds:schemaRefs>
    <ds:schemaRef ds:uri="http://schemas.microsoft.com/office/2006/documentManagement/types"/>
    <ds:schemaRef ds:uri="http://schemas.microsoft.com/office/infopath/2007/PartnerControls"/>
    <ds:schemaRef ds:uri="3797da2d-c6bf-4cbd-8639-b4688bf22c46"/>
    <ds:schemaRef ds:uri="http://purl.org/dc/elements/1.1/"/>
    <ds:schemaRef ds:uri="http://schemas.microsoft.com/office/2006/metadata/properties"/>
    <ds:schemaRef ds:uri="http://purl.org/dc/terms/"/>
    <ds:schemaRef ds:uri="62144e32-4f6c-47d9-97da-1895a2869e5b"/>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DAC5A466-8B5D-4C76-BA2E-3F9AFE6BB3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Notes</vt:lpstr>
      <vt:lpstr>Table HBR</vt:lpstr>
      <vt:lpstr>Sub Op Table</vt:lpstr>
      <vt:lpstr>Main Page</vt:lpstr>
      <vt:lpstr>Secondary Assumptions</vt:lpstr>
      <vt:lpstr>Cost Analysis</vt:lpstr>
      <vt:lpstr>Base Case&gt;</vt:lpstr>
      <vt:lpstr>Checkout Customer</vt:lpstr>
      <vt:lpstr>In Store_Floor Fulfillment&gt;&gt;</vt:lpstr>
      <vt:lpstr>DC Send to Store</vt:lpstr>
      <vt:lpstr>Move Product to Salesfloor</vt:lpstr>
      <vt:lpstr>Packout Product onto Shelf</vt:lpstr>
      <vt:lpstr>Order Picking</vt:lpstr>
      <vt:lpstr>In Store_Backroom Fulfillment&gt;&gt;</vt:lpstr>
      <vt:lpstr>DC Send to Store_</vt:lpstr>
      <vt:lpstr>Move Fast Product to Backroom</vt:lpstr>
      <vt:lpstr>Move Slow Product to Salesfloor</vt:lpstr>
      <vt:lpstr>Packout Slow Product on Shelf</vt:lpstr>
      <vt:lpstr>Order Picking_</vt:lpstr>
      <vt:lpstr>Fulfillment Center&gt;&gt;</vt:lpstr>
      <vt:lpstr>Order Picking and Packaging</vt:lpstr>
      <vt:lpstr>Deliver Order</vt:lpstr>
      <vt:lpstr>Dark Store&gt;&gt; </vt:lpstr>
      <vt:lpstr>DC Send to Dark Store</vt:lpstr>
      <vt:lpstr>Move Product to Dark Store</vt:lpstr>
      <vt:lpstr>A. Order Picking and Packaging</vt:lpstr>
      <vt:lpstr>A. Unbox Items_PickUp</vt:lpstr>
      <vt:lpstr>B. Order Picking_Pickup</vt:lpstr>
      <vt:lpstr>Add Ons&gt;&gt;</vt:lpstr>
      <vt:lpstr>Curbside Delivery_In Store</vt:lpstr>
      <vt:lpstr>Home Delivery_In Store</vt:lpstr>
      <vt:lpstr>Sheet1</vt:lpstr>
    </vt:vector>
  </TitlesOfParts>
  <Company>Kmart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Standards Template</dc:title>
  <dc:creator>tgood03</dc:creator>
  <cp:lastModifiedBy>Finlay, Matthew</cp:lastModifiedBy>
  <dcterms:created xsi:type="dcterms:W3CDTF">2008-09-09T23:31:01Z</dcterms:created>
  <dcterms:modified xsi:type="dcterms:W3CDTF">2024-06-20T00:40:26Z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0x010100E95C21F9FF81CA44B1719445CD00105F</vt:lpwstr>
  </property>
  <property fmtid="{D5CDD505-2E9C-101B-9397-08002B2CF9AE}" pid="3" name="MediaServiceImageTags">
    <vt:lpwstr/>
  </property>
</Properties>
</file>