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alc" sheetId="2" r:id="rId5"/>
  </sheets>
  <definedNames/>
  <calcPr/>
</workbook>
</file>

<file path=xl/sharedStrings.xml><?xml version="1.0" encoding="utf-8"?>
<sst xmlns="http://schemas.openxmlformats.org/spreadsheetml/2006/main" count="37" uniqueCount="18">
  <si>
    <r>
      <rPr>
        <b/>
        <sz val="12.0"/>
      </rPr>
      <t xml:space="preserve">This calculator was created to visualize the impact that attrition has on a time-zone based bid (see </t>
    </r>
    <r>
      <rPr>
        <b/>
        <color rgb="FF1155CC"/>
        <sz val="12.0"/>
        <u/>
      </rPr>
      <t>case study</t>
    </r>
    <r>
      <rPr>
        <b/>
        <sz val="12.0"/>
      </rPr>
      <t xml:space="preserve">). </t>
    </r>
  </si>
  <si>
    <t>To break down the calculator, we’ll look at team one starting with the total schedules, this is a % of each shift by start time. The count of shifts represents the number of agents in each shift. Skipping the shift_start/stop, The priority (P1-P3) outline how many shifts are needed in order to attain the SLA outlined in E2-G2.</t>
  </si>
  <si>
    <t>To use the calculator, update the total shifts for each start time and the priorites P1-P3 to reflect your enviorment. From there input the number of agents that have attrit (A17) and update the shift time (A18). From there, anyone can now see the impact to the business (SLA) along with the number of agents are paired with the priority level for hiring.</t>
  </si>
  <si>
    <t>Prioity</t>
  </si>
  <si>
    <t>50% SLA</t>
  </si>
  <si>
    <t>51-75% SLA</t>
  </si>
  <si>
    <t>76-100%SLA</t>
  </si>
  <si>
    <t>Total Schedules</t>
  </si>
  <si>
    <t>Count of shifts</t>
  </si>
  <si>
    <t>shift_start</t>
  </si>
  <si>
    <t>shift_stop</t>
  </si>
  <si>
    <t>P1</t>
  </si>
  <si>
    <t>P2</t>
  </si>
  <si>
    <t>P3</t>
  </si>
  <si>
    <t>Assigned</t>
  </si>
  <si>
    <t>Team 1</t>
  </si>
  <si>
    <t>Team 2</t>
  </si>
  <si>
    <t>Attrition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</si>
</sst>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h:mm:ss am/pm"/>
    <numFmt numFmtId="166" formatCode="h:mm am/pm"/>
  </numFmts>
  <fonts count="10">
    <font>
      <sz val="10.0"/>
      <color rgb="FF000000"/>
      <name val="Arial"/>
      <scheme val="minor"/>
    </font>
    <font>
      <b/>
      <u/>
      <sz val="12.0"/>
      <color rgb="FF0000FF"/>
    </font>
    <font>
      <sz val="11.0"/>
      <color theme="1"/>
      <name val="Arial"/>
      <scheme val="minor"/>
    </font>
    <font>
      <b/>
      <sz val="9.0"/>
      <color theme="1"/>
      <name val="Calibri"/>
    </font>
    <font>
      <sz val="9.0"/>
      <color theme="1"/>
      <name val="Calibri"/>
    </font>
    <font>
      <color theme="1"/>
      <name val="Arial"/>
    </font>
    <font>
      <b/>
      <sz val="11.0"/>
      <color theme="1"/>
      <name val="Arial"/>
    </font>
    <font>
      <color rgb="FFEFEFEF"/>
      <name val="Arial"/>
    </font>
    <font>
      <b/>
      <color theme="1"/>
      <name val="Arial"/>
    </font>
    <font>
      <color rgb="FF000000"/>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horizontal="center"/>
    </xf>
    <xf borderId="0" fillId="0" fontId="4" numFmtId="0" xfId="0" applyAlignment="1" applyFont="1">
      <alignment horizontal="center"/>
    </xf>
    <xf borderId="0" fillId="0" fontId="5" numFmtId="0" xfId="0" applyFont="1"/>
    <xf borderId="0" fillId="0" fontId="5" numFmtId="3" xfId="0" applyFont="1" applyNumberFormat="1"/>
    <xf borderId="0" fillId="0" fontId="3" numFmtId="0" xfId="0" applyAlignment="1" applyFont="1">
      <alignment horizontal="right"/>
    </xf>
    <xf borderId="1" fillId="0" fontId="5" numFmtId="0" xfId="0" applyAlignment="1" applyBorder="1" applyFont="1">
      <alignment horizontal="left" shrinkToFit="0" vertical="center" wrapText="0"/>
    </xf>
    <xf borderId="2" fillId="0" fontId="5" numFmtId="3" xfId="0" applyAlignment="1" applyBorder="1" applyFont="1" applyNumberFormat="1">
      <alignment horizontal="left" shrinkToFit="0" vertical="center" wrapText="1"/>
    </xf>
    <xf borderId="2" fillId="0" fontId="5" numFmtId="0" xfId="0" applyAlignment="1" applyBorder="1" applyFont="1">
      <alignment horizontal="left" shrinkToFit="0" vertical="center" wrapText="0"/>
    </xf>
    <xf borderId="3" fillId="0" fontId="5" numFmtId="0" xfId="0" applyAlignment="1" applyBorder="1" applyFont="1">
      <alignment horizontal="left" shrinkToFit="0" vertical="center" wrapText="0"/>
    </xf>
    <xf borderId="4" fillId="0" fontId="5" numFmtId="164" xfId="0" applyAlignment="1" applyBorder="1" applyFont="1" applyNumberFormat="1">
      <alignment shrinkToFit="0" vertical="center" wrapText="0"/>
    </xf>
    <xf borderId="5" fillId="0" fontId="5" numFmtId="3" xfId="0" applyAlignment="1" applyBorder="1" applyFont="1" applyNumberFormat="1">
      <alignment horizontal="center" shrinkToFit="0" vertical="center" wrapText="0"/>
    </xf>
    <xf borderId="5" fillId="0" fontId="5" numFmtId="165" xfId="0" applyAlignment="1" applyBorder="1" applyFont="1" applyNumberFormat="1">
      <alignment horizontal="left" shrinkToFit="0" vertical="center" wrapText="0"/>
    </xf>
    <xf borderId="5" fillId="0" fontId="5" numFmtId="165" xfId="0" applyAlignment="1" applyBorder="1" applyFont="1" applyNumberFormat="1">
      <alignment shrinkToFit="0" vertical="center" wrapText="0"/>
    </xf>
    <xf borderId="5" fillId="0" fontId="5" numFmtId="0" xfId="0" applyAlignment="1" applyBorder="1" applyFont="1">
      <alignment horizontal="center" shrinkToFit="0" vertical="center" wrapText="0"/>
    </xf>
    <xf borderId="6" fillId="0" fontId="5" numFmtId="0" xfId="0" applyAlignment="1" applyBorder="1" applyFont="1">
      <alignment horizontal="center" shrinkToFit="0" vertical="center" wrapText="0"/>
    </xf>
    <xf borderId="7" fillId="0" fontId="5" numFmtId="164" xfId="0" applyAlignment="1" applyBorder="1" applyFont="1" applyNumberFormat="1">
      <alignment shrinkToFit="0" vertical="center" wrapText="0"/>
    </xf>
    <xf borderId="8" fillId="0" fontId="5" numFmtId="3" xfId="0" applyAlignment="1" applyBorder="1" applyFont="1" applyNumberFormat="1">
      <alignment horizontal="center" shrinkToFit="0" vertical="center" wrapText="0"/>
    </xf>
    <xf borderId="8" fillId="0" fontId="5" numFmtId="165" xfId="0" applyAlignment="1" applyBorder="1" applyFont="1" applyNumberFormat="1">
      <alignment horizontal="left" shrinkToFit="0" vertical="center" wrapText="0"/>
    </xf>
    <xf borderId="8" fillId="0" fontId="5" numFmtId="165" xfId="0" applyAlignment="1" applyBorder="1" applyFont="1" applyNumberFormat="1">
      <alignment shrinkToFit="0" vertical="center" wrapText="0"/>
    </xf>
    <xf borderId="8" fillId="0" fontId="5" numFmtId="0" xfId="0" applyAlignment="1" applyBorder="1" applyFont="1">
      <alignment horizontal="center" shrinkToFit="0" vertical="center" wrapText="0"/>
    </xf>
    <xf borderId="9" fillId="0" fontId="5" numFmtId="0" xfId="0" applyAlignment="1" applyBorder="1" applyFont="1">
      <alignment horizontal="center" shrinkToFit="0" vertical="center" wrapText="0"/>
    </xf>
    <xf borderId="10" fillId="0" fontId="5" numFmtId="164" xfId="0" applyAlignment="1" applyBorder="1" applyFont="1" applyNumberFormat="1">
      <alignment shrinkToFit="0" vertical="center" wrapText="0"/>
    </xf>
    <xf borderId="11" fillId="0" fontId="5" numFmtId="3" xfId="0" applyAlignment="1" applyBorder="1" applyFont="1" applyNumberFormat="1">
      <alignment horizontal="center" shrinkToFit="0" vertical="center" wrapText="0"/>
    </xf>
    <xf borderId="11" fillId="0" fontId="5" numFmtId="165" xfId="0" applyAlignment="1" applyBorder="1" applyFont="1" applyNumberFormat="1">
      <alignment horizontal="left" shrinkToFit="0" vertical="center" wrapText="0"/>
    </xf>
    <xf borderId="11" fillId="0" fontId="5" numFmtId="165" xfId="0" applyAlignment="1" applyBorder="1" applyFont="1" applyNumberFormat="1">
      <alignment shrinkToFit="0" vertical="center" wrapText="0"/>
    </xf>
    <xf borderId="11" fillId="0" fontId="5" numFmtId="0" xfId="0" applyAlignment="1" applyBorder="1" applyFont="1">
      <alignment horizontal="center" shrinkToFit="0" vertical="center" wrapText="0"/>
    </xf>
    <xf borderId="12" fillId="0" fontId="5" numFmtId="0" xfId="0" applyAlignment="1" applyBorder="1" applyFont="1">
      <alignment horizontal="center" shrinkToFit="0" vertical="center" wrapText="0"/>
    </xf>
    <xf borderId="0" fillId="2" fontId="3" numFmtId="3" xfId="0" applyAlignment="1" applyFill="1" applyFont="1" applyNumberFormat="1">
      <alignment horizontal="center"/>
    </xf>
    <xf borderId="0" fillId="0" fontId="5" numFmtId="0" xfId="0" applyAlignment="1" applyFont="1">
      <alignment vertical="bottom"/>
    </xf>
    <xf borderId="0" fillId="0" fontId="5" numFmtId="0" xfId="0" applyAlignment="1" applyFont="1">
      <alignment horizontal="right" vertical="bottom"/>
    </xf>
    <xf borderId="0" fillId="0" fontId="6" numFmtId="0" xfId="0" applyAlignment="1" applyFont="1">
      <alignment readingOrder="0" vertical="bottom"/>
    </xf>
    <xf borderId="0" fillId="0" fontId="5" numFmtId="0" xfId="0" applyAlignment="1" applyFont="1">
      <alignment horizontal="center" vertical="bottom"/>
    </xf>
    <xf borderId="13" fillId="3" fontId="7" numFmtId="0" xfId="0" applyAlignment="1" applyBorder="1" applyFill="1" applyFont="1">
      <alignment horizontal="center" vertical="bottom"/>
    </xf>
    <xf borderId="0" fillId="0" fontId="5" numFmtId="0" xfId="0" applyAlignment="1" applyFont="1">
      <alignment horizontal="center" readingOrder="0"/>
    </xf>
    <xf borderId="0" fillId="0" fontId="5" numFmtId="0" xfId="0" applyAlignment="1" applyFont="1">
      <alignment horizontal="center" readingOrder="0" vertical="bottom"/>
    </xf>
    <xf borderId="14" fillId="0" fontId="8" numFmtId="0" xfId="0" applyAlignment="1" applyBorder="1" applyFont="1">
      <alignment vertical="bottom"/>
    </xf>
    <xf borderId="15" fillId="0" fontId="8" numFmtId="0" xfId="0" applyAlignment="1" applyBorder="1" applyFont="1">
      <alignment vertical="bottom"/>
    </xf>
    <xf borderId="0" fillId="0" fontId="5" numFmtId="166" xfId="0" applyAlignment="1" applyFont="1" applyNumberFormat="1">
      <alignment readingOrder="0" vertical="bottom"/>
    </xf>
    <xf borderId="0" fillId="0" fontId="9" numFmtId="0" xfId="0" applyAlignment="1" applyFont="1">
      <alignment horizontal="center" vertical="bottom"/>
    </xf>
    <xf borderId="0" fillId="0" fontId="4" numFmtId="0" xfId="0" applyAlignment="1" applyFont="1">
      <alignment horizontal="center" vertical="center"/>
    </xf>
  </cellXfs>
  <cellStyles count="1">
    <cellStyle xfId="0" name="Normal" builtinId="0"/>
  </cellStyles>
  <dxfs count="6">
    <dxf>
      <font/>
      <fill>
        <patternFill patternType="solid">
          <fgColor rgb="FFE06666"/>
          <bgColor rgb="FFE06666"/>
        </patternFill>
      </fill>
      <border/>
    </dxf>
    <dxf>
      <font>
        <color rgb="FF000000"/>
      </font>
      <fill>
        <patternFill patternType="solid">
          <fgColor rgb="FFE06666"/>
          <bgColor rgb="FFE06666"/>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calc-style">
      <tableStyleElement dxfId="3" type="headerRow"/>
      <tableStyleElement dxfId="4" type="firstRowStripe"/>
      <tableStyleElement dxfId="5" type="secondRowStripe"/>
    </tableStyle>
    <tableStyle count="3" pivot="0" name="calc-style 2">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G11" displayName="Table_1" name="Table_1" id="1">
  <tableColumns count="7">
    <tableColumn name="Total Schedules" id="1"/>
    <tableColumn name="Count of shifts" id="2"/>
    <tableColumn name="shift_start" id="3"/>
    <tableColumn name="shift_stop" id="4"/>
    <tableColumn name="P1" id="5"/>
    <tableColumn name="P2" id="6"/>
    <tableColumn name="P3" id="7"/>
  </tableColumns>
  <tableStyleInfo name="calc-style" showColumnStripes="0" showFirstColumn="1" showLastColumn="1" showRowStripes="1"/>
</table>
</file>

<file path=xl/tables/table2.xml><?xml version="1.0" encoding="utf-8"?>
<table xmlns="http://schemas.openxmlformats.org/spreadsheetml/2006/main" ref="I3:O11" displayName="Table_2" name="Table_2" id="2">
  <tableColumns count="7">
    <tableColumn name="Total Schedules" id="1"/>
    <tableColumn name="Count of shifts" id="2"/>
    <tableColumn name="shift_start" id="3"/>
    <tableColumn name="shift_stop" id="4"/>
    <tableColumn name="P1" id="5"/>
    <tableColumn name="P2" id="6"/>
    <tableColumn name="P3" id="7"/>
  </tableColumns>
  <tableStyleInfo name="calc-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wfmer/asharp-portfolio/blob/main/%F0%9F%8F%86%20Case%20Study%20-%20Optimizing%20Shift%20Bid%20via%20Time%20Zone%20Alignment.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5">
      <c r="A5" s="2" t="s">
        <v>1</v>
      </c>
    </row>
    <row r="14">
      <c r="A14" s="2" t="s">
        <v>2</v>
      </c>
    </row>
  </sheetData>
  <mergeCells count="3">
    <mergeCell ref="A5:D10"/>
    <mergeCell ref="A1:F3"/>
    <mergeCell ref="A14:E18"/>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5.88"/>
    <col customWidth="1" min="3" max="3" width="16.25"/>
    <col customWidth="1" min="4" max="4" width="16.13"/>
    <col customWidth="1" min="5" max="6" width="12.63"/>
    <col customWidth="1" min="9" max="9" width="20.5"/>
    <col customWidth="1" min="10" max="10" width="15.88"/>
    <col customWidth="1" min="11" max="11" width="16.25"/>
    <col customWidth="1" min="12" max="12" width="16.13"/>
  </cols>
  <sheetData>
    <row r="1">
      <c r="A1" s="3"/>
      <c r="E1" s="4" t="s">
        <v>3</v>
      </c>
      <c r="H1" s="5"/>
      <c r="I1" s="3"/>
      <c r="M1" s="4" t="s">
        <v>3</v>
      </c>
    </row>
    <row r="2">
      <c r="A2" s="5"/>
      <c r="B2" s="6"/>
      <c r="C2" s="5"/>
      <c r="D2" s="5"/>
      <c r="E2" s="5" t="s">
        <v>4</v>
      </c>
      <c r="F2" s="5" t="s">
        <v>5</v>
      </c>
      <c r="G2" s="5" t="s">
        <v>6</v>
      </c>
      <c r="H2" s="5"/>
      <c r="I2" s="7"/>
      <c r="J2" s="6"/>
      <c r="K2" s="3"/>
      <c r="L2" s="3"/>
      <c r="M2" s="5" t="s">
        <v>4</v>
      </c>
      <c r="N2" s="5" t="s">
        <v>5</v>
      </c>
      <c r="O2" s="5" t="s">
        <v>6</v>
      </c>
    </row>
    <row r="3">
      <c r="A3" s="8" t="s">
        <v>7</v>
      </c>
      <c r="B3" s="9" t="s">
        <v>8</v>
      </c>
      <c r="C3" s="10" t="s">
        <v>9</v>
      </c>
      <c r="D3" s="10" t="s">
        <v>10</v>
      </c>
      <c r="E3" s="10" t="s">
        <v>11</v>
      </c>
      <c r="F3" s="10" t="s">
        <v>12</v>
      </c>
      <c r="G3" s="11" t="s">
        <v>13</v>
      </c>
      <c r="H3" s="5"/>
      <c r="I3" s="8" t="s">
        <v>7</v>
      </c>
      <c r="J3" s="9" t="s">
        <v>8</v>
      </c>
      <c r="K3" s="10" t="s">
        <v>9</v>
      </c>
      <c r="L3" s="10" t="s">
        <v>10</v>
      </c>
      <c r="M3" s="10" t="s">
        <v>11</v>
      </c>
      <c r="N3" s="10" t="s">
        <v>12</v>
      </c>
      <c r="O3" s="11" t="s">
        <v>13</v>
      </c>
    </row>
    <row r="4">
      <c r="A4" s="12">
        <f t="shared" ref="A4:A11" si="1">IFERROR(IF(B4="",,B4/$B$12))</f>
        <v>0.1538461538</v>
      </c>
      <c r="B4" s="13">
        <v>10.0</v>
      </c>
      <c r="C4" s="14">
        <v>0.25</v>
      </c>
      <c r="D4" s="15">
        <v>0.6041666666666667</v>
      </c>
      <c r="E4" s="16">
        <v>5.0</v>
      </c>
      <c r="F4" s="16">
        <v>3.0</v>
      </c>
      <c r="G4" s="17">
        <v>2.0</v>
      </c>
      <c r="H4" s="5"/>
      <c r="I4" s="12">
        <f t="shared" ref="I4:I11" si="2">IFERROR(IF(J4="",,J4/$J$12))</f>
        <v>0.1707317073</v>
      </c>
      <c r="J4" s="13">
        <v>7.0</v>
      </c>
      <c r="K4" s="14">
        <v>0.25</v>
      </c>
      <c r="L4" s="15">
        <v>0.6041666666666667</v>
      </c>
      <c r="M4" s="16">
        <v>4.0</v>
      </c>
      <c r="N4" s="16">
        <v>2.0</v>
      </c>
      <c r="O4" s="17">
        <v>1.0</v>
      </c>
    </row>
    <row r="5">
      <c r="A5" s="18">
        <f t="shared" si="1"/>
        <v>0.1230769231</v>
      </c>
      <c r="B5" s="19">
        <v>8.0</v>
      </c>
      <c r="C5" s="20">
        <v>0.2708333333333333</v>
      </c>
      <c r="D5" s="21">
        <v>0.625</v>
      </c>
      <c r="E5" s="22">
        <v>4.0</v>
      </c>
      <c r="F5" s="22">
        <v>2.0</v>
      </c>
      <c r="G5" s="23">
        <v>2.0</v>
      </c>
      <c r="H5" s="5"/>
      <c r="I5" s="18">
        <f t="shared" si="2"/>
        <v>0.1219512195</v>
      </c>
      <c r="J5" s="19">
        <v>5.0</v>
      </c>
      <c r="K5" s="20">
        <v>0.2708333333333333</v>
      </c>
      <c r="L5" s="21">
        <v>0.625</v>
      </c>
      <c r="M5" s="22">
        <v>3.0</v>
      </c>
      <c r="N5" s="22">
        <v>1.0</v>
      </c>
      <c r="O5" s="23">
        <v>1.0</v>
      </c>
    </row>
    <row r="6">
      <c r="A6" s="12">
        <f t="shared" si="1"/>
        <v>0.1230769231</v>
      </c>
      <c r="B6" s="13">
        <v>8.0</v>
      </c>
      <c r="C6" s="14">
        <v>0.2916666666666667</v>
      </c>
      <c r="D6" s="15">
        <v>0.6458333333333334</v>
      </c>
      <c r="E6" s="16">
        <v>4.0</v>
      </c>
      <c r="F6" s="16">
        <v>2.0</v>
      </c>
      <c r="G6" s="17">
        <v>2.0</v>
      </c>
      <c r="H6" s="5"/>
      <c r="I6" s="12">
        <f t="shared" si="2"/>
        <v>0.09756097561</v>
      </c>
      <c r="J6" s="13">
        <v>4.0</v>
      </c>
      <c r="K6" s="14">
        <v>0.2916666666666667</v>
      </c>
      <c r="L6" s="15">
        <v>0.6458333333333334</v>
      </c>
      <c r="M6" s="16">
        <v>2.0</v>
      </c>
      <c r="N6" s="16">
        <v>1.0</v>
      </c>
      <c r="O6" s="17">
        <v>1.0</v>
      </c>
    </row>
    <row r="7">
      <c r="A7" s="18">
        <f t="shared" si="1"/>
        <v>0.09230769231</v>
      </c>
      <c r="B7" s="19">
        <v>6.0</v>
      </c>
      <c r="C7" s="20">
        <v>0.3125</v>
      </c>
      <c r="D7" s="21">
        <v>0.6666666666666667</v>
      </c>
      <c r="E7" s="22">
        <v>3.0</v>
      </c>
      <c r="F7" s="22">
        <v>2.0</v>
      </c>
      <c r="G7" s="23">
        <v>1.0</v>
      </c>
      <c r="H7" s="5"/>
      <c r="I7" s="18">
        <f t="shared" si="2"/>
        <v>0.09756097561</v>
      </c>
      <c r="J7" s="19">
        <v>4.0</v>
      </c>
      <c r="K7" s="20">
        <v>0.3125</v>
      </c>
      <c r="L7" s="21">
        <v>0.6666666666666667</v>
      </c>
      <c r="M7" s="22">
        <v>2.0</v>
      </c>
      <c r="N7" s="22">
        <v>1.0</v>
      </c>
      <c r="O7" s="23">
        <v>1.0</v>
      </c>
    </row>
    <row r="8">
      <c r="A8" s="12">
        <f t="shared" si="1"/>
        <v>0.09230769231</v>
      </c>
      <c r="B8" s="13">
        <v>6.0</v>
      </c>
      <c r="C8" s="14">
        <v>0.3333333333333333</v>
      </c>
      <c r="D8" s="15">
        <v>0.6875</v>
      </c>
      <c r="E8" s="16">
        <v>3.0</v>
      </c>
      <c r="F8" s="16">
        <v>2.0</v>
      </c>
      <c r="G8" s="17">
        <v>1.0</v>
      </c>
      <c r="H8" s="5"/>
      <c r="I8" s="12">
        <f t="shared" si="2"/>
        <v>0.09756097561</v>
      </c>
      <c r="J8" s="13">
        <v>4.0</v>
      </c>
      <c r="K8" s="14">
        <v>0.3333333333333333</v>
      </c>
      <c r="L8" s="15">
        <v>0.6875</v>
      </c>
      <c r="M8" s="16">
        <v>2.0</v>
      </c>
      <c r="N8" s="16">
        <v>1.0</v>
      </c>
      <c r="O8" s="17">
        <v>1.0</v>
      </c>
    </row>
    <row r="9">
      <c r="A9" s="18">
        <f t="shared" si="1"/>
        <v>0.1230769231</v>
      </c>
      <c r="B9" s="19">
        <v>8.0</v>
      </c>
      <c r="C9" s="20">
        <v>0.3541666666666667</v>
      </c>
      <c r="D9" s="21">
        <v>0.7083333333333334</v>
      </c>
      <c r="E9" s="22">
        <v>4.0</v>
      </c>
      <c r="F9" s="22">
        <v>2.0</v>
      </c>
      <c r="G9" s="23">
        <v>2.0</v>
      </c>
      <c r="H9" s="5"/>
      <c r="I9" s="18">
        <f t="shared" si="2"/>
        <v>0.1219512195</v>
      </c>
      <c r="J9" s="19">
        <v>5.0</v>
      </c>
      <c r="K9" s="20">
        <v>0.3541666666666667</v>
      </c>
      <c r="L9" s="21">
        <v>0.7083333333333334</v>
      </c>
      <c r="M9" s="22">
        <v>2.0</v>
      </c>
      <c r="N9" s="22">
        <v>2.0</v>
      </c>
      <c r="O9" s="23">
        <v>1.0</v>
      </c>
    </row>
    <row r="10">
      <c r="A10" s="12">
        <f t="shared" si="1"/>
        <v>0.1230769231</v>
      </c>
      <c r="B10" s="13">
        <v>8.0</v>
      </c>
      <c r="C10" s="14">
        <v>0.375</v>
      </c>
      <c r="D10" s="15">
        <v>0.7291666666666667</v>
      </c>
      <c r="E10" s="16">
        <v>4.0</v>
      </c>
      <c r="F10" s="16">
        <v>2.0</v>
      </c>
      <c r="G10" s="17">
        <v>2.0</v>
      </c>
      <c r="H10" s="5"/>
      <c r="I10" s="12">
        <f t="shared" si="2"/>
        <v>0.09756097561</v>
      </c>
      <c r="J10" s="13">
        <v>4.0</v>
      </c>
      <c r="K10" s="14">
        <v>0.375</v>
      </c>
      <c r="L10" s="15">
        <v>0.7291666666666667</v>
      </c>
      <c r="M10" s="16">
        <v>2.0</v>
      </c>
      <c r="N10" s="16">
        <v>1.0</v>
      </c>
      <c r="O10" s="17">
        <v>1.0</v>
      </c>
    </row>
    <row r="11">
      <c r="A11" s="24">
        <f t="shared" si="1"/>
        <v>0.1692307692</v>
      </c>
      <c r="B11" s="25">
        <v>11.0</v>
      </c>
      <c r="C11" s="26">
        <v>0.3958333333333333</v>
      </c>
      <c r="D11" s="27">
        <v>0.75</v>
      </c>
      <c r="E11" s="28">
        <v>5.0</v>
      </c>
      <c r="F11" s="28">
        <v>4.0</v>
      </c>
      <c r="G11" s="29">
        <v>2.0</v>
      </c>
      <c r="H11" s="5"/>
      <c r="I11" s="24">
        <f t="shared" si="2"/>
        <v>0.1951219512</v>
      </c>
      <c r="J11" s="25">
        <v>8.0</v>
      </c>
      <c r="K11" s="26">
        <v>0.3958333333333333</v>
      </c>
      <c r="L11" s="27">
        <v>0.75</v>
      </c>
      <c r="M11" s="28">
        <v>4.0</v>
      </c>
      <c r="N11" s="28">
        <v>2.0</v>
      </c>
      <c r="O11" s="29">
        <v>2.0</v>
      </c>
    </row>
    <row r="12">
      <c r="A12" s="7" t="s">
        <v>14</v>
      </c>
      <c r="B12" s="30">
        <f>SUM(B4:B11)</f>
        <v>65</v>
      </c>
      <c r="C12" s="31"/>
      <c r="D12" s="31"/>
      <c r="E12" s="5"/>
      <c r="F12" s="5"/>
      <c r="G12" s="5"/>
      <c r="H12" s="5"/>
      <c r="I12" s="7" t="s">
        <v>14</v>
      </c>
      <c r="J12" s="30">
        <f>sum(J4:J11)</f>
        <v>41</v>
      </c>
      <c r="K12" s="31"/>
      <c r="L12" s="31"/>
      <c r="M12" s="31"/>
      <c r="N12" s="31"/>
      <c r="O12" s="31"/>
    </row>
    <row r="13">
      <c r="A13" s="31"/>
      <c r="B13" s="32"/>
      <c r="C13" s="31"/>
      <c r="D13" s="31"/>
      <c r="E13" s="5"/>
      <c r="F13" s="5"/>
      <c r="G13" s="5"/>
      <c r="H13" s="5"/>
      <c r="I13" s="31"/>
      <c r="J13" s="32"/>
      <c r="K13" s="31"/>
      <c r="L13" s="31"/>
      <c r="M13" s="31"/>
      <c r="N13" s="31"/>
      <c r="O13" s="31"/>
    </row>
    <row r="14">
      <c r="A14" s="31"/>
      <c r="B14" s="31"/>
      <c r="C14" s="31"/>
      <c r="D14" s="31"/>
      <c r="E14" s="31"/>
      <c r="F14" s="31"/>
      <c r="G14" s="31"/>
      <c r="M14" s="31"/>
      <c r="N14" s="31"/>
      <c r="O14" s="31"/>
    </row>
    <row r="15">
      <c r="B15" s="33" t="s">
        <v>15</v>
      </c>
      <c r="C15" s="31"/>
      <c r="D15" s="31"/>
      <c r="E15" s="5"/>
      <c r="F15" s="5"/>
      <c r="G15" s="5"/>
      <c r="I15" s="31"/>
      <c r="J15" s="33" t="s">
        <v>16</v>
      </c>
      <c r="K15" s="31"/>
      <c r="L15" s="31"/>
      <c r="M15" s="31"/>
      <c r="N15" s="31"/>
      <c r="O15" s="31"/>
    </row>
    <row r="16">
      <c r="A16" s="34" t="s">
        <v>17</v>
      </c>
      <c r="B16" s="35">
        <f>vlookup($A$18, $C$4:$G$11,3,false)</f>
        <v>3</v>
      </c>
      <c r="C16" s="35">
        <f>vlookup($A$18, $C$4:$G$11,4,false)</f>
        <v>2</v>
      </c>
      <c r="D16" s="35">
        <f>vlookup($A$18, $C$4:$G$11,5,false)</f>
        <v>1</v>
      </c>
      <c r="E16" s="5"/>
      <c r="F16" s="5"/>
      <c r="G16" s="5"/>
      <c r="I16" s="36" t="s">
        <v>17</v>
      </c>
      <c r="J16" s="35">
        <f>vlookup($I$18, $K$4:$O$11,3,false)</f>
        <v>4</v>
      </c>
      <c r="K16" s="35">
        <f>vlookup($I$18, $K$4:$O$11,4,false)</f>
        <v>2</v>
      </c>
      <c r="L16" s="35">
        <f>vlookup($I$18, $K$4:$O$11,5,false)</f>
        <v>1</v>
      </c>
      <c r="M16" s="31"/>
      <c r="N16" s="31"/>
      <c r="O16" s="31"/>
    </row>
    <row r="17">
      <c r="A17" s="37">
        <v>2.0</v>
      </c>
      <c r="B17" s="38" t="s">
        <v>11</v>
      </c>
      <c r="C17" s="38" t="s">
        <v>12</v>
      </c>
      <c r="D17" s="38" t="s">
        <v>13</v>
      </c>
      <c r="E17" s="5"/>
      <c r="F17" s="5"/>
      <c r="G17" s="5"/>
      <c r="I17" s="36">
        <v>4.0</v>
      </c>
      <c r="J17" s="39" t="s">
        <v>11</v>
      </c>
      <c r="K17" s="39" t="s">
        <v>12</v>
      </c>
      <c r="L17" s="39" t="s">
        <v>13</v>
      </c>
      <c r="M17" s="31"/>
      <c r="N17" s="31"/>
      <c r="O17" s="31"/>
    </row>
    <row r="18">
      <c r="A18" s="40">
        <v>0.3125</v>
      </c>
      <c r="B18" s="34">
        <f>if(A17="","",($A$17-(C18+D18)))</f>
        <v>0</v>
      </c>
      <c r="C18" s="34">
        <f>if(A17="","", if($A$17-D18&gt;=C16,C16, $A$17-D18))</f>
        <v>1</v>
      </c>
      <c r="D18" s="41">
        <f>if(A17="","", if($A$17&gt;=D16,D16,D16-$A$17))</f>
        <v>1</v>
      </c>
      <c r="E18" s="31"/>
      <c r="F18" s="5"/>
      <c r="G18" s="5"/>
      <c r="H18" s="5"/>
      <c r="I18" s="40">
        <v>0.25</v>
      </c>
      <c r="J18" s="34">
        <f>if(I17="","",($I$17-(K18+L18)))</f>
        <v>1</v>
      </c>
      <c r="K18" s="34">
        <f>if(I17="","", if($I$17-L18&gt;=K16,K16, $I$17-L18))</f>
        <v>2</v>
      </c>
      <c r="L18" s="41">
        <f>if(I17="","", if($I$17&gt;=L16,L16,L16-$I$17))</f>
        <v>1</v>
      </c>
      <c r="M18" s="31"/>
      <c r="N18" s="31"/>
      <c r="O18" s="31"/>
    </row>
    <row r="19">
      <c r="A19" s="31"/>
      <c r="B19" s="34"/>
      <c r="C19" s="34"/>
      <c r="D19" s="34"/>
      <c r="E19" s="31"/>
      <c r="F19" s="5"/>
      <c r="G19" s="5"/>
      <c r="H19" s="5"/>
      <c r="I19" s="31"/>
      <c r="J19" s="31"/>
      <c r="K19" s="31"/>
      <c r="L19" s="31"/>
      <c r="M19" s="31"/>
      <c r="N19" s="31"/>
      <c r="O19" s="31"/>
    </row>
    <row r="20">
      <c r="A20" s="31"/>
      <c r="B20" s="31"/>
      <c r="C20" s="31"/>
      <c r="D20" s="31"/>
      <c r="E20" s="31"/>
      <c r="F20" s="5"/>
      <c r="G20" s="5"/>
      <c r="H20" s="5"/>
      <c r="I20" s="31"/>
      <c r="J20" s="31"/>
      <c r="K20" s="31"/>
      <c r="L20" s="31"/>
      <c r="M20" s="31"/>
      <c r="N20" s="31"/>
      <c r="O20" s="31"/>
    </row>
    <row r="21">
      <c r="A21" s="31"/>
      <c r="B21" s="31"/>
      <c r="C21" s="31"/>
      <c r="D21" s="31"/>
      <c r="E21" s="31"/>
      <c r="F21" s="5"/>
      <c r="G21" s="5"/>
      <c r="H21" s="5"/>
      <c r="I21" s="31"/>
      <c r="J21" s="31"/>
      <c r="K21" s="31"/>
      <c r="L21" s="31"/>
      <c r="M21" s="31"/>
      <c r="N21" s="31"/>
      <c r="O21" s="31"/>
    </row>
    <row r="22">
      <c r="A22" s="31"/>
      <c r="B22" s="31"/>
      <c r="C22" s="31"/>
      <c r="D22" s="31"/>
      <c r="E22" s="31"/>
      <c r="F22" s="5"/>
      <c r="G22" s="5"/>
      <c r="H22" s="5"/>
      <c r="I22" s="31"/>
      <c r="J22" s="31"/>
      <c r="K22" s="31"/>
      <c r="L22" s="31"/>
      <c r="M22" s="31"/>
      <c r="N22" s="31"/>
      <c r="O22" s="31"/>
    </row>
    <row r="23">
      <c r="E23" s="42"/>
      <c r="F23" s="42"/>
      <c r="G23" s="42"/>
      <c r="H23" s="42"/>
    </row>
    <row r="24">
      <c r="E24" s="42"/>
      <c r="F24" s="42"/>
      <c r="G24" s="42"/>
      <c r="H24" s="42"/>
    </row>
    <row r="25">
      <c r="E25" s="42"/>
      <c r="F25" s="42"/>
      <c r="G25" s="42"/>
      <c r="H25" s="42"/>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
    <mergeCell ref="A1:D1"/>
    <mergeCell ref="E1:G1"/>
    <mergeCell ref="I1:L1"/>
    <mergeCell ref="M1:O1"/>
  </mergeCells>
  <conditionalFormatting sqref="E4:G4">
    <cfRule type="expression" dxfId="0" priority="1">
      <formula>SUM($E4:$G4) &gt; $B4</formula>
    </cfRule>
  </conditionalFormatting>
  <conditionalFormatting sqref="E5:G5">
    <cfRule type="expression" dxfId="0" priority="2">
      <formula>SUM($E5:$G5) &gt; $B5</formula>
    </cfRule>
  </conditionalFormatting>
  <conditionalFormatting sqref="E6:G6">
    <cfRule type="expression" dxfId="0" priority="3">
      <formula>SUM($E6:$G6) &gt; $B6</formula>
    </cfRule>
  </conditionalFormatting>
  <conditionalFormatting sqref="E7:G7">
    <cfRule type="expression" dxfId="0" priority="4">
      <formula>SUM($E7:$G7) &gt; $B7</formula>
    </cfRule>
  </conditionalFormatting>
  <conditionalFormatting sqref="E8:G8">
    <cfRule type="expression" dxfId="0" priority="5">
      <formula>SUM($E8:$G8) &gt; $B8</formula>
    </cfRule>
  </conditionalFormatting>
  <conditionalFormatting sqref="E9:G9">
    <cfRule type="expression" dxfId="1" priority="6">
      <formula>SUM($E9:$G9) &gt; $B9</formula>
    </cfRule>
  </conditionalFormatting>
  <conditionalFormatting sqref="E10:G10">
    <cfRule type="expression" dxfId="0" priority="7">
      <formula>SUM($E10:$G10) &gt; $B10</formula>
    </cfRule>
  </conditionalFormatting>
  <conditionalFormatting sqref="E11:G11">
    <cfRule type="expression" dxfId="0" priority="8">
      <formula>SUM($E11:$G11) &gt; $B11</formula>
    </cfRule>
  </conditionalFormatting>
  <conditionalFormatting sqref="M4:O4">
    <cfRule type="expression" dxfId="0" priority="9">
      <formula>SUM($M4:$O4) &gt; $J4</formula>
    </cfRule>
  </conditionalFormatting>
  <conditionalFormatting sqref="M5:O5">
    <cfRule type="expression" dxfId="0" priority="10">
      <formula>SUM($M5:$O5) &gt; $J5</formula>
    </cfRule>
  </conditionalFormatting>
  <conditionalFormatting sqref="M6:O6">
    <cfRule type="expression" dxfId="0" priority="11">
      <formula>SUM($M6:$O6) &gt; $J6</formula>
    </cfRule>
  </conditionalFormatting>
  <conditionalFormatting sqref="M7:O7">
    <cfRule type="expression" dxfId="0" priority="12">
      <formula>SUM($M7:$O7) &gt; $J7</formula>
    </cfRule>
  </conditionalFormatting>
  <conditionalFormatting sqref="M8:O8">
    <cfRule type="expression" dxfId="0" priority="13">
      <formula>SUM($M8:$O8) &gt; $J8</formula>
    </cfRule>
  </conditionalFormatting>
  <conditionalFormatting sqref="M9:O9">
    <cfRule type="expression" dxfId="0" priority="14">
      <formula>SUM($M9:$O9) &gt; $J9</formula>
    </cfRule>
  </conditionalFormatting>
  <conditionalFormatting sqref="M10:O10">
    <cfRule type="expression" dxfId="0" priority="15">
      <formula>SUM($M10:$O10) &gt; $J10</formula>
    </cfRule>
  </conditionalFormatting>
  <conditionalFormatting sqref="M11:O11">
    <cfRule type="expression" dxfId="0" priority="16">
      <formula>SUM($M11:$O11) &gt; $J11</formula>
    </cfRule>
  </conditionalFormatting>
  <dataValidations>
    <dataValidation type="list" allowBlank="1" showErrorMessage="1" sqref="A18 I18">
      <formula1>"6:00 AM,6:30 AM,7:00 AM,7:30 AM,8:00 AM,8:30 AM,9:00 AM,9:30 AM"</formula1>
    </dataValidation>
  </dataValidations>
  <drawing r:id="rId1"/>
  <tableParts count="2">
    <tablePart r:id="rId4"/>
    <tablePart r:id="rId5"/>
  </tableParts>
</worksheet>
</file>