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胡\基物实验\偏振光实验\"/>
    </mc:Choice>
  </mc:AlternateContent>
  <xr:revisionPtr revIDLastSave="0" documentId="13_ncr:1_{1E2255B7-0D3D-48C5-9629-8739F785EF1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C38" i="1"/>
  <c r="C37" i="1"/>
  <c r="C34" i="1"/>
  <c r="C33" i="1"/>
  <c r="B34" i="1"/>
  <c r="B33" i="1"/>
  <c r="D13" i="1"/>
  <c r="D10" i="1"/>
  <c r="D11" i="1"/>
  <c r="D12" i="1"/>
  <c r="D14" i="1"/>
  <c r="D15" i="1"/>
  <c r="D16" i="1"/>
  <c r="D17" i="1"/>
  <c r="D18" i="1"/>
  <c r="D9" i="1"/>
  <c r="C10" i="1"/>
  <c r="C11" i="1"/>
  <c r="C12" i="1"/>
  <c r="C13" i="1"/>
  <c r="C14" i="1"/>
  <c r="C15" i="1"/>
  <c r="C16" i="1"/>
  <c r="C17" i="1"/>
  <c r="C18" i="1"/>
  <c r="C9" i="1"/>
</calcChain>
</file>

<file path=xl/sharedStrings.xml><?xml version="1.0" encoding="utf-8"?>
<sst xmlns="http://schemas.openxmlformats.org/spreadsheetml/2006/main" count="20" uniqueCount="20">
  <si>
    <t>56.09'20''</t>
    <phoneticPr fontId="2" type="noConversion"/>
  </si>
  <si>
    <r>
      <t>θ</t>
    </r>
    <r>
      <rPr>
        <sz val="11"/>
        <color theme="1"/>
        <rFont val="宋体"/>
        <family val="2"/>
        <charset val="134"/>
      </rPr>
      <t>B</t>
    </r>
    <r>
      <rPr>
        <sz val="11"/>
        <color theme="1"/>
        <rFont val="Calibri"/>
        <family val="2"/>
      </rPr>
      <t>=</t>
    </r>
    <phoneticPr fontId="2" type="noConversion"/>
  </si>
  <si>
    <t>n=arctan(θB)=</t>
    <phoneticPr fontId="2" type="noConversion"/>
  </si>
  <si>
    <t>Im(mV)</t>
    <phoneticPr fontId="2" type="noConversion"/>
  </si>
  <si>
    <t>Imax(mV)=</t>
    <phoneticPr fontId="2" type="noConversion"/>
  </si>
  <si>
    <t>Imin(mV)=</t>
    <phoneticPr fontId="2" type="noConversion"/>
  </si>
  <si>
    <t>θ</t>
    <phoneticPr fontId="2" type="noConversion"/>
  </si>
  <si>
    <t xml:space="preserve">(cosθ)2 </t>
    <phoneticPr fontId="2" type="noConversion"/>
  </si>
  <si>
    <t>(Im-Imin)/( Imax-Imin)</t>
    <phoneticPr fontId="2" type="noConversion"/>
  </si>
  <si>
    <t>p</t>
    <phoneticPr fontId="2" type="noConversion"/>
  </si>
  <si>
    <t>A盘透射轴在长轴方向的ai</t>
    <phoneticPr fontId="2" type="noConversion"/>
  </si>
  <si>
    <t>β=p-p水平</t>
    <phoneticPr fontId="2" type="noConversion"/>
  </si>
  <si>
    <t>Imax(mV)</t>
    <phoneticPr fontId="2" type="noConversion"/>
  </si>
  <si>
    <t>Imin(mV)</t>
    <phoneticPr fontId="2" type="noConversion"/>
  </si>
  <si>
    <t>a=ai-a垂直</t>
    <phoneticPr fontId="2" type="noConversion"/>
  </si>
  <si>
    <r>
      <t>利用a计算长轴方位角</t>
    </r>
    <r>
      <rPr>
        <sz val="11"/>
        <color theme="1"/>
        <rFont val="Calibri"/>
        <family val="2"/>
      </rPr>
      <t>ψ</t>
    </r>
    <phoneticPr fontId="2" type="noConversion"/>
  </si>
  <si>
    <t>Imin/Imax</t>
    <phoneticPr fontId="2" type="noConversion"/>
  </si>
  <si>
    <r>
      <t>sin</t>
    </r>
    <r>
      <rPr>
        <sz val="11"/>
        <color theme="1"/>
        <rFont val="Calibri"/>
        <family val="2"/>
      </rPr>
      <t>δ</t>
    </r>
    <phoneticPr fontId="2" type="noConversion"/>
  </si>
  <si>
    <t>δ</t>
    <phoneticPr fontId="2" type="noConversion"/>
  </si>
  <si>
    <r>
      <t>利用光强计算</t>
    </r>
    <r>
      <rPr>
        <sz val="11"/>
        <color theme="1"/>
        <rFont val="Calibri"/>
        <family val="2"/>
      </rPr>
      <t>ψ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</si>
</sst>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[h]\.mm\'ss\'\'"/>
  </numFmts>
  <fonts count="6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宋体"/>
      <family val="2"/>
      <charset val="134"/>
    </font>
    <font>
      <sz val="11"/>
      <color rgb="FF000000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22" fontId="0" fillId="0" borderId="0" xfId="0" applyNumberFormat="1"/>
    <xf numFmtId="177" fontId="0" fillId="0" borderId="0" xfId="0" applyNumberFormat="1"/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(</a:t>
            </a:r>
            <a:r>
              <a:rPr lang="en-US" altLang="zh-CN" sz="1400" b="1" i="1" u="none" strike="noStrike" baseline="0">
                <a:effectLst/>
              </a:rPr>
              <a:t>I</a:t>
            </a:r>
            <a:r>
              <a:rPr lang="en-US" altLang="zh-CN" sz="1400" b="0" i="0" u="none" strike="noStrike" baseline="0">
                <a:effectLst/>
              </a:rPr>
              <a:t>m-</a:t>
            </a:r>
            <a:r>
              <a:rPr lang="en-US" altLang="zh-CN" sz="1400" b="1" i="1" u="none" strike="noStrike" baseline="0">
                <a:effectLst/>
              </a:rPr>
              <a:t>I</a:t>
            </a:r>
            <a:r>
              <a:rPr lang="en-US" altLang="zh-CN" sz="1400" b="0" i="0" u="none" strike="noStrike" baseline="0">
                <a:effectLst/>
              </a:rPr>
              <a:t>min)/( </a:t>
            </a:r>
            <a:r>
              <a:rPr lang="en-US" altLang="zh-CN" sz="1400" b="1" i="1" u="none" strike="noStrike" baseline="0">
                <a:effectLst/>
              </a:rPr>
              <a:t>I</a:t>
            </a:r>
            <a:r>
              <a:rPr lang="en-US" altLang="zh-CN" sz="1400" b="0" i="0" u="none" strike="noStrike" baseline="0">
                <a:effectLst/>
              </a:rPr>
              <a:t>max-</a:t>
            </a:r>
            <a:r>
              <a:rPr lang="en-US" altLang="zh-CN" sz="1400" b="1" i="1" u="none" strike="noStrike" baseline="0">
                <a:effectLst/>
              </a:rPr>
              <a:t>I</a:t>
            </a:r>
            <a:r>
              <a:rPr lang="en-US" altLang="zh-CN" sz="1400" b="0" i="0" u="none" strike="noStrike" baseline="0">
                <a:effectLst/>
              </a:rPr>
              <a:t>min)(</a:t>
            </a:r>
            <a:r>
              <a:rPr lang="zh-CN" altLang="en-US" sz="1400" b="0" i="0" u="none" strike="noStrike" baseline="0">
                <a:effectLst/>
              </a:rPr>
              <a:t>测量结果</a:t>
            </a:r>
            <a:r>
              <a:rPr lang="en-US" altLang="zh-CN" sz="1400" b="0" i="0" u="none" strike="noStrike" baseline="0">
                <a:effectLst/>
              </a:rPr>
              <a:t>)</a:t>
            </a:r>
            <a:r>
              <a:rPr lang="zh-CN" altLang="en-US" sz="1400" b="0" i="0" u="none" strike="noStrike" baseline="0">
                <a:effectLst/>
              </a:rPr>
              <a:t>和</a:t>
            </a:r>
            <a:r>
              <a:rPr lang="en-US" altLang="zh-CN" sz="1400" b="0" i="0" u="none" strike="noStrike" baseline="0">
                <a:effectLst/>
              </a:rPr>
              <a:t>(cos</a:t>
            </a:r>
            <a:r>
              <a:rPr lang="el-GR" altLang="zh-CN" sz="1400" b="0" i="0" u="none" strike="noStrike" baseline="0">
                <a:effectLst/>
              </a:rPr>
              <a:t>θ</a:t>
            </a:r>
            <a:r>
              <a:rPr lang="en-US" altLang="zh-CN" sz="1400" b="0" i="0" u="none" strike="noStrike" baseline="0">
                <a:effectLst/>
              </a:rPr>
              <a:t>)2 </a:t>
            </a:r>
            <a:r>
              <a:rPr lang="zh-CN" altLang="en-US" sz="1400" b="0" i="0" u="none" strike="noStrike" baseline="0">
                <a:effectLst/>
              </a:rPr>
              <a:t>随</a:t>
            </a:r>
            <a:r>
              <a:rPr lang="el-GR" altLang="zh-CN" sz="1400" b="0" i="0" u="none" strike="noStrike" baseline="0">
                <a:effectLst/>
              </a:rPr>
              <a:t>θ</a:t>
            </a:r>
            <a:r>
              <a:rPr lang="zh-CN" altLang="en-US" sz="1400" b="0" i="0" u="none" strike="noStrike" baseline="0">
                <a:effectLst/>
              </a:rPr>
              <a:t>变化的关系图</a:t>
            </a:r>
            <a:r>
              <a:rPr lang="zh-CN" altLang="en-US" sz="1400" b="0" i="0" u="none" strike="noStrike" baseline="0"/>
              <a:t> </a:t>
            </a:r>
            <a:br>
              <a:rPr lang="zh-CN" altLang="en-US" sz="1400" b="0" i="0" u="none" strike="noStrike" baseline="0"/>
            </a:b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875401961653468E-2"/>
          <c:y val="9.9859935732332525E-2"/>
          <c:w val="0.86360463898000472"/>
          <c:h val="0.75762209630338262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Sheet1!$C$8</c:f>
              <c:strCache>
                <c:ptCount val="1"/>
                <c:pt idx="0">
                  <c:v>(cosθ)2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Sheet1!$A$9:$A$18</c:f>
              <c:numCache>
                <c:formatCode>General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80</c:v>
                </c:pt>
                <c:pt idx="7">
                  <c:v>84</c:v>
                </c:pt>
                <c:pt idx="8">
                  <c:v>87</c:v>
                </c:pt>
                <c:pt idx="9">
                  <c:v>90</c:v>
                </c:pt>
              </c:numCache>
            </c:numRef>
          </c:xVal>
          <c:yVal>
            <c:numRef>
              <c:f>Sheet1!$C$9:$C$18</c:f>
              <c:numCache>
                <c:formatCode>General</c:formatCode>
                <c:ptCount val="10"/>
                <c:pt idx="0">
                  <c:v>1</c:v>
                </c:pt>
                <c:pt idx="1">
                  <c:v>0.93301270189221941</c:v>
                </c:pt>
                <c:pt idx="2">
                  <c:v>0.75000000000000011</c:v>
                </c:pt>
                <c:pt idx="3">
                  <c:v>0.50000000000000011</c:v>
                </c:pt>
                <c:pt idx="4">
                  <c:v>0.25000000000000011</c:v>
                </c:pt>
                <c:pt idx="5">
                  <c:v>6.698729810778066E-2</c:v>
                </c:pt>
                <c:pt idx="6">
                  <c:v>3.0153689607045831E-2</c:v>
                </c:pt>
                <c:pt idx="7">
                  <c:v>1.0926199633097178E-2</c:v>
                </c:pt>
                <c:pt idx="8">
                  <c:v>2.7390523158633455E-3</c:v>
                </c:pt>
                <c:pt idx="9">
                  <c:v>3.7524718414124473E-33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47-4134-8967-D4363E98356F}"/>
            </c:ext>
          </c:extLst>
        </c:ser>
        <c:ser>
          <c:idx val="0"/>
          <c:order val="1"/>
          <c:tx>
            <c:strRef>
              <c:f>Sheet1!$D$8</c:f>
              <c:strCache>
                <c:ptCount val="1"/>
                <c:pt idx="0">
                  <c:v>(Im-Imin)/( Imax-Imin)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Sheet1!$A$9:$A$18</c:f>
              <c:numCache>
                <c:formatCode>General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80</c:v>
                </c:pt>
                <c:pt idx="7">
                  <c:v>84</c:v>
                </c:pt>
                <c:pt idx="8">
                  <c:v>87</c:v>
                </c:pt>
                <c:pt idx="9">
                  <c:v>90</c:v>
                </c:pt>
              </c:numCache>
            </c:numRef>
          </c:xVal>
          <c:yVal>
            <c:numRef>
              <c:f>Sheet1!$D$9:$D$18</c:f>
              <c:numCache>
                <c:formatCode>General</c:formatCode>
                <c:ptCount val="10"/>
                <c:pt idx="0">
                  <c:v>1</c:v>
                </c:pt>
                <c:pt idx="1">
                  <c:v>0.93372960667762739</c:v>
                </c:pt>
                <c:pt idx="2">
                  <c:v>0.76400657645124581</c:v>
                </c:pt>
                <c:pt idx="3">
                  <c:v>0.52168964208928792</c:v>
                </c:pt>
                <c:pt idx="4">
                  <c:v>0.26811685847982802</c:v>
                </c:pt>
                <c:pt idx="5">
                  <c:v>7.6388010623498162E-2</c:v>
                </c:pt>
                <c:pt idx="6">
                  <c:v>3.7561654230428732E-2</c:v>
                </c:pt>
                <c:pt idx="7">
                  <c:v>1.5176425951688376E-2</c:v>
                </c:pt>
                <c:pt idx="8">
                  <c:v>5.0588086505627926E-3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47-4134-8967-D4363E98356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20165263"/>
        <c:axId val="931907839"/>
      </c:scatterChart>
      <c:valAx>
        <c:axId val="82016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θ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907839"/>
        <c:crosses val="autoZero"/>
        <c:crossBetween val="midCat"/>
      </c:valAx>
      <c:valAx>
        <c:axId val="9319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(</a:t>
                </a:r>
                <a:r>
                  <a:rPr lang="en-US" altLang="zh-CN" sz="1000" b="1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I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m-</a:t>
                </a:r>
                <a:r>
                  <a:rPr lang="en-US" altLang="zh-CN" sz="1000" b="1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I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min)/( </a:t>
                </a:r>
                <a:r>
                  <a:rPr lang="en-US" altLang="zh-CN" sz="1000" b="1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I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max-</a:t>
                </a:r>
                <a:r>
                  <a:rPr lang="en-US" altLang="zh-CN" sz="1000" b="1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I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min)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与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(cos</a:t>
                </a:r>
                <a:r>
                  <a:rPr lang="el-GR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θ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)2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16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171450</xdr:colOff>
      <xdr:row>16</xdr:row>
      <xdr:rowOff>165100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791FC58F-04B8-61AB-1272-894B7EB11572}"/>
            </a:ext>
          </a:extLst>
        </xdr:cNvPr>
        <xdr:cNvSpPr txBox="1"/>
      </xdr:nvSpPr>
      <xdr:spPr>
        <a:xfrm>
          <a:off x="7435850" y="3009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8</xdr:col>
      <xdr:colOff>25400</xdr:colOff>
      <xdr:row>4</xdr:row>
      <xdr:rowOff>38100</xdr:rowOff>
    </xdr:from>
    <xdr:to>
      <xdr:col>17</xdr:col>
      <xdr:colOff>285750</xdr:colOff>
      <xdr:row>27</xdr:row>
      <xdr:rowOff>25400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9AA52A9-F3E5-9F65-CCF6-9864FBBA5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A18" workbookViewId="0">
      <selection activeCell="D43" sqref="D43"/>
    </sheetView>
  </sheetViews>
  <sheetFormatPr defaultRowHeight="14"/>
  <cols>
    <col min="1" max="1" width="20.08203125" customWidth="1"/>
    <col min="2" max="2" width="12.58203125" bestFit="1" customWidth="1"/>
  </cols>
  <sheetData>
    <row r="1" spans="1:6">
      <c r="A1">
        <v>1</v>
      </c>
    </row>
    <row r="2" spans="1:6" ht="15">
      <c r="A2" s="1" t="s">
        <v>1</v>
      </c>
      <c r="B2" s="3" t="s">
        <v>0</v>
      </c>
      <c r="D2" t="s">
        <v>2</v>
      </c>
      <c r="F2">
        <v>1.49</v>
      </c>
    </row>
    <row r="3" spans="1:6">
      <c r="B3" s="2"/>
    </row>
    <row r="5" spans="1:6">
      <c r="A5">
        <v>2</v>
      </c>
    </row>
    <row r="6" spans="1:6">
      <c r="A6" t="s">
        <v>4</v>
      </c>
      <c r="B6">
        <v>7.9089999999999998</v>
      </c>
      <c r="D6" t="s">
        <v>5</v>
      </c>
      <c r="E6">
        <v>2E-3</v>
      </c>
    </row>
    <row r="8" spans="1:6">
      <c r="A8" t="s">
        <v>6</v>
      </c>
      <c r="B8" t="s">
        <v>3</v>
      </c>
      <c r="C8" t="s">
        <v>7</v>
      </c>
      <c r="D8" t="s">
        <v>8</v>
      </c>
    </row>
    <row r="9" spans="1:6">
      <c r="A9">
        <v>0</v>
      </c>
      <c r="B9">
        <v>7.9089999999999998</v>
      </c>
      <c r="C9">
        <f>(COS(A9*PI()/180))^2</f>
        <v>1</v>
      </c>
      <c r="D9">
        <f>(B9-$E$6)/($B$6-$E$6)</f>
        <v>1</v>
      </c>
    </row>
    <row r="10" spans="1:6">
      <c r="A10">
        <v>15</v>
      </c>
      <c r="B10">
        <v>7.3849999999999998</v>
      </c>
      <c r="C10">
        <f t="shared" ref="C10:C18" si="0">(COS(A10*PI()/180))^2</f>
        <v>0.93301270189221941</v>
      </c>
      <c r="D10">
        <f t="shared" ref="D10:D18" si="1">(B10-$E$6)/($B$6-$E$6)</f>
        <v>0.93372960667762739</v>
      </c>
    </row>
    <row r="11" spans="1:6">
      <c r="A11">
        <v>30</v>
      </c>
      <c r="B11">
        <v>6.0430000000000001</v>
      </c>
      <c r="C11">
        <f t="shared" si="0"/>
        <v>0.75000000000000011</v>
      </c>
      <c r="D11">
        <f t="shared" si="1"/>
        <v>0.76400657645124581</v>
      </c>
    </row>
    <row r="12" spans="1:6">
      <c r="A12">
        <v>45</v>
      </c>
      <c r="B12">
        <v>4.1269999999999998</v>
      </c>
      <c r="C12">
        <f t="shared" si="0"/>
        <v>0.50000000000000011</v>
      </c>
      <c r="D12">
        <f t="shared" si="1"/>
        <v>0.52168964208928792</v>
      </c>
    </row>
    <row r="13" spans="1:6">
      <c r="A13">
        <v>60</v>
      </c>
      <c r="B13">
        <v>2.1219999999999999</v>
      </c>
      <c r="C13">
        <f t="shared" si="0"/>
        <v>0.25000000000000011</v>
      </c>
      <c r="D13">
        <f>(B13-$E$6)/($B$6-$E$6)</f>
        <v>0.26811685847982802</v>
      </c>
    </row>
    <row r="14" spans="1:6">
      <c r="A14">
        <v>75</v>
      </c>
      <c r="B14">
        <v>0.60599999999999998</v>
      </c>
      <c r="C14">
        <f t="shared" si="0"/>
        <v>6.698729810778066E-2</v>
      </c>
      <c r="D14">
        <f t="shared" si="1"/>
        <v>7.6388010623498162E-2</v>
      </c>
    </row>
    <row r="15" spans="1:6">
      <c r="A15">
        <v>80</v>
      </c>
      <c r="B15">
        <v>0.29899999999999999</v>
      </c>
      <c r="C15">
        <f t="shared" si="0"/>
        <v>3.0153689607045831E-2</v>
      </c>
      <c r="D15">
        <f t="shared" si="1"/>
        <v>3.7561654230428732E-2</v>
      </c>
    </row>
    <row r="16" spans="1:6">
      <c r="A16">
        <v>84</v>
      </c>
      <c r="B16">
        <v>0.122</v>
      </c>
      <c r="C16">
        <f t="shared" si="0"/>
        <v>1.0926199633097178E-2</v>
      </c>
      <c r="D16">
        <f t="shared" si="1"/>
        <v>1.5176425951688376E-2</v>
      </c>
    </row>
    <row r="17" spans="1:4">
      <c r="A17">
        <v>87</v>
      </c>
      <c r="B17">
        <v>4.2000000000000003E-2</v>
      </c>
      <c r="C17">
        <f t="shared" si="0"/>
        <v>2.7390523158633455E-3</v>
      </c>
      <c r="D17">
        <f t="shared" si="1"/>
        <v>5.0588086505627926E-3</v>
      </c>
    </row>
    <row r="18" spans="1:4">
      <c r="A18">
        <v>90</v>
      </c>
      <c r="B18">
        <v>2E-3</v>
      </c>
      <c r="C18">
        <f t="shared" si="0"/>
        <v>3.7524718414124473E-33</v>
      </c>
      <c r="D18">
        <f t="shared" si="1"/>
        <v>0</v>
      </c>
    </row>
    <row r="31" spans="1:4" ht="32" customHeight="1"/>
    <row r="32" spans="1:4" ht="17.5" customHeight="1">
      <c r="A32" s="5" t="s">
        <v>11</v>
      </c>
      <c r="B32">
        <v>22.5</v>
      </c>
      <c r="C32">
        <v>45</v>
      </c>
      <c r="D32">
        <v>67.5</v>
      </c>
    </row>
    <row r="33" spans="1:4">
      <c r="A33" t="s">
        <v>9</v>
      </c>
      <c r="B33">
        <f>286+10/60</f>
        <v>286.16666666666669</v>
      </c>
      <c r="C33">
        <f>308+40/60</f>
        <v>308.66666666666669</v>
      </c>
      <c r="D33">
        <f>331+10/60</f>
        <v>331.16666666666669</v>
      </c>
    </row>
    <row r="34" spans="1:4" ht="28.5">
      <c r="A34" s="4" t="s">
        <v>10</v>
      </c>
      <c r="B34">
        <f>360+91.5</f>
        <v>451.5</v>
      </c>
      <c r="C34">
        <f>322+20/60</f>
        <v>322.33333333333331</v>
      </c>
      <c r="D34">
        <f>358+30/60</f>
        <v>358.5</v>
      </c>
    </row>
    <row r="35" spans="1:4">
      <c r="A35" t="s">
        <v>12</v>
      </c>
      <c r="B35">
        <v>5.9509999999999996</v>
      </c>
      <c r="C35">
        <v>3.8610000000000002</v>
      </c>
      <c r="D35">
        <v>4.76</v>
      </c>
    </row>
    <row r="36" spans="1:4">
      <c r="A36" t="s">
        <v>13</v>
      </c>
      <c r="B36">
        <v>1.117</v>
      </c>
      <c r="C36">
        <v>3.2890000000000001</v>
      </c>
      <c r="D36">
        <v>0.70299999999999996</v>
      </c>
    </row>
    <row r="37" spans="1:4">
      <c r="A37" t="s">
        <v>14</v>
      </c>
      <c r="B37">
        <v>93</v>
      </c>
      <c r="C37">
        <f>-36-10/60</f>
        <v>-36.166666666666664</v>
      </c>
      <c r="D37">
        <v>0</v>
      </c>
    </row>
    <row r="38" spans="1:4" ht="14.5">
      <c r="A38" t="s">
        <v>15</v>
      </c>
      <c r="B38">
        <v>-3</v>
      </c>
      <c r="C38">
        <f>-53-50/60</f>
        <v>-53.833333333333336</v>
      </c>
      <c r="D38">
        <v>90</v>
      </c>
    </row>
    <row r="39" spans="1:4">
      <c r="A39" t="s">
        <v>16</v>
      </c>
      <c r="B39">
        <v>0.188</v>
      </c>
      <c r="C39">
        <v>0.85199999999999998</v>
      </c>
      <c r="D39">
        <v>0.1477</v>
      </c>
    </row>
    <row r="40" spans="1:4" ht="14.5">
      <c r="A40" t="s">
        <v>17</v>
      </c>
      <c r="B40">
        <v>1.03</v>
      </c>
      <c r="C40">
        <v>0.997</v>
      </c>
      <c r="D40">
        <v>0.94699999999999995</v>
      </c>
    </row>
    <row r="41" spans="1:4" ht="14.5">
      <c r="A41" s="1" t="s">
        <v>18</v>
      </c>
      <c r="B41">
        <v>90</v>
      </c>
      <c r="C41">
        <v>85.4</v>
      </c>
      <c r="D41">
        <v>71.28</v>
      </c>
    </row>
    <row r="42" spans="1:4" ht="14.5">
      <c r="A42" t="s">
        <v>19</v>
      </c>
      <c r="B42">
        <v>0</v>
      </c>
      <c r="C42">
        <v>45</v>
      </c>
      <c r="D42">
        <v>85.55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haowei hu</cp:lastModifiedBy>
  <dcterms:created xsi:type="dcterms:W3CDTF">2015-06-05T18:19:34Z</dcterms:created>
  <dcterms:modified xsi:type="dcterms:W3CDTF">2023-11-21T18:37:26Z</dcterms:modified>
</cp:coreProperties>
</file>