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22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<sst xmlns="http://schemas.openxmlformats.org/spreadsheetml/2006/main" count="109" uniqueCount="62">
  <si>
    <t>B.1</t>
  </si>
  <si>
    <r>
      <rPr>
        <sz val="11"/>
        <color theme="1"/>
        <rFont val="宋体"/>
        <charset val="134"/>
        <scheme val="minor"/>
      </rPr>
      <t>Z</t>
    </r>
    <r>
      <rPr>
        <sz val="8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=</t>
    </r>
  </si>
  <si>
    <t>mm</t>
  </si>
  <si>
    <t>j</t>
  </si>
  <si>
    <t>Zoj</t>
  </si>
  <si>
    <t>Zij</t>
  </si>
  <si>
    <t>（mm）</t>
  </si>
  <si>
    <t>选近似的一组计算</t>
  </si>
  <si>
    <t>放大</t>
  </si>
  <si>
    <t>p=</t>
  </si>
  <si>
    <t>缩小</t>
  </si>
  <si>
    <t>q=</t>
  </si>
  <si>
    <t>近似</t>
  </si>
  <si>
    <t>f=</t>
  </si>
  <si>
    <t>p*q/(p+q)</t>
  </si>
  <si>
    <t>B.2</t>
  </si>
  <si>
    <t>Zi=1540mm</t>
  </si>
  <si>
    <t>Zo=540mm</t>
  </si>
  <si>
    <t>b=</t>
  </si>
  <si>
    <t>ZL1=</t>
  </si>
  <si>
    <t>ZL2=</t>
  </si>
  <si>
    <t>a=</t>
  </si>
  <si>
    <t>(b^2-a^2)/4b=</t>
  </si>
  <si>
    <t>B.3</t>
  </si>
  <si>
    <t>y1'=</t>
  </si>
  <si>
    <t>y2'=</t>
  </si>
  <si>
    <t>y'=</t>
  </si>
  <si>
    <t>f0'=</t>
  </si>
  <si>
    <t>y=</t>
  </si>
  <si>
    <t>f1'=</t>
  </si>
  <si>
    <t>-f0'*y'/y=</t>
  </si>
  <si>
    <t>C.1</t>
  </si>
  <si>
    <t>Zf'=</t>
  </si>
  <si>
    <t>Zb=</t>
  </si>
  <si>
    <r>
      <rPr>
        <sz val="11"/>
        <color theme="1"/>
        <rFont val="宋体"/>
        <charset val="134"/>
        <scheme val="minor"/>
      </rPr>
      <t>d</t>
    </r>
    <r>
      <rPr>
        <sz val="6"/>
        <color theme="1"/>
        <rFont val="宋体"/>
        <charset val="134"/>
        <scheme val="minor"/>
      </rPr>
      <t>BH'</t>
    </r>
    <r>
      <rPr>
        <sz val="11"/>
        <color theme="1"/>
        <rFont val="宋体"/>
        <charset val="134"/>
        <scheme val="minor"/>
      </rPr>
      <t>=Zf'-Zb-f'=</t>
    </r>
  </si>
  <si>
    <t>Zf=</t>
  </si>
  <si>
    <t>Za=</t>
  </si>
  <si>
    <r>
      <rPr>
        <sz val="11"/>
        <color theme="1"/>
        <rFont val="宋体"/>
        <charset val="134"/>
        <scheme val="minor"/>
      </rPr>
      <t>d</t>
    </r>
    <r>
      <rPr>
        <sz val="6"/>
        <color theme="1"/>
        <rFont val="宋体"/>
        <charset val="134"/>
        <scheme val="minor"/>
      </rPr>
      <t>AH</t>
    </r>
    <r>
      <rPr>
        <sz val="11"/>
        <color theme="1"/>
        <rFont val="宋体"/>
        <charset val="134"/>
        <scheme val="minor"/>
      </rPr>
      <t>=Zf-Za-f=</t>
    </r>
  </si>
  <si>
    <t>d=</t>
  </si>
  <si>
    <r>
      <t>HH'=|d</t>
    </r>
    <r>
      <rPr>
        <sz val="6"/>
        <color theme="1"/>
        <rFont val="宋体"/>
        <charset val="134"/>
        <scheme val="minor"/>
      </rPr>
      <t>BH'</t>
    </r>
    <r>
      <rPr>
        <sz val="11"/>
        <color theme="1"/>
        <rFont val="宋体"/>
        <charset val="134"/>
        <scheme val="minor"/>
      </rPr>
      <t>+d</t>
    </r>
    <r>
      <rPr>
        <sz val="6"/>
        <color theme="1"/>
        <rFont val="宋体"/>
        <charset val="134"/>
        <scheme val="minor"/>
      </rPr>
      <t>AH</t>
    </r>
    <r>
      <rPr>
        <sz val="11"/>
        <color theme="1"/>
        <rFont val="宋体"/>
        <charset val="134"/>
        <scheme val="minor"/>
      </rPr>
      <t>+d|=</t>
    </r>
  </si>
  <si>
    <t>D.1</t>
  </si>
  <si>
    <t>10mm组</t>
  </si>
  <si>
    <t>y01=</t>
  </si>
  <si>
    <t>y02=</t>
  </si>
  <si>
    <t>y0=</t>
  </si>
  <si>
    <t>y"1=</t>
  </si>
  <si>
    <t>y"2=</t>
  </si>
  <si>
    <t>y"=</t>
  </si>
  <si>
    <r>
      <rPr>
        <sz val="11"/>
        <color theme="1"/>
        <rFont val="Arial"/>
        <charset val="134"/>
      </rPr>
      <t>ᴦ</t>
    </r>
    <r>
      <rPr>
        <sz val="11"/>
        <color theme="1"/>
        <rFont val="宋体"/>
        <charset val="134"/>
        <scheme val="minor"/>
      </rPr>
      <t>=</t>
    </r>
  </si>
  <si>
    <t>y"-y0=</t>
  </si>
  <si>
    <t>f2'=</t>
  </si>
  <si>
    <t>f1'*y0/y"=</t>
  </si>
  <si>
    <t>E.1</t>
  </si>
  <si>
    <t>Le=</t>
  </si>
  <si>
    <t>L1=</t>
  </si>
  <si>
    <t>L2=</t>
  </si>
  <si>
    <t>d'=</t>
  </si>
  <si>
    <t>fo'=</t>
  </si>
  <si>
    <r>
      <rPr>
        <sz val="11"/>
        <color theme="1"/>
        <rFont val="宋体"/>
        <charset val="134"/>
        <scheme val="minor"/>
      </rPr>
      <t>f</t>
    </r>
    <r>
      <rPr>
        <sz val="6"/>
        <color theme="1"/>
        <rFont val="宋体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=</t>
    </r>
  </si>
  <si>
    <t>f0'*y"/y0=</t>
  </si>
  <si>
    <t>f2*f1'/fT'+f1'-f2=</t>
  </si>
  <si>
    <t>相差不大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</si>
</sst>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8"/>
      <color theme="1"/>
      <name val="宋体"/>
      <charset val="134"/>
      <scheme val="minor"/>
    </font>
    <font>
      <sz val="6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6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19" applyNumberFormat="0" applyAlignment="0" applyProtection="0">
      <alignment vertical="center"/>
    </xf>
    <xf numFmtId="0" fontId="15" fillId="11" borderId="15" applyNumberFormat="0" applyAlignment="0" applyProtection="0">
      <alignment vertical="center"/>
    </xf>
    <xf numFmtId="0" fontId="16" fillId="12" borderId="20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0" xfId="0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abSelected="1" zoomScale="200" zoomScaleNormal="200" topLeftCell="A38" workbookViewId="0">
      <selection activeCell="D53" sqref="D53"/>
    </sheetView>
  </sheetViews>
  <sheetFormatPr defaultColWidth="9" defaultRowHeight="14" outlineLevelCol="6"/>
  <cols>
    <col min="2" max="4" width="12.8181818181818"/>
    <col min="6" max="6" width="12.8181818181818"/>
  </cols>
  <sheetData>
    <row r="1" spans="1:4">
      <c r="A1" s="1" t="s">
        <v>0</v>
      </c>
      <c r="B1" s="2"/>
      <c r="C1" s="3"/>
      <c r="D1" s="3"/>
    </row>
    <row r="2" spans="1:4">
      <c r="A2" s="4"/>
      <c r="B2" s="5"/>
      <c r="C2" s="6"/>
      <c r="D2" s="6"/>
    </row>
    <row r="3" spans="1:4">
      <c r="A3" s="7" t="s">
        <v>1</v>
      </c>
      <c r="B3" s="8">
        <v>1050</v>
      </c>
      <c r="C3" s="6" t="s">
        <v>2</v>
      </c>
      <c r="D3" s="6"/>
    </row>
    <row r="4" spans="1:5">
      <c r="A4" s="9" t="s">
        <v>3</v>
      </c>
      <c r="B4" s="10" t="s">
        <v>4</v>
      </c>
      <c r="C4" s="11" t="s">
        <v>5</v>
      </c>
      <c r="D4" s="6" t="s">
        <v>6</v>
      </c>
      <c r="E4" t="s">
        <v>7</v>
      </c>
    </row>
    <row r="5" spans="1:7">
      <c r="A5" s="9">
        <v>1</v>
      </c>
      <c r="B5" s="10">
        <v>826.5</v>
      </c>
      <c r="C5" s="11">
        <v>1552.2</v>
      </c>
      <c r="D5" s="6" t="s">
        <v>8</v>
      </c>
      <c r="E5" t="s">
        <v>9</v>
      </c>
      <c r="F5">
        <f>B3-B7</f>
        <v>347.8</v>
      </c>
      <c r="G5" t="s">
        <v>2</v>
      </c>
    </row>
    <row r="6" spans="1:7">
      <c r="A6" s="9">
        <v>2</v>
      </c>
      <c r="B6" s="10">
        <v>543.3</v>
      </c>
      <c r="C6" s="11">
        <v>1274.9</v>
      </c>
      <c r="D6" s="6" t="s">
        <v>10</v>
      </c>
      <c r="E6" t="s">
        <v>11</v>
      </c>
      <c r="F6">
        <f>C7-B3</f>
        <v>281.8</v>
      </c>
      <c r="G6" t="s">
        <v>2</v>
      </c>
    </row>
    <row r="7" ht="14.75" spans="1:6">
      <c r="A7" s="12">
        <v>3</v>
      </c>
      <c r="B7" s="13">
        <v>702.2</v>
      </c>
      <c r="C7" s="14">
        <v>1331.8</v>
      </c>
      <c r="D7" s="6" t="s">
        <v>12</v>
      </c>
      <c r="E7" t="s">
        <v>13</v>
      </c>
      <c r="F7" t="s">
        <v>14</v>
      </c>
    </row>
    <row r="8" ht="14.75" spans="1:4">
      <c r="A8" s="15" t="s">
        <v>13</v>
      </c>
      <c r="B8" s="16">
        <f>F5*F6/(F5+F6)</f>
        <v>155.670330368488</v>
      </c>
      <c r="C8" s="16" t="s">
        <v>2</v>
      </c>
      <c r="D8" s="17"/>
    </row>
    <row r="9" spans="1:4">
      <c r="A9" s="5" t="s">
        <v>15</v>
      </c>
      <c r="B9" s="5"/>
      <c r="C9" s="5"/>
      <c r="D9" s="6"/>
    </row>
    <row r="10" spans="1:4">
      <c r="A10" s="5"/>
      <c r="B10" s="5"/>
      <c r="C10" s="5"/>
      <c r="D10" s="6"/>
    </row>
    <row r="11" spans="1:5">
      <c r="A11" s="5" t="s">
        <v>16</v>
      </c>
      <c r="B11" s="5" t="s">
        <v>17</v>
      </c>
      <c r="C11" s="5" t="s">
        <v>18</v>
      </c>
      <c r="D11" s="6">
        <v>1000</v>
      </c>
      <c r="E11" t="s">
        <v>2</v>
      </c>
    </row>
    <row r="12" spans="1:4">
      <c r="A12" s="5" t="s">
        <v>19</v>
      </c>
      <c r="B12" s="5">
        <v>730.9</v>
      </c>
      <c r="C12" s="5" t="s">
        <v>2</v>
      </c>
      <c r="D12" s="6"/>
    </row>
    <row r="13" spans="1:4">
      <c r="A13" s="5" t="s">
        <v>20</v>
      </c>
      <c r="B13" s="5">
        <v>1344.1</v>
      </c>
      <c r="C13" s="5" t="s">
        <v>2</v>
      </c>
      <c r="D13" s="6"/>
    </row>
    <row r="14" spans="1:4">
      <c r="A14" s="5" t="s">
        <v>21</v>
      </c>
      <c r="B14" s="5">
        <f>(B13-B12)</f>
        <v>613.2</v>
      </c>
      <c r="C14" s="5" t="s">
        <v>2</v>
      </c>
      <c r="D14" s="6"/>
    </row>
    <row r="15" ht="14.75" spans="1:5">
      <c r="A15" s="5" t="s">
        <v>13</v>
      </c>
      <c r="B15" s="5" t="s">
        <v>22</v>
      </c>
      <c r="C15" s="5"/>
      <c r="D15" s="6">
        <f>(POWER(D11,2)-POWER(B14,2))/(4*D11)</f>
        <v>155.99644</v>
      </c>
      <c r="E15" t="s">
        <v>2</v>
      </c>
    </row>
    <row r="16" spans="1:4">
      <c r="A16" s="1" t="s">
        <v>23</v>
      </c>
      <c r="B16" s="2"/>
      <c r="C16" s="2"/>
      <c r="D16" s="3"/>
    </row>
    <row r="17" spans="1:4">
      <c r="A17" s="4"/>
      <c r="B17" s="5"/>
      <c r="C17" s="5"/>
      <c r="D17" s="6"/>
    </row>
    <row r="18" spans="1:4">
      <c r="A18" s="4" t="s">
        <v>24</v>
      </c>
      <c r="B18" s="5">
        <v>0.153</v>
      </c>
      <c r="C18" s="5" t="s">
        <v>2</v>
      </c>
      <c r="D18" s="6"/>
    </row>
    <row r="19" spans="1:4">
      <c r="A19" s="4" t="s">
        <v>25</v>
      </c>
      <c r="B19" s="5">
        <v>5.772</v>
      </c>
      <c r="C19" s="5" t="s">
        <v>2</v>
      </c>
      <c r="D19" s="6"/>
    </row>
    <row r="20" spans="1:4">
      <c r="A20" s="4" t="s">
        <v>26</v>
      </c>
      <c r="B20" s="5">
        <f>B18-B19</f>
        <v>-5.619</v>
      </c>
      <c r="C20" s="5" t="s">
        <v>2</v>
      </c>
      <c r="D20" s="6"/>
    </row>
    <row r="21" spans="1:4">
      <c r="A21" s="4" t="s">
        <v>27</v>
      </c>
      <c r="B21" s="5">
        <v>550</v>
      </c>
      <c r="C21" s="5" t="s">
        <v>2</v>
      </c>
      <c r="D21" s="6"/>
    </row>
    <row r="22" spans="1:4">
      <c r="A22" s="4" t="s">
        <v>28</v>
      </c>
      <c r="B22" s="5">
        <v>10</v>
      </c>
      <c r="C22" s="5" t="s">
        <v>2</v>
      </c>
      <c r="D22" s="6"/>
    </row>
    <row r="23" ht="14.75" spans="1:4">
      <c r="A23" s="4" t="s">
        <v>29</v>
      </c>
      <c r="B23" s="21" t="s">
        <v>30</v>
      </c>
      <c r="C23" s="5">
        <f>-B21*B20/B22</f>
        <v>309.045</v>
      </c>
      <c r="D23" s="6" t="s">
        <v>2</v>
      </c>
    </row>
    <row r="24" spans="1:4">
      <c r="A24" s="1" t="s">
        <v>31</v>
      </c>
      <c r="B24" s="2"/>
      <c r="C24" s="2"/>
      <c r="D24" s="3"/>
    </row>
    <row r="25" spans="1:4">
      <c r="A25" s="4"/>
      <c r="B25" s="5"/>
      <c r="C25" s="5"/>
      <c r="D25" s="6"/>
    </row>
    <row r="26" spans="1:4">
      <c r="A26" s="4" t="s">
        <v>32</v>
      </c>
      <c r="B26" s="5">
        <v>1489.7</v>
      </c>
      <c r="C26" s="5" t="s">
        <v>2</v>
      </c>
      <c r="D26" s="6"/>
    </row>
    <row r="27" spans="1:4">
      <c r="A27" s="4" t="s">
        <v>33</v>
      </c>
      <c r="B27" s="5">
        <v>1340.4</v>
      </c>
      <c r="C27" s="5" t="s">
        <v>2</v>
      </c>
      <c r="D27" s="6"/>
    </row>
    <row r="28" spans="1:4">
      <c r="A28" s="7" t="s">
        <v>34</v>
      </c>
      <c r="B28" s="5"/>
      <c r="C28" s="5">
        <f>B26-B27-D15</f>
        <v>-6.69644000000005</v>
      </c>
      <c r="D28" s="6" t="s">
        <v>2</v>
      </c>
    </row>
    <row r="29" spans="1:4">
      <c r="A29" s="4" t="s">
        <v>35</v>
      </c>
      <c r="B29" s="5">
        <v>1490.7</v>
      </c>
      <c r="C29" s="5" t="s">
        <v>2</v>
      </c>
      <c r="D29" s="6"/>
    </row>
    <row r="30" spans="1:4">
      <c r="A30" s="4" t="s">
        <v>36</v>
      </c>
      <c r="B30" s="5">
        <v>1340.9</v>
      </c>
      <c r="C30" s="5" t="s">
        <v>2</v>
      </c>
      <c r="D30" s="6"/>
    </row>
    <row r="31" spans="1:7">
      <c r="A31" s="7" t="s">
        <v>37</v>
      </c>
      <c r="B31" s="5"/>
      <c r="C31" s="5">
        <f>B29-B30-D15</f>
        <v>-6.19644000000005</v>
      </c>
      <c r="D31" s="6" t="s">
        <v>2</v>
      </c>
      <c r="E31" t="s">
        <v>38</v>
      </c>
      <c r="F31">
        <v>18.18</v>
      </c>
      <c r="G31" t="s">
        <v>2</v>
      </c>
    </row>
    <row r="32" ht="14.75" spans="1:4">
      <c r="A32" s="18" t="s">
        <v>39</v>
      </c>
      <c r="B32" s="16"/>
      <c r="C32" s="16">
        <f>C28+C31+F31</f>
        <v>5.2871199999999</v>
      </c>
      <c r="D32" s="17" t="s">
        <v>2</v>
      </c>
    </row>
    <row r="33" spans="1:4">
      <c r="A33" s="1" t="s">
        <v>40</v>
      </c>
      <c r="B33" s="2"/>
      <c r="C33" s="2"/>
      <c r="D33" s="3"/>
    </row>
    <row r="34" spans="1:4">
      <c r="A34" s="4"/>
      <c r="B34" s="5" t="s">
        <v>41</v>
      </c>
      <c r="C34" s="19"/>
      <c r="D34" s="6"/>
    </row>
    <row r="35" spans="1:4">
      <c r="A35" s="4" t="s">
        <v>42</v>
      </c>
      <c r="B35" s="19">
        <v>1.442</v>
      </c>
      <c r="C35" s="19" t="s">
        <v>2</v>
      </c>
      <c r="D35" s="6"/>
    </row>
    <row r="36" spans="1:4">
      <c r="A36" s="4" t="s">
        <v>43</v>
      </c>
      <c r="B36" s="19">
        <v>4.249</v>
      </c>
      <c r="C36" s="19" t="s">
        <v>2</v>
      </c>
      <c r="D36" s="6"/>
    </row>
    <row r="37" spans="1:4">
      <c r="A37" s="4" t="s">
        <v>44</v>
      </c>
      <c r="B37" s="19">
        <f>B36-B35</f>
        <v>2.807</v>
      </c>
      <c r="C37" s="19" t="s">
        <v>2</v>
      </c>
      <c r="D37" s="6"/>
    </row>
    <row r="38" spans="1:4">
      <c r="A38" s="4" t="s">
        <v>45</v>
      </c>
      <c r="B38" s="19">
        <v>0.849</v>
      </c>
      <c r="C38" s="19" t="s">
        <v>2</v>
      </c>
      <c r="D38" s="6"/>
    </row>
    <row r="39" spans="1:4">
      <c r="A39" s="4" t="s">
        <v>46</v>
      </c>
      <c r="B39" s="19">
        <v>4.725</v>
      </c>
      <c r="C39" s="19" t="s">
        <v>2</v>
      </c>
      <c r="D39" s="6"/>
    </row>
    <row r="40" spans="1:4">
      <c r="A40" s="4" t="s">
        <v>47</v>
      </c>
      <c r="B40" s="19">
        <f>B39-B38</f>
        <v>3.876</v>
      </c>
      <c r="C40" s="19" t="s">
        <v>2</v>
      </c>
      <c r="D40" s="6"/>
    </row>
    <row r="41" spans="1:4">
      <c r="A41" s="20" t="s">
        <v>48</v>
      </c>
      <c r="B41" s="19" t="s">
        <v>49</v>
      </c>
      <c r="C41" s="19">
        <v>1.5087</v>
      </c>
      <c r="D41" s="6"/>
    </row>
    <row r="42" ht="14.75" spans="1:4">
      <c r="A42" s="15" t="s">
        <v>50</v>
      </c>
      <c r="B42" s="16" t="s">
        <v>51</v>
      </c>
      <c r="C42" s="16">
        <f>C23*B37/B40</f>
        <v>223.810452786378</v>
      </c>
      <c r="D42" s="17" t="s">
        <v>2</v>
      </c>
    </row>
    <row r="43" spans="1:4">
      <c r="A43" s="1" t="s">
        <v>52</v>
      </c>
      <c r="B43" s="2"/>
      <c r="C43" s="2"/>
      <c r="D43" s="3"/>
    </row>
    <row r="44" spans="1:4">
      <c r="A44" s="4"/>
      <c r="B44" s="5"/>
      <c r="C44" s="19"/>
      <c r="D44" s="6"/>
    </row>
    <row r="45" spans="1:4">
      <c r="A45" s="4" t="s">
        <v>53</v>
      </c>
      <c r="B45" s="19">
        <v>1470</v>
      </c>
      <c r="C45" s="19" t="s">
        <v>2</v>
      </c>
      <c r="D45" s="6"/>
    </row>
    <row r="46" spans="1:4">
      <c r="A46" s="4" t="s">
        <v>54</v>
      </c>
      <c r="B46" s="19">
        <v>1080</v>
      </c>
      <c r="C46" s="19" t="s">
        <v>2</v>
      </c>
      <c r="D46" s="6"/>
    </row>
    <row r="47" spans="1:4">
      <c r="A47" s="4" t="s">
        <v>55</v>
      </c>
      <c r="B47" s="19">
        <v>1279.1</v>
      </c>
      <c r="C47" s="19" t="s">
        <v>2</v>
      </c>
      <c r="D47" s="6"/>
    </row>
    <row r="48" spans="1:4">
      <c r="A48" s="4" t="s">
        <v>56</v>
      </c>
      <c r="B48" s="19">
        <f>B47-B46</f>
        <v>199.1</v>
      </c>
      <c r="C48" s="19" t="s">
        <v>2</v>
      </c>
      <c r="D48" s="6"/>
    </row>
    <row r="49" spans="1:4">
      <c r="A49" s="4" t="s">
        <v>57</v>
      </c>
      <c r="B49" s="19">
        <v>550</v>
      </c>
      <c r="C49" s="19" t="s">
        <v>2</v>
      </c>
      <c r="D49" s="6"/>
    </row>
    <row r="50" spans="1:7">
      <c r="A50" s="4" t="s">
        <v>44</v>
      </c>
      <c r="B50" s="19">
        <v>4</v>
      </c>
      <c r="C50" s="19" t="s">
        <v>2</v>
      </c>
      <c r="D50" s="6"/>
      <c r="E50" t="s">
        <v>45</v>
      </c>
      <c r="F50">
        <v>1.337</v>
      </c>
      <c r="G50" t="s">
        <v>2</v>
      </c>
    </row>
    <row r="51" spans="1:7">
      <c r="A51" s="4" t="s">
        <v>47</v>
      </c>
      <c r="B51" s="19">
        <f>F51-F50</f>
        <v>4.482</v>
      </c>
      <c r="C51" s="19" t="s">
        <v>2</v>
      </c>
      <c r="D51" s="6"/>
      <c r="E51" t="s">
        <v>46</v>
      </c>
      <c r="F51">
        <v>5.819</v>
      </c>
      <c r="G51" t="s">
        <v>2</v>
      </c>
    </row>
    <row r="52" spans="1:4">
      <c r="A52" s="7" t="s">
        <v>58</v>
      </c>
      <c r="B52" s="19" t="s">
        <v>59</v>
      </c>
      <c r="C52" s="19">
        <f>B49*B51/B50</f>
        <v>616.275</v>
      </c>
      <c r="D52" s="6" t="s">
        <v>2</v>
      </c>
    </row>
    <row r="53" ht="14.75" spans="1:5">
      <c r="A53" s="15" t="s">
        <v>38</v>
      </c>
      <c r="B53" s="16" t="s">
        <v>60</v>
      </c>
      <c r="C53" s="16"/>
      <c r="D53" s="17">
        <f>C42*C23/C52+C23-C42</f>
        <v>197.469347232066</v>
      </c>
      <c r="E53" t="s">
        <v>2</v>
      </c>
    </row>
    <row r="54" spans="2:2">
      <c r="B54" t="s">
        <v>61</v>
      </c>
    </row>
  </sheetData>
  <pageMargins left="0.7" right="0.7" top="0.75" bottom="0.75" header="0.3" footer="0.3"/>
  <pageSetup paperSize="9" scale="220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2023-03-13T08:37:00Z</dcterms:created>
  <dcterms:modified xsi:type="dcterms:W3CDTF">2023-04-04T12:41:26Z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C16E556B4BF84965A0476A18C6A17432</vt:lpwstr>
  </property>
  <property fmtid="{D5CDD505-2E9C-101B-9397-08002B2CF9AE}" pid="3" name="KSOProductBuildVer">
    <vt:lpwstr>2052-11.1.0.12763</vt:lpwstr>
  </property>
</Properties>
</file>