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胡\基物实验\功函数\"/>
    </mc:Choice>
  </mc:AlternateContent>
  <xr:revisionPtr revIDLastSave="0" documentId="13_ncr:1_{D29060A4-206F-4873-9009-B69694D495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2" i="1" l="1"/>
  <c r="J53" i="1"/>
  <c r="J54" i="1"/>
  <c r="J55" i="1"/>
  <c r="J56" i="1"/>
  <c r="J57" i="1"/>
  <c r="J51" i="1"/>
  <c r="J43" i="1"/>
  <c r="J44" i="1"/>
  <c r="J45" i="1"/>
  <c r="J46" i="1"/>
  <c r="J47" i="1"/>
  <c r="J48" i="1"/>
  <c r="J42" i="1"/>
  <c r="J34" i="1"/>
  <c r="J35" i="1"/>
  <c r="J36" i="1"/>
  <c r="J37" i="1"/>
  <c r="J38" i="1"/>
  <c r="J39" i="1"/>
  <c r="J33" i="1"/>
  <c r="J25" i="1"/>
  <c r="J26" i="1"/>
  <c r="J27" i="1"/>
  <c r="J28" i="1"/>
  <c r="J29" i="1"/>
  <c r="J30" i="1"/>
  <c r="J24" i="1"/>
  <c r="J16" i="1"/>
  <c r="J17" i="1"/>
  <c r="J18" i="1"/>
  <c r="J19" i="1"/>
  <c r="J20" i="1"/>
  <c r="J21" i="1"/>
  <c r="J15" i="1"/>
  <c r="J7" i="1"/>
  <c r="J8" i="1"/>
  <c r="J9" i="1"/>
  <c r="J10" i="1"/>
  <c r="J11" i="1"/>
  <c r="J12" i="1"/>
  <c r="J6" i="1"/>
  <c r="I52" i="1"/>
  <c r="I53" i="1"/>
  <c r="I54" i="1"/>
  <c r="I55" i="1"/>
  <c r="I56" i="1"/>
  <c r="I57" i="1"/>
  <c r="I51" i="1"/>
  <c r="I43" i="1"/>
  <c r="I44" i="1"/>
  <c r="I45" i="1"/>
  <c r="I46" i="1"/>
  <c r="I47" i="1"/>
  <c r="I48" i="1"/>
  <c r="I42" i="1"/>
  <c r="I34" i="1"/>
  <c r="I35" i="1"/>
  <c r="I36" i="1"/>
  <c r="I37" i="1"/>
  <c r="I38" i="1"/>
  <c r="I39" i="1"/>
  <c r="I33" i="1"/>
  <c r="H24" i="1"/>
  <c r="I25" i="1"/>
  <c r="I26" i="1"/>
  <c r="I27" i="1"/>
  <c r="I28" i="1"/>
  <c r="I29" i="1"/>
  <c r="I30" i="1"/>
  <c r="I24" i="1"/>
  <c r="I16" i="1"/>
  <c r="I17" i="1"/>
  <c r="I18" i="1"/>
  <c r="I19" i="1"/>
  <c r="I20" i="1"/>
  <c r="I21" i="1"/>
  <c r="I15" i="1"/>
  <c r="I6" i="1"/>
  <c r="I7" i="1"/>
  <c r="I8" i="1"/>
  <c r="I9" i="1"/>
  <c r="I10" i="1"/>
  <c r="I11" i="1"/>
  <c r="I12" i="1"/>
  <c r="R2" i="1"/>
  <c r="P42" i="1" a="1"/>
  <c r="P42" i="1" s="1"/>
  <c r="P36" i="1" a="1"/>
  <c r="P36" i="1" s="1"/>
  <c r="P30" i="1" a="1"/>
  <c r="P30" i="1" s="1"/>
  <c r="P24" i="1" a="1"/>
  <c r="P24" i="1" s="1"/>
  <c r="P18" i="1" a="1"/>
  <c r="P18" i="1" s="1"/>
  <c r="P12" i="1" a="1"/>
  <c r="P12" i="1" s="1"/>
  <c r="F57" i="1"/>
  <c r="G57" i="1" s="1"/>
  <c r="C57" i="1"/>
  <c r="F56" i="1"/>
  <c r="G56" i="1" s="1"/>
  <c r="C56" i="1"/>
  <c r="F55" i="1"/>
  <c r="G55" i="1" s="1"/>
  <c r="C55" i="1"/>
  <c r="F54" i="1"/>
  <c r="G54" i="1" s="1"/>
  <c r="C54" i="1"/>
  <c r="F53" i="1"/>
  <c r="G53" i="1" s="1"/>
  <c r="C53" i="1"/>
  <c r="F52" i="1"/>
  <c r="G52" i="1" s="1"/>
  <c r="C52" i="1"/>
  <c r="F51" i="1"/>
  <c r="G51" i="1" s="1"/>
  <c r="C51" i="1"/>
  <c r="F48" i="1"/>
  <c r="G48" i="1" s="1"/>
  <c r="C48" i="1"/>
  <c r="F47" i="1"/>
  <c r="G47" i="1" s="1"/>
  <c r="C47" i="1"/>
  <c r="F46" i="1"/>
  <c r="G46" i="1" s="1"/>
  <c r="C46" i="1"/>
  <c r="F45" i="1"/>
  <c r="G45" i="1" s="1"/>
  <c r="C45" i="1"/>
  <c r="F44" i="1"/>
  <c r="G44" i="1" s="1"/>
  <c r="C44" i="1"/>
  <c r="F43" i="1"/>
  <c r="G43" i="1" s="1"/>
  <c r="C43" i="1"/>
  <c r="F42" i="1"/>
  <c r="G42" i="1" s="1"/>
  <c r="C42" i="1"/>
  <c r="F39" i="1"/>
  <c r="G39" i="1" s="1"/>
  <c r="C39" i="1"/>
  <c r="F38" i="1"/>
  <c r="G38" i="1" s="1"/>
  <c r="C38" i="1"/>
  <c r="F37" i="1"/>
  <c r="G37" i="1" s="1"/>
  <c r="C37" i="1"/>
  <c r="F36" i="1"/>
  <c r="G36" i="1" s="1"/>
  <c r="C36" i="1"/>
  <c r="F35" i="1"/>
  <c r="G35" i="1" s="1"/>
  <c r="C35" i="1"/>
  <c r="F34" i="1"/>
  <c r="G34" i="1" s="1"/>
  <c r="C34" i="1"/>
  <c r="F33" i="1"/>
  <c r="G33" i="1" s="1"/>
  <c r="C33" i="1"/>
  <c r="F30" i="1"/>
  <c r="G30" i="1" s="1"/>
  <c r="C30" i="1"/>
  <c r="F29" i="1"/>
  <c r="G29" i="1" s="1"/>
  <c r="C29" i="1"/>
  <c r="F28" i="1"/>
  <c r="G28" i="1" s="1"/>
  <c r="C28" i="1"/>
  <c r="F27" i="1"/>
  <c r="G27" i="1" s="1"/>
  <c r="C27" i="1"/>
  <c r="F26" i="1"/>
  <c r="G26" i="1" s="1"/>
  <c r="C26" i="1"/>
  <c r="F25" i="1"/>
  <c r="G25" i="1" s="1"/>
  <c r="C25" i="1"/>
  <c r="F24" i="1"/>
  <c r="G24" i="1" s="1"/>
  <c r="C24" i="1"/>
  <c r="F16" i="1"/>
  <c r="G16" i="1" s="1"/>
  <c r="F17" i="1"/>
  <c r="G17" i="1" s="1"/>
  <c r="F18" i="1"/>
  <c r="F19" i="1"/>
  <c r="G19" i="1" s="1"/>
  <c r="F20" i="1"/>
  <c r="G20" i="1" s="1"/>
  <c r="F21" i="1"/>
  <c r="G21" i="1" s="1"/>
  <c r="F15" i="1"/>
  <c r="F7" i="1"/>
  <c r="F8" i="1"/>
  <c r="F9" i="1"/>
  <c r="F10" i="1"/>
  <c r="G10" i="1" s="1"/>
  <c r="F11" i="1"/>
  <c r="F12" i="1"/>
  <c r="G12" i="1" s="1"/>
  <c r="F6" i="1"/>
  <c r="G6" i="1" s="1"/>
  <c r="G15" i="1"/>
  <c r="C21" i="1"/>
  <c r="C20" i="1"/>
  <c r="C19" i="1"/>
  <c r="G18" i="1"/>
  <c r="C18" i="1"/>
  <c r="C17" i="1"/>
  <c r="C16" i="1"/>
  <c r="C15" i="1"/>
  <c r="G11" i="1"/>
  <c r="P3" i="1"/>
  <c r="A15" i="1" s="1"/>
  <c r="H20" i="1" s="1"/>
  <c r="P4" i="1"/>
  <c r="S4" i="1" s="1"/>
  <c r="P5" i="1"/>
  <c r="S5" i="1" s="1"/>
  <c r="P6" i="1"/>
  <c r="A42" i="1" s="1"/>
  <c r="P7" i="1"/>
  <c r="S7" i="1" s="1"/>
  <c r="P2" i="1"/>
  <c r="A6" i="1" s="1"/>
  <c r="H11" i="1" s="1"/>
  <c r="G9" i="1"/>
  <c r="G8" i="1"/>
  <c r="G7" i="1"/>
  <c r="C7" i="1"/>
  <c r="C8" i="1"/>
  <c r="C9" i="1"/>
  <c r="C10" i="1"/>
  <c r="C11" i="1"/>
  <c r="C12" i="1"/>
  <c r="C6" i="1"/>
  <c r="H43" i="1" l="1"/>
  <c r="H44" i="1"/>
  <c r="H45" i="1"/>
  <c r="H46" i="1"/>
  <c r="H47" i="1"/>
  <c r="H48" i="1"/>
  <c r="H42" i="1"/>
  <c r="H18" i="1"/>
  <c r="T5" i="1"/>
  <c r="H17" i="1"/>
  <c r="T7" i="1"/>
  <c r="T6" i="1"/>
  <c r="T4" i="1"/>
  <c r="H16" i="1"/>
  <c r="H19" i="1"/>
  <c r="A51" i="1"/>
  <c r="A24" i="1"/>
  <c r="T3" i="1"/>
  <c r="A33" i="1"/>
  <c r="H6" i="1"/>
  <c r="H12" i="1"/>
  <c r="S2" i="1"/>
  <c r="H10" i="1"/>
  <c r="H9" i="1"/>
  <c r="S6" i="1"/>
  <c r="H8" i="1"/>
  <c r="H7" i="1"/>
  <c r="S3" i="1"/>
  <c r="H21" i="1"/>
  <c r="H15" i="1"/>
  <c r="T2" i="1"/>
  <c r="U2" i="1" s="1" a="1"/>
  <c r="U2" i="1" s="1"/>
  <c r="H52" i="1" l="1"/>
  <c r="H53" i="1"/>
  <c r="H54" i="1"/>
  <c r="H55" i="1"/>
  <c r="H56" i="1"/>
  <c r="H57" i="1"/>
  <c r="H51" i="1"/>
  <c r="H36" i="1"/>
  <c r="H37" i="1"/>
  <c r="H38" i="1"/>
  <c r="H39" i="1"/>
  <c r="H33" i="1"/>
  <c r="H35" i="1"/>
  <c r="H34" i="1"/>
  <c r="H25" i="1"/>
  <c r="H26" i="1"/>
  <c r="H28" i="1"/>
  <c r="H29" i="1"/>
  <c r="H30" i="1"/>
  <c r="H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<sst xmlns="http://schemas.openxmlformats.org/spreadsheetml/2006/main" count="43" uniqueCount="12">
  <si>
    <t>Re</t>
    <phoneticPr fontId="1" type="noConversion"/>
  </si>
  <si>
    <t>om</t>
    <phoneticPr fontId="1" type="noConversion"/>
  </si>
  <si>
    <t>Va</t>
    <phoneticPr fontId="1" type="noConversion"/>
  </si>
  <si>
    <t>Ie'</t>
    <phoneticPr fontId="1" type="noConversion"/>
  </si>
  <si>
    <t>sqrt(Va)</t>
    <phoneticPr fontId="1" type="noConversion"/>
  </si>
  <si>
    <t>If</t>
    <phoneticPr fontId="1" type="noConversion"/>
  </si>
  <si>
    <t>T</t>
    <phoneticPr fontId="1" type="noConversion"/>
  </si>
  <si>
    <t>lg(Ie')</t>
    <phoneticPr fontId="1" type="noConversion"/>
  </si>
  <si>
    <t>Ve(mV)</t>
    <phoneticPr fontId="1" type="noConversion"/>
  </si>
  <si>
    <t>Ie</t>
    <phoneticPr fontId="1" type="noConversion"/>
  </si>
  <si>
    <t>lg(Ie)-2lg(T)</t>
    <phoneticPr fontId="1" type="noConversion"/>
  </si>
  <si>
    <t>5040/T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</si>
</sst>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topLeftCell="A39" workbookViewId="0">
      <selection sqref="A1:G57"/>
    </sheetView>
  </sheetViews>
  <sheetFormatPr defaultRowHeight="14" x14ac:dyDescent="0.3"/>
  <cols>
    <col min="3" max="3" width="12.33203125" bestFit="1" customWidth="1"/>
    <col min="4" max="5" width="8.5" customWidth="1"/>
    <col min="6" max="6" width="12.75" customWidth="1"/>
  </cols>
  <sheetData>
    <row r="1" spans="1:22" x14ac:dyDescent="0.3">
      <c r="B1" t="s">
        <v>1</v>
      </c>
      <c r="O1" t="s">
        <v>5</v>
      </c>
      <c r="P1" t="s">
        <v>6</v>
      </c>
      <c r="Q1" t="s">
        <v>9</v>
      </c>
      <c r="S1" t="s">
        <v>10</v>
      </c>
      <c r="T1" t="s">
        <v>11</v>
      </c>
    </row>
    <row r="2" spans="1:22" x14ac:dyDescent="0.3">
      <c r="A2" t="s">
        <v>0</v>
      </c>
      <c r="B2">
        <v>1001</v>
      </c>
      <c r="O2">
        <v>0.5</v>
      </c>
      <c r="P2">
        <f>1343.79+1168.884*O2+291.6705*LN(O2)</f>
        <v>1726.0614152724904</v>
      </c>
      <c r="Q2">
        <v>-6.4192473363877331</v>
      </c>
      <c r="R2">
        <f>_xlfn.STDEV.P(Q2:Q7)</f>
        <v>0.64985682449811377</v>
      </c>
      <c r="S2">
        <f>Q2-2*LOG10(P2)</f>
        <v>-12.893359825101417</v>
      </c>
      <c r="T2">
        <f>5040/P2</f>
        <v>2.9199424512970436</v>
      </c>
      <c r="U2" cm="1">
        <f t="array" ref="U2:V6">LINEST(S2:S7,T2:T7,1,1)</f>
        <v>-4.8009097839745625</v>
      </c>
      <c r="V2">
        <v>1.1338210816835712</v>
      </c>
    </row>
    <row r="3" spans="1:22" x14ac:dyDescent="0.3">
      <c r="O3">
        <v>0.53</v>
      </c>
      <c r="P3">
        <f t="shared" ref="P3:P7" si="0">1343.79+1168.884*O3+291.6705*LN(O3)</f>
        <v>1778.1232568394646</v>
      </c>
      <c r="Q3">
        <v>-5.9714852102325588</v>
      </c>
      <c r="S3">
        <f t="shared" ref="S3:S7" si="1">Q3-2*LOG10(P3)</f>
        <v>-12.471408934873155</v>
      </c>
      <c r="T3">
        <f t="shared" ref="T3:T7" si="2">5040/P3</f>
        <v>2.8344491759015495</v>
      </c>
      <c r="U3">
        <v>2.6288462101738536E-2</v>
      </c>
      <c r="V3">
        <v>7.1722175205425009E-2</v>
      </c>
    </row>
    <row r="4" spans="1:22" x14ac:dyDescent="0.3">
      <c r="O4">
        <v>0.56000000000000005</v>
      </c>
      <c r="P4">
        <f t="shared" si="0"/>
        <v>1829.2490895803269</v>
      </c>
      <c r="Q4">
        <v>-5.5584333535705079</v>
      </c>
      <c r="S4">
        <f t="shared" si="1"/>
        <v>-12.082979048683608</v>
      </c>
      <c r="T4">
        <f t="shared" si="2"/>
        <v>2.7552289235558924</v>
      </c>
      <c r="U4">
        <v>0.99988008012197871</v>
      </c>
      <c r="V4">
        <v>8.1743216757169043E-3</v>
      </c>
    </row>
    <row r="5" spans="1:22" x14ac:dyDescent="0.3">
      <c r="A5" t="s">
        <v>6</v>
      </c>
      <c r="C5" t="s">
        <v>4</v>
      </c>
      <c r="D5" t="s">
        <v>2</v>
      </c>
      <c r="E5" t="s">
        <v>8</v>
      </c>
      <c r="F5" t="s">
        <v>3</v>
      </c>
      <c r="G5" t="s">
        <v>7</v>
      </c>
      <c r="O5">
        <v>0.59</v>
      </c>
      <c r="P5">
        <f t="shared" si="0"/>
        <v>1879.5366543004634</v>
      </c>
      <c r="Q5">
        <v>-5.190863126390739</v>
      </c>
      <c r="S5">
        <f t="shared" si="1"/>
        <v>-11.738964725681896</v>
      </c>
      <c r="T5">
        <f t="shared" si="2"/>
        <v>2.681511950548161</v>
      </c>
      <c r="U5">
        <v>33351.604308501497</v>
      </c>
      <c r="V5">
        <v>4</v>
      </c>
    </row>
    <row r="6" spans="1:22" x14ac:dyDescent="0.3">
      <c r="A6">
        <f>P2</f>
        <v>1726.0614152724904</v>
      </c>
      <c r="C6">
        <f>SQRT(D6)</f>
        <v>4.876474136094644</v>
      </c>
      <c r="D6">
        <v>23.78</v>
      </c>
      <c r="E6">
        <v>0.45900000000000002</v>
      </c>
      <c r="F6">
        <f>E6*10^(-6)</f>
        <v>4.5900000000000002E-7</v>
      </c>
      <c r="G6">
        <f>LOG10(F6)</f>
        <v>-6.338187314462739</v>
      </c>
      <c r="H6">
        <f>G6-2*LOG10(A$6)</f>
        <v>-12.812299803176423</v>
      </c>
      <c r="I6">
        <f>-5040/A$6</f>
        <v>-2.9199424512970436</v>
      </c>
      <c r="J6">
        <f>D6/A$6</f>
        <v>1.3777030057905496E-2</v>
      </c>
      <c r="O6">
        <v>0.62</v>
      </c>
      <c r="P6">
        <f t="shared" si="0"/>
        <v>1929.0691389210547</v>
      </c>
      <c r="Q6">
        <v>-4.8364779177731601</v>
      </c>
      <c r="S6">
        <f t="shared" si="1"/>
        <v>-11.407173504334963</v>
      </c>
      <c r="T6">
        <f t="shared" si="2"/>
        <v>2.6126590790928916</v>
      </c>
      <c r="U6">
        <v>2.2285386866653147</v>
      </c>
      <c r="V6">
        <v>2.6727813943238092E-4</v>
      </c>
    </row>
    <row r="7" spans="1:22" x14ac:dyDescent="0.3">
      <c r="C7">
        <f t="shared" ref="C7:C12" si="3">SQRT(D7)</f>
        <v>5.8974570791146927</v>
      </c>
      <c r="D7">
        <v>34.78</v>
      </c>
      <c r="E7">
        <v>0.48599999999999999</v>
      </c>
      <c r="F7">
        <f t="shared" ref="F7:F12" si="4">E7*10^(-6)</f>
        <v>4.8599999999999998E-7</v>
      </c>
      <c r="G7">
        <f t="shared" ref="G7:G12" si="5">LOG10(F7)</f>
        <v>-6.3133637307377066</v>
      </c>
      <c r="H7">
        <f>G7-2*LOG10(A$6)</f>
        <v>-12.78747621945139</v>
      </c>
      <c r="I7">
        <f t="shared" ref="I7:I12" si="6">-5040/A$6</f>
        <v>-2.9199424512970436</v>
      </c>
      <c r="J7">
        <f t="shared" ref="J7:J12" si="7">D7/A$6</f>
        <v>2.0149920328593487E-2</v>
      </c>
      <c r="O7">
        <v>0.65</v>
      </c>
      <c r="P7">
        <f t="shared" si="0"/>
        <v>1977.917931471856</v>
      </c>
      <c r="Q7">
        <v>-4.5148906104778916</v>
      </c>
      <c r="S7">
        <f t="shared" si="1"/>
        <v>-11.107307145922018</v>
      </c>
      <c r="T7">
        <f t="shared" si="2"/>
        <v>2.5481340351920028</v>
      </c>
    </row>
    <row r="8" spans="1:22" x14ac:dyDescent="0.3">
      <c r="C8">
        <f t="shared" si="3"/>
        <v>6.9115844782509894</v>
      </c>
      <c r="D8">
        <v>47.77</v>
      </c>
      <c r="E8">
        <v>0.50700000000000001</v>
      </c>
      <c r="F8">
        <f t="shared" si="4"/>
        <v>5.0699999999999997E-7</v>
      </c>
      <c r="G8">
        <f t="shared" si="5"/>
        <v>-6.2949920406666644</v>
      </c>
      <c r="H8">
        <f t="shared" ref="H7:H12" si="8">G8-2*LOG10(A$6)</f>
        <v>-12.769104529380348</v>
      </c>
      <c r="I8">
        <f t="shared" si="6"/>
        <v>-2.9199424512970436</v>
      </c>
      <c r="J8">
        <f t="shared" si="7"/>
        <v>2.7675724384615037E-2</v>
      </c>
    </row>
    <row r="9" spans="1:22" x14ac:dyDescent="0.3">
      <c r="C9">
        <f t="shared" si="3"/>
        <v>7.9208585393251409</v>
      </c>
      <c r="D9">
        <v>62.74</v>
      </c>
      <c r="E9">
        <v>0.52900000000000003</v>
      </c>
      <c r="F9">
        <f t="shared" si="4"/>
        <v>5.2900000000000004E-7</v>
      </c>
      <c r="G9">
        <f t="shared" si="5"/>
        <v>-6.2765443279648139</v>
      </c>
      <c r="H9">
        <f t="shared" si="8"/>
        <v>-12.750656816678497</v>
      </c>
      <c r="I9">
        <f t="shared" si="6"/>
        <v>-2.9199424512970436</v>
      </c>
      <c r="J9">
        <f t="shared" si="7"/>
        <v>3.634864868936042E-2</v>
      </c>
    </row>
    <row r="10" spans="1:22" x14ac:dyDescent="0.3">
      <c r="C10">
        <f t="shared" si="3"/>
        <v>8.9291656945092015</v>
      </c>
      <c r="D10">
        <v>79.73</v>
      </c>
      <c r="E10">
        <v>0.55000000000000004</v>
      </c>
      <c r="F10">
        <f t="shared" si="4"/>
        <v>5.5000000000000003E-7</v>
      </c>
      <c r="G10">
        <f t="shared" si="5"/>
        <v>-6.2596373105057559</v>
      </c>
      <c r="H10">
        <f t="shared" si="8"/>
        <v>-12.733749799219439</v>
      </c>
      <c r="I10">
        <f t="shared" si="6"/>
        <v>-2.9199424512970436</v>
      </c>
      <c r="J10">
        <f t="shared" si="7"/>
        <v>4.6191867389268511E-2</v>
      </c>
    </row>
    <row r="11" spans="1:22" x14ac:dyDescent="0.3">
      <c r="C11">
        <f t="shared" si="3"/>
        <v>9.9347873656158345</v>
      </c>
      <c r="D11">
        <v>98.7</v>
      </c>
      <c r="E11">
        <v>0.56999999999999995</v>
      </c>
      <c r="F11">
        <f t="shared" si="4"/>
        <v>5.6999999999999994E-7</v>
      </c>
      <c r="G11">
        <f t="shared" si="5"/>
        <v>-6.2441251443275085</v>
      </c>
      <c r="H11">
        <f t="shared" si="8"/>
        <v>-12.718237633041191</v>
      </c>
      <c r="I11">
        <f t="shared" si="6"/>
        <v>-2.9199424512970436</v>
      </c>
      <c r="J11">
        <f t="shared" si="7"/>
        <v>5.7182206337900436E-2</v>
      </c>
    </row>
    <row r="12" spans="1:22" x14ac:dyDescent="0.3">
      <c r="C12">
        <f t="shared" si="3"/>
        <v>10.894035065117057</v>
      </c>
      <c r="D12">
        <v>118.68</v>
      </c>
      <c r="E12">
        <v>0.58799999999999997</v>
      </c>
      <c r="F12">
        <f t="shared" si="4"/>
        <v>5.8799999999999992E-7</v>
      </c>
      <c r="G12">
        <f t="shared" si="5"/>
        <v>-6.2306226739238619</v>
      </c>
      <c r="H12">
        <f t="shared" si="8"/>
        <v>-12.704735162637546</v>
      </c>
      <c r="I12">
        <f t="shared" si="6"/>
        <v>-2.9199424512970436</v>
      </c>
      <c r="J12">
        <f t="shared" si="7"/>
        <v>6.8757692484113717E-2</v>
      </c>
      <c r="P12" cm="1">
        <f t="array" ref="P12:Q16">LINEST(G6:G12,C6:C12,1,1)</f>
        <v>1.765140553422068E-2</v>
      </c>
      <c r="Q12">
        <v>-6.4192473363877331</v>
      </c>
    </row>
    <row r="13" spans="1:22" x14ac:dyDescent="0.3">
      <c r="P13">
        <v>6.4749656741259142E-4</v>
      </c>
      <c r="Q13">
        <v>5.2840299334995294E-3</v>
      </c>
    </row>
    <row r="14" spans="1:22" x14ac:dyDescent="0.3">
      <c r="A14" t="s">
        <v>6</v>
      </c>
      <c r="C14" t="s">
        <v>4</v>
      </c>
      <c r="D14" t="s">
        <v>2</v>
      </c>
      <c r="E14" t="s">
        <v>8</v>
      </c>
      <c r="F14" t="s">
        <v>3</v>
      </c>
      <c r="G14" t="s">
        <v>7</v>
      </c>
      <c r="P14">
        <v>0.99331695771056694</v>
      </c>
      <c r="Q14">
        <v>3.4440781846107309E-3</v>
      </c>
    </row>
    <row r="15" spans="1:22" x14ac:dyDescent="0.3">
      <c r="A15">
        <f>P3</f>
        <v>1778.1232568394646</v>
      </c>
      <c r="C15">
        <f>SQRT(D15)</f>
        <v>4.8651824220680568</v>
      </c>
      <c r="D15">
        <v>23.67</v>
      </c>
      <c r="E15">
        <v>1.2669999999999999</v>
      </c>
      <c r="F15">
        <f>E15*10^(-6)</f>
        <v>1.2669999999999999E-6</v>
      </c>
      <c r="G15">
        <f>LOG10(F15)</f>
        <v>-5.8972233851165585</v>
      </c>
      <c r="H15">
        <f>G15-2*LOG10(A$15)</f>
        <v>-12.397147109757155</v>
      </c>
      <c r="I15">
        <f>-5040/A$15</f>
        <v>-2.8344491759015495</v>
      </c>
      <c r="J15">
        <f>D15/A$15</f>
        <v>1.3311788093966208E-2</v>
      </c>
      <c r="P15">
        <v>743.16225656776419</v>
      </c>
      <c r="Q15">
        <v>5</v>
      </c>
    </row>
    <row r="16" spans="1:22" x14ac:dyDescent="0.3">
      <c r="C16">
        <f t="shared" ref="C16:C21" si="9">SQRT(D16)</f>
        <v>5.8872744118140101</v>
      </c>
      <c r="D16">
        <v>34.659999999999997</v>
      </c>
      <c r="E16">
        <v>1.3260000000000001</v>
      </c>
      <c r="F16">
        <f t="shared" ref="F16:F21" si="10">E16*10^(-6)</f>
        <v>1.3260000000000001E-6</v>
      </c>
      <c r="G16">
        <f t="shared" ref="G16:G21" si="11">LOG10(F16)</f>
        <v>-5.877456475931246</v>
      </c>
      <c r="H16">
        <f t="shared" ref="H16:H21" si="12">G16-2*LOG10(A$15)</f>
        <v>-12.377380200571842</v>
      </c>
      <c r="I16">
        <f t="shared" ref="I16:I21" si="13">-5040/A$15</f>
        <v>-2.8344491759015495</v>
      </c>
      <c r="J16">
        <f t="shared" ref="J16:J21" si="14">D16/A$15</f>
        <v>1.9492461991418193E-2</v>
      </c>
      <c r="P16">
        <v>8.8151488190907536E-3</v>
      </c>
      <c r="Q16">
        <v>5.9308372708557731E-5</v>
      </c>
    </row>
    <row r="17" spans="1:17" x14ac:dyDescent="0.3">
      <c r="C17">
        <f t="shared" si="9"/>
        <v>6.9021735706949592</v>
      </c>
      <c r="D17">
        <v>47.64</v>
      </c>
      <c r="E17">
        <v>1.3839999999999999</v>
      </c>
      <c r="F17">
        <f t="shared" si="10"/>
        <v>1.3839999999999998E-6</v>
      </c>
      <c r="G17">
        <f t="shared" si="11"/>
        <v>-5.8588639098792612</v>
      </c>
      <c r="H17">
        <f t="shared" si="12"/>
        <v>-12.358787634519857</v>
      </c>
      <c r="I17">
        <f t="shared" si="13"/>
        <v>-2.8344491759015495</v>
      </c>
      <c r="J17">
        <f t="shared" si="14"/>
        <v>2.6792293400783696E-2</v>
      </c>
    </row>
    <row r="18" spans="1:17" x14ac:dyDescent="0.3">
      <c r="C18">
        <f t="shared" si="9"/>
        <v>7.9132799773545228</v>
      </c>
      <c r="D18">
        <v>62.62</v>
      </c>
      <c r="E18">
        <v>1.4379999999999999</v>
      </c>
      <c r="F18">
        <f t="shared" si="10"/>
        <v>1.4379999999999998E-6</v>
      </c>
      <c r="G18">
        <f t="shared" si="11"/>
        <v>-5.8422411139531363</v>
      </c>
      <c r="H18">
        <f t="shared" si="12"/>
        <v>-12.342164838593732</v>
      </c>
      <c r="I18">
        <f t="shared" si="13"/>
        <v>-2.8344491759015495</v>
      </c>
      <c r="J18">
        <f t="shared" si="14"/>
        <v>3.5216906229157748E-2</v>
      </c>
      <c r="P18" cm="1">
        <f t="array" ref="P18:Q22">LINEST(G15:G21,C15:C21,1,1)</f>
        <v>1.5977640891075416E-2</v>
      </c>
      <c r="Q18">
        <v>-5.9714852102325588</v>
      </c>
    </row>
    <row r="19" spans="1:17" x14ac:dyDescent="0.3">
      <c r="C19">
        <f t="shared" si="9"/>
        <v>8.9218832092781852</v>
      </c>
      <c r="D19">
        <v>79.599999999999994</v>
      </c>
      <c r="E19">
        <v>1.4890000000000001</v>
      </c>
      <c r="F19">
        <f t="shared" si="10"/>
        <v>1.4890000000000001E-6</v>
      </c>
      <c r="G19">
        <f t="shared" si="11"/>
        <v>-5.8271053022478236</v>
      </c>
      <c r="H19">
        <f t="shared" si="12"/>
        <v>-12.32702902688842</v>
      </c>
      <c r="I19">
        <f t="shared" si="13"/>
        <v>-2.8344491759015495</v>
      </c>
      <c r="J19">
        <f t="shared" si="14"/>
        <v>4.4766300476540344E-2</v>
      </c>
      <c r="P19">
        <v>5.2811811781949835E-4</v>
      </c>
      <c r="Q19">
        <v>4.3058401844889788E-3</v>
      </c>
    </row>
    <row r="20" spans="1:17" x14ac:dyDescent="0.3">
      <c r="C20">
        <f t="shared" si="9"/>
        <v>9.9287461444031297</v>
      </c>
      <c r="D20">
        <v>98.58</v>
      </c>
      <c r="E20">
        <v>1.538</v>
      </c>
      <c r="F20">
        <f t="shared" si="10"/>
        <v>1.5379999999999999E-6</v>
      </c>
      <c r="G20">
        <f t="shared" si="11"/>
        <v>-5.8130436645345878</v>
      </c>
      <c r="H20">
        <f t="shared" si="12"/>
        <v>-12.312967389175185</v>
      </c>
      <c r="I20">
        <f t="shared" si="13"/>
        <v>-2.8344491759015495</v>
      </c>
      <c r="J20">
        <f t="shared" si="14"/>
        <v>5.5440476142931502E-2</v>
      </c>
      <c r="P20">
        <v>0.9945669854882333</v>
      </c>
      <c r="Q20">
        <v>2.8117322801474217E-3</v>
      </c>
    </row>
    <row r="21" spans="1:17" x14ac:dyDescent="0.3">
      <c r="C21">
        <f t="shared" si="9"/>
        <v>10.88806686239573</v>
      </c>
      <c r="D21">
        <v>118.55</v>
      </c>
      <c r="E21">
        <v>1.5820000000000001</v>
      </c>
      <c r="F21">
        <f t="shared" si="10"/>
        <v>1.5820000000000001E-6</v>
      </c>
      <c r="G21">
        <f t="shared" si="11"/>
        <v>-5.8007935208383419</v>
      </c>
      <c r="H21">
        <f t="shared" si="12"/>
        <v>-12.300717245478939</v>
      </c>
      <c r="I21">
        <f t="shared" si="13"/>
        <v>-2.8344491759015495</v>
      </c>
      <c r="J21">
        <f t="shared" si="14"/>
        <v>6.6671418611731884E-2</v>
      </c>
      <c r="P21">
        <v>915.29940085216208</v>
      </c>
      <c r="Q21">
        <v>5</v>
      </c>
    </row>
    <row r="22" spans="1:17" x14ac:dyDescent="0.3">
      <c r="P22">
        <v>7.2362091646876354E-3</v>
      </c>
      <c r="Q22">
        <v>3.9529192076115091E-5</v>
      </c>
    </row>
    <row r="23" spans="1:17" x14ac:dyDescent="0.3">
      <c r="A23" t="s">
        <v>6</v>
      </c>
      <c r="C23" t="s">
        <v>4</v>
      </c>
      <c r="D23" t="s">
        <v>2</v>
      </c>
      <c r="E23" t="s">
        <v>8</v>
      </c>
      <c r="F23" t="s">
        <v>3</v>
      </c>
      <c r="G23" t="s">
        <v>7</v>
      </c>
    </row>
    <row r="24" spans="1:17" x14ac:dyDescent="0.3">
      <c r="A24">
        <f>P4</f>
        <v>1829.2490895803269</v>
      </c>
      <c r="C24">
        <f>SQRT(D24)</f>
        <v>4.8518037882832816</v>
      </c>
      <c r="D24">
        <v>23.54</v>
      </c>
      <c r="E24">
        <v>3.2069999999999999</v>
      </c>
      <c r="F24">
        <f>E24*10^(-6)</f>
        <v>3.2069999999999995E-6</v>
      </c>
      <c r="G24">
        <f>LOG10(F24)</f>
        <v>-5.4939010400715595</v>
      </c>
      <c r="H24">
        <f>G24-2*LOG10(A$24)</f>
        <v>-12.018446735184661</v>
      </c>
      <c r="I24">
        <f>-5040/A$24</f>
        <v>-2.7552289235558924</v>
      </c>
      <c r="J24">
        <f>D24/A$24</f>
        <v>1.2868668424703512E-2</v>
      </c>
      <c r="P24" cm="1">
        <f t="array" ref="P24:Q28">LINEST(G24:G30,C24:C30,1,1)</f>
        <v>1.4101976229982993E-2</v>
      </c>
      <c r="Q24">
        <v>-5.5584333535705079</v>
      </c>
    </row>
    <row r="25" spans="1:17" x14ac:dyDescent="0.3">
      <c r="C25">
        <f t="shared" ref="C25:C30" si="15">SQRT(D25)</f>
        <v>5.8762232769015847</v>
      </c>
      <c r="D25">
        <v>34.53</v>
      </c>
      <c r="E25">
        <v>3.3490000000000002</v>
      </c>
      <c r="F25">
        <f t="shared" ref="F25:F30" si="16">E25*10^(-6)</f>
        <v>3.349E-6</v>
      </c>
      <c r="G25">
        <f t="shared" ref="G25:G30" si="17">LOG10(F25)</f>
        <v>-5.4750848524601334</v>
      </c>
      <c r="H25">
        <f t="shared" ref="H25:H30" si="18">G25-2*LOG10(A$24)</f>
        <v>-11.999630547573235</v>
      </c>
      <c r="I25">
        <f t="shared" ref="I25:I30" si="19">-5040/A$24</f>
        <v>-2.7552289235558924</v>
      </c>
      <c r="J25">
        <f t="shared" ref="J25:J30" si="20">D25/A$24</f>
        <v>1.8876598160790667E-2</v>
      </c>
      <c r="P25">
        <v>5.478290043800624E-4</v>
      </c>
      <c r="Q25">
        <v>4.4623690576819555E-3</v>
      </c>
    </row>
    <row r="26" spans="1:17" x14ac:dyDescent="0.3">
      <c r="C26">
        <f t="shared" si="15"/>
        <v>6.8927498141162786</v>
      </c>
      <c r="D26">
        <v>47.51</v>
      </c>
      <c r="E26">
        <v>3.476</v>
      </c>
      <c r="F26">
        <f t="shared" si="16"/>
        <v>3.4759999999999998E-6</v>
      </c>
      <c r="G26">
        <f t="shared" si="17"/>
        <v>-5.4589202322233712</v>
      </c>
      <c r="H26">
        <f t="shared" si="18"/>
        <v>-11.983465927336471</v>
      </c>
      <c r="I26">
        <f t="shared" si="19"/>
        <v>-2.7552289235558924</v>
      </c>
      <c r="J26">
        <f t="shared" si="20"/>
        <v>2.5972405983758023E-2</v>
      </c>
      <c r="P26">
        <v>0.99251080164043859</v>
      </c>
      <c r="Q26">
        <v>2.9204398577448963E-3</v>
      </c>
    </row>
    <row r="27" spans="1:17" x14ac:dyDescent="0.3">
      <c r="C27">
        <f t="shared" si="15"/>
        <v>7.9056941504209481</v>
      </c>
      <c r="D27">
        <v>62.5</v>
      </c>
      <c r="E27">
        <v>3.5979999999999999</v>
      </c>
      <c r="F27">
        <f t="shared" si="16"/>
        <v>3.5979999999999997E-6</v>
      </c>
      <c r="G27">
        <f t="shared" si="17"/>
        <v>-5.4439388409904677</v>
      </c>
      <c r="H27">
        <f t="shared" si="18"/>
        <v>-11.968484536103569</v>
      </c>
      <c r="I27">
        <f t="shared" si="19"/>
        <v>-2.7552289235558924</v>
      </c>
      <c r="J27">
        <f t="shared" si="20"/>
        <v>3.4167025341714931E-2</v>
      </c>
      <c r="P27">
        <v>662.62819729784746</v>
      </c>
      <c r="Q27">
        <v>5</v>
      </c>
    </row>
    <row r="28" spans="1:17" x14ac:dyDescent="0.3">
      <c r="C28">
        <f t="shared" si="15"/>
        <v>8.915155635209068</v>
      </c>
      <c r="D28">
        <v>79.48</v>
      </c>
      <c r="E28">
        <v>3.706</v>
      </c>
      <c r="F28">
        <f t="shared" si="16"/>
        <v>3.7059999999999998E-6</v>
      </c>
      <c r="G28">
        <f t="shared" si="17"/>
        <v>-5.4310945850171208</v>
      </c>
      <c r="H28">
        <f t="shared" si="18"/>
        <v>-11.955640280130222</v>
      </c>
      <c r="I28">
        <f t="shared" si="19"/>
        <v>-2.7552289235558924</v>
      </c>
      <c r="J28">
        <f t="shared" si="20"/>
        <v>4.344952278655205E-2</v>
      </c>
      <c r="P28">
        <v>5.6515353285665265E-3</v>
      </c>
      <c r="Q28">
        <v>4.2644844813525153E-5</v>
      </c>
    </row>
    <row r="29" spans="1:17" x14ac:dyDescent="0.3">
      <c r="C29">
        <f t="shared" si="15"/>
        <v>9.9227012451247365</v>
      </c>
      <c r="D29">
        <v>98.46</v>
      </c>
      <c r="E29">
        <v>3.8119999999999998</v>
      </c>
      <c r="F29">
        <f t="shared" si="16"/>
        <v>3.8119999999999997E-6</v>
      </c>
      <c r="G29">
        <f t="shared" si="17"/>
        <v>-5.4188471080337113</v>
      </c>
      <c r="H29">
        <f t="shared" si="18"/>
        <v>-11.943392803146812</v>
      </c>
      <c r="I29">
        <f t="shared" si="19"/>
        <v>-2.7552289235558924</v>
      </c>
      <c r="J29">
        <f t="shared" si="20"/>
        <v>5.3825365042324033E-2</v>
      </c>
    </row>
    <row r="30" spans="1:17" x14ac:dyDescent="0.3">
      <c r="C30">
        <f t="shared" si="15"/>
        <v>10.882554847093582</v>
      </c>
      <c r="D30">
        <v>118.43</v>
      </c>
      <c r="E30">
        <v>3.907</v>
      </c>
      <c r="F30">
        <f t="shared" si="16"/>
        <v>3.907E-6</v>
      </c>
      <c r="G30">
        <f t="shared" si="17"/>
        <v>-5.4081565887752152</v>
      </c>
      <c r="H30">
        <f t="shared" si="18"/>
        <v>-11.932702283888316</v>
      </c>
      <c r="I30">
        <f t="shared" si="19"/>
        <v>-2.7552289235558924</v>
      </c>
      <c r="J30">
        <f t="shared" si="20"/>
        <v>6.4742412979508793E-2</v>
      </c>
      <c r="P30" cm="1">
        <f t="array" ref="P30:Q34">LINEST(G33:G39,C33:C39,1,1)</f>
        <v>1.4289208860501822E-2</v>
      </c>
      <c r="Q30">
        <v>-5.190863126390739</v>
      </c>
    </row>
    <row r="31" spans="1:17" x14ac:dyDescent="0.3">
      <c r="P31">
        <v>4.9030713229973372E-4</v>
      </c>
      <c r="Q31">
        <v>3.9897781255427969E-3</v>
      </c>
    </row>
    <row r="32" spans="1:17" x14ac:dyDescent="0.3">
      <c r="A32" t="s">
        <v>6</v>
      </c>
      <c r="C32" t="s">
        <v>4</v>
      </c>
      <c r="D32" t="s">
        <v>2</v>
      </c>
      <c r="E32" t="s">
        <v>8</v>
      </c>
      <c r="F32" t="s">
        <v>3</v>
      </c>
      <c r="G32" t="s">
        <v>7</v>
      </c>
      <c r="P32">
        <v>0.99414750723622025</v>
      </c>
      <c r="Q32">
        <v>2.6167566268165479E-3</v>
      </c>
    </row>
    <row r="33" spans="1:17" x14ac:dyDescent="0.3">
      <c r="A33">
        <f>P5</f>
        <v>1879.5366543004634</v>
      </c>
      <c r="C33">
        <f>SQRT(D33)</f>
        <v>4.8383881613611779</v>
      </c>
      <c r="D33">
        <v>23.41</v>
      </c>
      <c r="E33">
        <v>7.4969999999999999</v>
      </c>
      <c r="F33">
        <f>E33*10^(-6)</f>
        <v>7.4969999999999995E-6</v>
      </c>
      <c r="G33">
        <f>LOG10(F33)</f>
        <v>-5.1251124891538877</v>
      </c>
      <c r="H33">
        <f>G33-2*LOG10(A$33)</f>
        <v>-11.673214088445043</v>
      </c>
      <c r="I33">
        <f>-5040/A$33</f>
        <v>-2.681511950548161</v>
      </c>
      <c r="J33">
        <f>D33/A$33</f>
        <v>1.2455197373478661E-2</v>
      </c>
      <c r="P33">
        <v>849.33681028095066</v>
      </c>
      <c r="Q33">
        <v>5</v>
      </c>
    </row>
    <row r="34" spans="1:17" x14ac:dyDescent="0.3">
      <c r="C34">
        <f t="shared" ref="C34:C39" si="21">SQRT(D34)</f>
        <v>5.8651513194460723</v>
      </c>
      <c r="D34">
        <v>34.4</v>
      </c>
      <c r="E34">
        <v>7.82</v>
      </c>
      <c r="F34">
        <f t="shared" ref="F34:F39" si="22">E34*10^(-6)</f>
        <v>7.8199999999999997E-6</v>
      </c>
      <c r="G34">
        <f t="shared" ref="G34:G39" si="23">LOG10(F34)</f>
        <v>-5.1067932469401516</v>
      </c>
      <c r="H34">
        <f t="shared" ref="H34:H39" si="24">G34-2*LOG10(A$33)</f>
        <v>-11.654894846231308</v>
      </c>
      <c r="I34">
        <f t="shared" ref="I34:I39" si="25">-5040/A$33</f>
        <v>-2.681511950548161</v>
      </c>
      <c r="J34">
        <f t="shared" ref="J34:J39" si="26">D34/A$33</f>
        <v>1.8302383154535067E-2</v>
      </c>
      <c r="P34">
        <v>5.8157618219981961E-3</v>
      </c>
      <c r="Q34">
        <v>3.423707621994159E-5</v>
      </c>
    </row>
    <row r="35" spans="1:17" x14ac:dyDescent="0.3">
      <c r="C35">
        <f t="shared" si="21"/>
        <v>6.8833131557412095</v>
      </c>
      <c r="D35">
        <v>47.38</v>
      </c>
      <c r="E35">
        <v>8.1210000000000004</v>
      </c>
      <c r="F35">
        <f t="shared" si="22"/>
        <v>8.1210000000000007E-6</v>
      </c>
      <c r="G35">
        <f t="shared" si="23"/>
        <v>-5.0903904895098311</v>
      </c>
      <c r="H35">
        <f t="shared" si="24"/>
        <v>-11.638492088800987</v>
      </c>
      <c r="I35">
        <f t="shared" si="25"/>
        <v>-2.681511950548161</v>
      </c>
      <c r="J35">
        <f t="shared" si="26"/>
        <v>2.5208340519240452E-2</v>
      </c>
    </row>
    <row r="36" spans="1:17" x14ac:dyDescent="0.3">
      <c r="C36">
        <f t="shared" si="21"/>
        <v>7.896834808959853</v>
      </c>
      <c r="D36">
        <v>62.36</v>
      </c>
      <c r="E36">
        <v>8.4049999999999994</v>
      </c>
      <c r="F36">
        <f t="shared" si="22"/>
        <v>8.4049999999999983E-6</v>
      </c>
      <c r="G36">
        <f t="shared" si="23"/>
        <v>-5.0754622822245103</v>
      </c>
      <c r="H36">
        <f t="shared" si="24"/>
        <v>-11.623563881515667</v>
      </c>
      <c r="I36">
        <f t="shared" si="25"/>
        <v>-2.681511950548161</v>
      </c>
      <c r="J36">
        <f t="shared" si="26"/>
        <v>3.3178389927814148E-2</v>
      </c>
      <c r="P36" cm="1">
        <f t="array" ref="P36:Q40">LINEST(G42:G48,C42:C48,1,1)</f>
        <v>1.3134700351550977E-2</v>
      </c>
      <c r="Q36">
        <v>-4.8364779177731601</v>
      </c>
    </row>
    <row r="37" spans="1:17" x14ac:dyDescent="0.3">
      <c r="C37">
        <f t="shared" si="21"/>
        <v>8.9073003766573411</v>
      </c>
      <c r="D37">
        <v>79.34</v>
      </c>
      <c r="E37">
        <v>8.6720000000000006</v>
      </c>
      <c r="F37">
        <f t="shared" si="22"/>
        <v>8.672000000000001E-6</v>
      </c>
      <c r="G37">
        <f t="shared" si="23"/>
        <v>-5.0618807308056883</v>
      </c>
      <c r="H37">
        <f t="shared" si="24"/>
        <v>-11.609982330096845</v>
      </c>
      <c r="I37">
        <f t="shared" si="25"/>
        <v>-2.681511950548161</v>
      </c>
      <c r="J37">
        <f t="shared" si="26"/>
        <v>4.2212531380256171E-2</v>
      </c>
      <c r="P37">
        <v>3.7245968272351808E-4</v>
      </c>
      <c r="Q37">
        <v>3.0277755307539923E-3</v>
      </c>
    </row>
    <row r="38" spans="1:17" x14ac:dyDescent="0.3">
      <c r="C38">
        <f t="shared" si="21"/>
        <v>9.9156442049924323</v>
      </c>
      <c r="D38">
        <v>98.32</v>
      </c>
      <c r="E38">
        <v>8.923</v>
      </c>
      <c r="F38">
        <f t="shared" si="22"/>
        <v>8.9229999999999991E-6</v>
      </c>
      <c r="G38">
        <f t="shared" si="23"/>
        <v>-5.0494891070140033</v>
      </c>
      <c r="H38">
        <f t="shared" si="24"/>
        <v>-11.597590706305159</v>
      </c>
      <c r="I38">
        <f t="shared" si="25"/>
        <v>-2.681511950548161</v>
      </c>
      <c r="J38">
        <f t="shared" si="26"/>
        <v>5.2310764876566503E-2</v>
      </c>
      <c r="P38">
        <v>0.99599552496485788</v>
      </c>
      <c r="Q38">
        <v>1.9902044816219396E-3</v>
      </c>
    </row>
    <row r="39" spans="1:17" x14ac:dyDescent="0.3">
      <c r="C39">
        <f t="shared" si="21"/>
        <v>10.876580344942981</v>
      </c>
      <c r="D39">
        <v>118.3</v>
      </c>
      <c r="E39">
        <v>9.1539999999999999</v>
      </c>
      <c r="F39">
        <f t="shared" si="22"/>
        <v>9.1539999999999991E-6</v>
      </c>
      <c r="G39">
        <f t="shared" si="23"/>
        <v>-5.0383890919087193</v>
      </c>
      <c r="H39">
        <f t="shared" si="24"/>
        <v>-11.586490691199876</v>
      </c>
      <c r="I39">
        <f t="shared" si="25"/>
        <v>-2.681511950548161</v>
      </c>
      <c r="J39">
        <f t="shared" si="26"/>
        <v>6.2941044394810991E-2</v>
      </c>
      <c r="P39">
        <v>1243.603114296254</v>
      </c>
      <c r="Q39">
        <v>5</v>
      </c>
    </row>
    <row r="40" spans="1:17" x14ac:dyDescent="0.3">
      <c r="P40">
        <v>4.9258048349708457E-3</v>
      </c>
      <c r="Q40">
        <v>1.9804569393340266E-5</v>
      </c>
    </row>
    <row r="41" spans="1:17" x14ac:dyDescent="0.3">
      <c r="A41" t="s">
        <v>6</v>
      </c>
      <c r="C41" t="s">
        <v>4</v>
      </c>
      <c r="D41" t="s">
        <v>2</v>
      </c>
      <c r="E41" t="s">
        <v>8</v>
      </c>
      <c r="F41" t="s">
        <v>3</v>
      </c>
      <c r="G41" t="s">
        <v>7</v>
      </c>
    </row>
    <row r="42" spans="1:17" x14ac:dyDescent="0.3">
      <c r="A42">
        <f>P6</f>
        <v>1929.0691389210547</v>
      </c>
      <c r="C42">
        <f>SQRT(D42)</f>
        <v>4.8249352327259274</v>
      </c>
      <c r="D42">
        <v>23.28</v>
      </c>
      <c r="E42">
        <v>16.774999999999999</v>
      </c>
      <c r="F42">
        <f>E42*10^(-6)</f>
        <v>1.6774999999999998E-5</v>
      </c>
      <c r="G42">
        <f>LOG10(F42)</f>
        <v>-4.77533747115897</v>
      </c>
      <c r="H42">
        <f>G42-2*LOG10(A$42)</f>
        <v>-11.346033057720774</v>
      </c>
      <c r="I42">
        <f>-5040/A$42</f>
        <v>-2.6126590790928916</v>
      </c>
      <c r="J42">
        <f>D42/A$42</f>
        <v>1.2067996698667167E-2</v>
      </c>
      <c r="P42" cm="1">
        <f t="array" ref="P42:Q46">LINEST(G51:G57,C51:C57,1,1)</f>
        <v>1.3161470567225979E-2</v>
      </c>
      <c r="Q42">
        <v>-4.5148906104778916</v>
      </c>
    </row>
    <row r="43" spans="1:17" x14ac:dyDescent="0.3">
      <c r="C43">
        <f t="shared" ref="C43:C48" si="27">SQRT(D43)</f>
        <v>5.853204250664759</v>
      </c>
      <c r="D43">
        <v>34.26</v>
      </c>
      <c r="E43">
        <v>17.382000000000001</v>
      </c>
      <c r="F43">
        <f t="shared" ref="F43:F48" si="28">E43*10^(-6)</f>
        <v>1.7382000000000001E-5</v>
      </c>
      <c r="G43">
        <f t="shared" ref="G43:G48" si="29">LOG10(F43)</f>
        <v>-4.7599002544125941</v>
      </c>
      <c r="H43">
        <f t="shared" ref="H43:H48" si="30">G43-2*LOG10(A$42)</f>
        <v>-11.330595840974397</v>
      </c>
      <c r="I43">
        <f t="shared" ref="I43:I48" si="31">-5040/A$42</f>
        <v>-2.6126590790928916</v>
      </c>
      <c r="J43">
        <f t="shared" ref="J43:J48" si="32">D43/A$42</f>
        <v>1.7759861120976678E-2</v>
      </c>
      <c r="P43">
        <v>4.5339218937345561E-4</v>
      </c>
      <c r="Q43">
        <v>3.6817407978151431E-3</v>
      </c>
    </row>
    <row r="44" spans="1:17" x14ac:dyDescent="0.3">
      <c r="C44">
        <f t="shared" si="27"/>
        <v>6.8738635424337602</v>
      </c>
      <c r="D44">
        <v>47.25</v>
      </c>
      <c r="E44">
        <v>18</v>
      </c>
      <c r="F44">
        <f t="shared" si="28"/>
        <v>1.8E-5</v>
      </c>
      <c r="G44">
        <f t="shared" si="29"/>
        <v>-4.7447274948966935</v>
      </c>
      <c r="H44">
        <f t="shared" si="30"/>
        <v>-11.315423081458498</v>
      </c>
      <c r="I44">
        <f t="shared" si="31"/>
        <v>-2.6126590790928916</v>
      </c>
      <c r="J44">
        <f t="shared" si="32"/>
        <v>2.4493678866495859E-2</v>
      </c>
      <c r="P44">
        <v>0.99410152181417399</v>
      </c>
      <c r="Q44">
        <v>2.4256971452260323E-3</v>
      </c>
    </row>
    <row r="45" spans="1:17" x14ac:dyDescent="0.3">
      <c r="C45">
        <f t="shared" si="27"/>
        <v>7.8885993687092508</v>
      </c>
      <c r="D45">
        <v>62.23</v>
      </c>
      <c r="E45">
        <v>18.59</v>
      </c>
      <c r="F45">
        <f t="shared" si="28"/>
        <v>1.859E-5</v>
      </c>
      <c r="G45">
        <f t="shared" si="29"/>
        <v>-4.7307206102281016</v>
      </c>
      <c r="H45">
        <f t="shared" si="30"/>
        <v>-11.301416196789905</v>
      </c>
      <c r="I45">
        <f t="shared" si="31"/>
        <v>-2.6126590790928916</v>
      </c>
      <c r="J45">
        <f t="shared" si="32"/>
        <v>3.2259082240466398E-2</v>
      </c>
      <c r="P45">
        <v>842.67627216373182</v>
      </c>
      <c r="Q45">
        <v>5</v>
      </c>
    </row>
    <row r="46" spans="1:17" x14ac:dyDescent="0.3">
      <c r="C46">
        <f t="shared" si="27"/>
        <v>8.9</v>
      </c>
      <c r="D46">
        <v>79.209999999999994</v>
      </c>
      <c r="E46">
        <v>19.138999999999999</v>
      </c>
      <c r="F46">
        <f t="shared" si="28"/>
        <v>1.9138999999999998E-5</v>
      </c>
      <c r="G46">
        <f t="shared" si="29"/>
        <v>-4.7180807575637473</v>
      </c>
      <c r="H46">
        <f t="shared" si="30"/>
        <v>-11.288776344125552</v>
      </c>
      <c r="I46">
        <f t="shared" si="31"/>
        <v>-2.6126590790928916</v>
      </c>
      <c r="J46">
        <f t="shared" si="32"/>
        <v>4.1061255090267444E-2</v>
      </c>
      <c r="P46">
        <v>4.9583127810832895E-3</v>
      </c>
      <c r="Q46">
        <v>2.9420033201788615E-5</v>
      </c>
    </row>
    <row r="47" spans="1:17" x14ac:dyDescent="0.3">
      <c r="C47">
        <f t="shared" si="27"/>
        <v>9.9090867389482469</v>
      </c>
      <c r="D47">
        <v>98.19</v>
      </c>
      <c r="E47">
        <v>19.655999999999999</v>
      </c>
      <c r="F47">
        <f t="shared" si="28"/>
        <v>1.9656E-5</v>
      </c>
      <c r="G47">
        <f t="shared" si="29"/>
        <v>-4.7065048565279755</v>
      </c>
      <c r="H47">
        <f t="shared" si="30"/>
        <v>-11.277200443089779</v>
      </c>
      <c r="I47">
        <f t="shared" si="31"/>
        <v>-2.6126590790928916</v>
      </c>
      <c r="J47">
        <f t="shared" si="32"/>
        <v>5.0900197415899011E-2</v>
      </c>
    </row>
    <row r="48" spans="1:17" x14ac:dyDescent="0.3">
      <c r="C48">
        <f t="shared" si="27"/>
        <v>10.870142593360953</v>
      </c>
      <c r="D48">
        <v>118.16</v>
      </c>
      <c r="E48">
        <v>20.132999999999999</v>
      </c>
      <c r="F48">
        <f t="shared" si="28"/>
        <v>2.0132999999999998E-5</v>
      </c>
      <c r="G48">
        <f t="shared" si="29"/>
        <v>-4.6960915064640458</v>
      </c>
      <c r="H48">
        <f t="shared" si="30"/>
        <v>-11.266787093025849</v>
      </c>
      <c r="I48">
        <f t="shared" si="31"/>
        <v>-2.6126590790928916</v>
      </c>
      <c r="J48">
        <f t="shared" si="32"/>
        <v>6.1252340632066679E-2</v>
      </c>
    </row>
    <row r="50" spans="1:10" x14ac:dyDescent="0.3">
      <c r="A50" t="s">
        <v>6</v>
      </c>
      <c r="C50" t="s">
        <v>4</v>
      </c>
      <c r="D50" t="s">
        <v>2</v>
      </c>
      <c r="E50" t="s">
        <v>8</v>
      </c>
      <c r="F50" t="s">
        <v>3</v>
      </c>
      <c r="G50" t="s">
        <v>7</v>
      </c>
    </row>
    <row r="51" spans="1:10" x14ac:dyDescent="0.3">
      <c r="A51">
        <f>P7</f>
        <v>1977.917931471856</v>
      </c>
      <c r="C51">
        <f>SQRT(D51)</f>
        <v>4.8104053883222777</v>
      </c>
      <c r="D51">
        <v>23.14</v>
      </c>
      <c r="E51">
        <v>35.091999999999999</v>
      </c>
      <c r="F51">
        <f>E51*10^(-6)</f>
        <v>3.5091999999999995E-5</v>
      </c>
      <c r="G51">
        <f>LOG10(F51)</f>
        <v>-4.4547918793134746</v>
      </c>
      <c r="H51">
        <f>G51-2*LOG10(A$51)</f>
        <v>-11.047208414757602</v>
      </c>
      <c r="I51">
        <f>-5040/A$51</f>
        <v>-2.5481340351920028</v>
      </c>
      <c r="J51">
        <f>D51/A$51</f>
        <v>1.1699170947290267E-2</v>
      </c>
    </row>
    <row r="52" spans="1:10" x14ac:dyDescent="0.3">
      <c r="C52">
        <f t="shared" ref="C52:C57" si="33">SQRT(D52)</f>
        <v>5.841232746604093</v>
      </c>
      <c r="D52">
        <v>34.119999999999997</v>
      </c>
      <c r="E52">
        <v>36.502000000000002</v>
      </c>
      <c r="F52">
        <f t="shared" ref="F52:F57" si="34">E52*10^(-6)</f>
        <v>3.6502000000000004E-5</v>
      </c>
      <c r="G52">
        <f t="shared" ref="G52:G57" si="35">LOG10(F52)</f>
        <v>-4.4376833392375605</v>
      </c>
      <c r="H52">
        <f t="shared" ref="H52:H57" si="36">G52-2*LOG10(A$51)</f>
        <v>-11.030099874681687</v>
      </c>
      <c r="I52">
        <f t="shared" ref="I52:I57" si="37">-5040/A$51</f>
        <v>-2.5481340351920028</v>
      </c>
      <c r="J52">
        <f t="shared" ref="J52:J57" si="38">D52/A$51</f>
        <v>1.7250462952529987E-2</v>
      </c>
    </row>
    <row r="53" spans="1:10" x14ac:dyDescent="0.3">
      <c r="C53">
        <f t="shared" si="33"/>
        <v>6.8636724863588876</v>
      </c>
      <c r="D53">
        <v>47.11</v>
      </c>
      <c r="E53">
        <v>37.799999999999997</v>
      </c>
      <c r="F53">
        <f t="shared" si="34"/>
        <v>3.7799999999999997E-5</v>
      </c>
      <c r="G53">
        <f t="shared" si="35"/>
        <v>-4.4225082001627749</v>
      </c>
      <c r="H53">
        <f t="shared" si="36"/>
        <v>-11.0149247356069</v>
      </c>
      <c r="I53">
        <f t="shared" si="37"/>
        <v>-2.5481340351920028</v>
      </c>
      <c r="J53">
        <f t="shared" si="38"/>
        <v>2.3817975078947472E-2</v>
      </c>
    </row>
    <row r="54" spans="1:10" x14ac:dyDescent="0.3">
      <c r="C54">
        <f t="shared" si="33"/>
        <v>7.8797208072367644</v>
      </c>
      <c r="D54">
        <v>62.09</v>
      </c>
      <c r="E54">
        <v>39.012</v>
      </c>
      <c r="F54">
        <f t="shared" si="34"/>
        <v>3.9011999999999999E-5</v>
      </c>
      <c r="G54">
        <f t="shared" si="35"/>
        <v>-4.4088017844562488</v>
      </c>
      <c r="H54">
        <f t="shared" si="36"/>
        <v>-11.001218319900374</v>
      </c>
      <c r="I54">
        <f t="shared" si="37"/>
        <v>-2.5481340351920028</v>
      </c>
      <c r="J54">
        <f t="shared" si="38"/>
        <v>3.1391595683545929E-2</v>
      </c>
    </row>
    <row r="55" spans="1:10" x14ac:dyDescent="0.3">
      <c r="C55">
        <f t="shared" si="33"/>
        <v>8.8921313530559143</v>
      </c>
      <c r="D55">
        <v>79.069999999999993</v>
      </c>
      <c r="E55">
        <v>40.145000000000003</v>
      </c>
      <c r="F55">
        <f t="shared" si="34"/>
        <v>4.0145000000000003E-5</v>
      </c>
      <c r="G55">
        <f t="shared" si="35"/>
        <v>-4.3963685377484563</v>
      </c>
      <c r="H55">
        <f t="shared" si="36"/>
        <v>-10.988785073192583</v>
      </c>
      <c r="I55">
        <f t="shared" si="37"/>
        <v>-2.5481340351920028</v>
      </c>
      <c r="J55">
        <f t="shared" si="38"/>
        <v>3.997638058782374E-2</v>
      </c>
    </row>
    <row r="56" spans="1:10" x14ac:dyDescent="0.3">
      <c r="C56">
        <f t="shared" si="33"/>
        <v>9.9015150355892505</v>
      </c>
      <c r="D56">
        <v>98.04</v>
      </c>
      <c r="E56">
        <v>41.209000000000003</v>
      </c>
      <c r="F56">
        <f t="shared" si="34"/>
        <v>4.1208999999999998E-5</v>
      </c>
      <c r="G56">
        <f t="shared" si="35"/>
        <v>-4.385007924173574</v>
      </c>
      <c r="H56">
        <f t="shared" si="36"/>
        <v>-10.977424459617701</v>
      </c>
      <c r="I56">
        <f t="shared" si="37"/>
        <v>-2.5481340351920028</v>
      </c>
      <c r="J56">
        <f t="shared" si="38"/>
        <v>4.9567273970282537E-2</v>
      </c>
    </row>
    <row r="57" spans="1:10" x14ac:dyDescent="0.3">
      <c r="C57">
        <f t="shared" si="33"/>
        <v>10.86370102681402</v>
      </c>
      <c r="D57">
        <v>118.02</v>
      </c>
      <c r="E57">
        <v>42.218000000000004</v>
      </c>
      <c r="F57">
        <f t="shared" si="34"/>
        <v>4.2218000000000001E-5</v>
      </c>
      <c r="G57">
        <f t="shared" si="35"/>
        <v>-4.3745023444423223</v>
      </c>
      <c r="H57">
        <f t="shared" si="36"/>
        <v>-10.96691887988645</v>
      </c>
      <c r="I57">
        <f t="shared" si="37"/>
        <v>-2.5481340351920028</v>
      </c>
      <c r="J57">
        <f t="shared" si="38"/>
        <v>5.9668805324079401E-2</v>
      </c>
    </row>
    <row r="60" spans="1:10" x14ac:dyDescent="0.3">
      <c r="C60">
        <v>-12.812299803176423</v>
      </c>
      <c r="D60">
        <v>-2.9199424512970436</v>
      </c>
      <c r="E60">
        <v>1.3777030057905496E-2</v>
      </c>
    </row>
    <row r="61" spans="1:10" x14ac:dyDescent="0.3">
      <c r="C61">
        <v>-12.78747621945139</v>
      </c>
      <c r="D61">
        <v>-2.9199424512970436</v>
      </c>
      <c r="E61">
        <v>2.0149920328593487E-2</v>
      </c>
    </row>
    <row r="62" spans="1:10" x14ac:dyDescent="0.3">
      <c r="C62">
        <v>-12.769104529380348</v>
      </c>
      <c r="D62">
        <v>-2.9199424512970436</v>
      </c>
      <c r="E62">
        <v>2.7675724384615037E-2</v>
      </c>
    </row>
    <row r="63" spans="1:10" x14ac:dyDescent="0.3">
      <c r="C63">
        <v>-12.750656816678497</v>
      </c>
      <c r="D63">
        <v>-2.9199424512970436</v>
      </c>
      <c r="E63">
        <v>3.634864868936042E-2</v>
      </c>
    </row>
    <row r="64" spans="1:10" x14ac:dyDescent="0.3">
      <c r="C64">
        <v>-12.733749799219439</v>
      </c>
      <c r="D64">
        <v>-2.9199424512970436</v>
      </c>
      <c r="E64">
        <v>4.6191867389268511E-2</v>
      </c>
    </row>
    <row r="65" spans="3:5" x14ac:dyDescent="0.3">
      <c r="C65">
        <v>-12.718237633041191</v>
      </c>
      <c r="D65">
        <v>-2.9199424512970436</v>
      </c>
      <c r="E65">
        <v>5.7182206337900436E-2</v>
      </c>
    </row>
    <row r="66" spans="3:5" x14ac:dyDescent="0.3">
      <c r="C66">
        <v>-12.704735162637546</v>
      </c>
      <c r="D66">
        <v>-2.9199424512970436</v>
      </c>
      <c r="E66">
        <v>6.8757692484113717E-2</v>
      </c>
    </row>
    <row r="67" spans="3:5" x14ac:dyDescent="0.3">
      <c r="C67">
        <v>-12.397147109757155</v>
      </c>
      <c r="D67">
        <v>-2.8344491759015495</v>
      </c>
      <c r="E67">
        <v>1.3311788093966208E-2</v>
      </c>
    </row>
    <row r="68" spans="3:5" x14ac:dyDescent="0.3">
      <c r="C68">
        <v>-12.377380200571842</v>
      </c>
      <c r="D68">
        <v>-2.8344491759015495</v>
      </c>
      <c r="E68">
        <v>1.9492461991418193E-2</v>
      </c>
    </row>
    <row r="69" spans="3:5" x14ac:dyDescent="0.3">
      <c r="C69">
        <v>-12.358787634519857</v>
      </c>
      <c r="D69">
        <v>-2.8344491759015495</v>
      </c>
      <c r="E69">
        <v>2.6792293400783696E-2</v>
      </c>
    </row>
    <row r="70" spans="3:5" x14ac:dyDescent="0.3">
      <c r="C70">
        <v>-12.342164838593732</v>
      </c>
      <c r="D70">
        <v>-2.8344491759015495</v>
      </c>
      <c r="E70">
        <v>3.5216906229157748E-2</v>
      </c>
    </row>
    <row r="71" spans="3:5" x14ac:dyDescent="0.3">
      <c r="C71">
        <v>-12.32702902688842</v>
      </c>
      <c r="D71">
        <v>-2.8344491759015495</v>
      </c>
      <c r="E71">
        <v>4.4766300476540344E-2</v>
      </c>
    </row>
    <row r="72" spans="3:5" x14ac:dyDescent="0.3">
      <c r="C72">
        <v>-12.312967389175185</v>
      </c>
      <c r="D72">
        <v>-2.8344491759015495</v>
      </c>
      <c r="E72">
        <v>5.5440476142931502E-2</v>
      </c>
    </row>
    <row r="73" spans="3:5" x14ac:dyDescent="0.3">
      <c r="C73">
        <v>-12.300717245478939</v>
      </c>
      <c r="D73">
        <v>-2.8344491759015495</v>
      </c>
      <c r="E73">
        <v>6.6671418611731884E-2</v>
      </c>
    </row>
    <row r="74" spans="3:5" x14ac:dyDescent="0.3">
      <c r="C74">
        <v>-12.018446735184661</v>
      </c>
      <c r="D74">
        <v>-2.7552289235558924</v>
      </c>
      <c r="E74">
        <v>1.2868668424703512E-2</v>
      </c>
    </row>
    <row r="75" spans="3:5" x14ac:dyDescent="0.3">
      <c r="C75">
        <v>-11.999630547573235</v>
      </c>
      <c r="D75">
        <v>-2.7552289235558924</v>
      </c>
      <c r="E75">
        <v>1.8876598160790667E-2</v>
      </c>
    </row>
    <row r="76" spans="3:5" x14ac:dyDescent="0.3">
      <c r="C76">
        <v>-11.983465927336471</v>
      </c>
      <c r="D76">
        <v>-2.7552289235558924</v>
      </c>
      <c r="E76">
        <v>2.5972405983758023E-2</v>
      </c>
    </row>
    <row r="77" spans="3:5" x14ac:dyDescent="0.3">
      <c r="C77">
        <v>-11.968484536103569</v>
      </c>
      <c r="D77">
        <v>-2.7552289235558924</v>
      </c>
      <c r="E77">
        <v>3.4167025341714931E-2</v>
      </c>
    </row>
    <row r="78" spans="3:5" x14ac:dyDescent="0.3">
      <c r="C78">
        <v>-11.955640280130222</v>
      </c>
      <c r="D78">
        <v>-2.7552289235558924</v>
      </c>
      <c r="E78">
        <v>4.344952278655205E-2</v>
      </c>
    </row>
    <row r="79" spans="3:5" x14ac:dyDescent="0.3">
      <c r="C79">
        <v>-11.943392803146812</v>
      </c>
      <c r="D79">
        <v>-2.7552289235558924</v>
      </c>
      <c r="E79">
        <v>5.3825365042324033E-2</v>
      </c>
    </row>
    <row r="80" spans="3:5" x14ac:dyDescent="0.3">
      <c r="C80">
        <v>-11.932702283888316</v>
      </c>
      <c r="D80">
        <v>-2.7552289235558924</v>
      </c>
      <c r="E80">
        <v>6.4742412979508793E-2</v>
      </c>
    </row>
    <row r="81" spans="3:5" x14ac:dyDescent="0.3">
      <c r="C81">
        <v>-11.673214088445043</v>
      </c>
      <c r="D81">
        <v>-2.681511950548161</v>
      </c>
      <c r="E81">
        <v>1.2455197373478661E-2</v>
      </c>
    </row>
    <row r="82" spans="3:5" x14ac:dyDescent="0.3">
      <c r="C82">
        <v>-11.654894846231308</v>
      </c>
      <c r="D82">
        <v>-2.681511950548161</v>
      </c>
      <c r="E82">
        <v>1.8302383154535067E-2</v>
      </c>
    </row>
    <row r="83" spans="3:5" x14ac:dyDescent="0.3">
      <c r="C83">
        <v>-11.638492088800987</v>
      </c>
      <c r="D83">
        <v>-2.681511950548161</v>
      </c>
      <c r="E83">
        <v>2.5208340519240452E-2</v>
      </c>
    </row>
    <row r="84" spans="3:5" x14ac:dyDescent="0.3">
      <c r="C84">
        <v>-11.623563881515667</v>
      </c>
      <c r="D84">
        <v>-2.681511950548161</v>
      </c>
      <c r="E84">
        <v>3.3178389927814148E-2</v>
      </c>
    </row>
    <row r="85" spans="3:5" x14ac:dyDescent="0.3">
      <c r="C85">
        <v>-11.609982330096845</v>
      </c>
      <c r="D85">
        <v>-2.681511950548161</v>
      </c>
      <c r="E85">
        <v>4.2212531380256171E-2</v>
      </c>
    </row>
    <row r="86" spans="3:5" x14ac:dyDescent="0.3">
      <c r="C86">
        <v>-11.597590706305159</v>
      </c>
      <c r="D86">
        <v>-2.681511950548161</v>
      </c>
      <c r="E86">
        <v>5.2310764876566503E-2</v>
      </c>
    </row>
    <row r="87" spans="3:5" x14ac:dyDescent="0.3">
      <c r="C87">
        <v>-11.586490691199876</v>
      </c>
      <c r="D87">
        <v>-2.681511950548161</v>
      </c>
      <c r="E87">
        <v>6.2941044394810991E-2</v>
      </c>
    </row>
    <row r="88" spans="3:5" x14ac:dyDescent="0.3">
      <c r="C88">
        <v>-11.346033057720774</v>
      </c>
      <c r="D88">
        <v>-2.6126590790928916</v>
      </c>
      <c r="E88">
        <v>1.2067996698667167E-2</v>
      </c>
    </row>
    <row r="89" spans="3:5" x14ac:dyDescent="0.3">
      <c r="C89">
        <v>-11.330595840974397</v>
      </c>
      <c r="D89">
        <v>-2.6126590790928916</v>
      </c>
      <c r="E89">
        <v>1.7759861120976678E-2</v>
      </c>
    </row>
    <row r="90" spans="3:5" x14ac:dyDescent="0.3">
      <c r="C90">
        <v>-11.315423081458498</v>
      </c>
      <c r="D90">
        <v>-2.6126590790928916</v>
      </c>
      <c r="E90">
        <v>2.4493678866495859E-2</v>
      </c>
    </row>
    <row r="91" spans="3:5" x14ac:dyDescent="0.3">
      <c r="C91">
        <v>-11.301416196789905</v>
      </c>
      <c r="D91">
        <v>-2.6126590790928916</v>
      </c>
      <c r="E91">
        <v>3.2259082240466398E-2</v>
      </c>
    </row>
    <row r="92" spans="3:5" x14ac:dyDescent="0.3">
      <c r="C92">
        <v>-11.288776344125552</v>
      </c>
      <c r="D92">
        <v>-2.6126590790928916</v>
      </c>
      <c r="E92">
        <v>4.1061255090267444E-2</v>
      </c>
    </row>
    <row r="93" spans="3:5" x14ac:dyDescent="0.3">
      <c r="C93">
        <v>-11.277200443089779</v>
      </c>
      <c r="D93">
        <v>-2.6126590790928916</v>
      </c>
      <c r="E93">
        <v>5.0900197415899011E-2</v>
      </c>
    </row>
    <row r="94" spans="3:5" x14ac:dyDescent="0.3">
      <c r="C94">
        <v>-11.266787093025849</v>
      </c>
      <c r="D94">
        <v>-2.6126590790928916</v>
      </c>
      <c r="E94">
        <v>6.1252340632066679E-2</v>
      </c>
    </row>
    <row r="95" spans="3:5" x14ac:dyDescent="0.3">
      <c r="C95">
        <v>-11.047208414757602</v>
      </c>
      <c r="D95">
        <v>-2.5481340351920028</v>
      </c>
      <c r="E95">
        <v>1.1699170947290267E-2</v>
      </c>
    </row>
    <row r="96" spans="3:5" x14ac:dyDescent="0.3">
      <c r="C96">
        <v>-11.030099874681687</v>
      </c>
      <c r="D96">
        <v>-2.5481340351920028</v>
      </c>
      <c r="E96">
        <v>1.7250462952529987E-2</v>
      </c>
    </row>
    <row r="97" spans="3:5" x14ac:dyDescent="0.3">
      <c r="C97">
        <v>-11.0149247356069</v>
      </c>
      <c r="D97">
        <v>-2.5481340351920028</v>
      </c>
      <c r="E97">
        <v>2.3817975078947472E-2</v>
      </c>
    </row>
    <row r="98" spans="3:5" x14ac:dyDescent="0.3">
      <c r="C98">
        <v>-11.001218319900374</v>
      </c>
      <c r="D98">
        <v>-2.5481340351920028</v>
      </c>
      <c r="E98">
        <v>3.1391595683545929E-2</v>
      </c>
    </row>
    <row r="99" spans="3:5" x14ac:dyDescent="0.3">
      <c r="C99">
        <v>-10.988785073192583</v>
      </c>
      <c r="D99">
        <v>-2.5481340351920028</v>
      </c>
      <c r="E99">
        <v>3.997638058782374E-2</v>
      </c>
    </row>
    <row r="100" spans="3:5" x14ac:dyDescent="0.3">
      <c r="C100">
        <v>-10.977424459617701</v>
      </c>
      <c r="D100">
        <v>-2.5481340351920028</v>
      </c>
      <c r="E100">
        <v>4.9567273970282537E-2</v>
      </c>
    </row>
    <row r="101" spans="3:5" x14ac:dyDescent="0.3">
      <c r="C101">
        <v>-10.96691887988645</v>
      </c>
      <c r="D101">
        <v>-2.5481340351920028</v>
      </c>
      <c r="E101">
        <v>5.9668805324079401E-2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haowei hu</cp:lastModifiedBy>
  <dcterms:created xsi:type="dcterms:W3CDTF">2015-06-05T18:19:34Z</dcterms:created>
  <dcterms:modified xsi:type="dcterms:W3CDTF">2023-10-23T17:45:00Z</dcterms:modified>
</cp:coreProperties>
</file>