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<sst xmlns="http://schemas.openxmlformats.org/spreadsheetml/2006/main" count="12" uniqueCount="11">
  <si>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A1</t>
  </si>
  <si>
    <t>m=</t>
  </si>
  <si>
    <t>g</t>
  </si>
  <si>
    <t>A2</t>
  </si>
  <si>
    <t>P-</t>
  </si>
  <si>
    <t>P+</t>
  </si>
  <si>
    <t>W=</t>
  </si>
  <si>
    <t>P=</t>
  </si>
  <si>
    <t>B1</t>
  </si>
  <si>
    <t>M=800g</t>
  </si>
  <si>
    <t>sita=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</si>
</sst>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21" applyNumberFormat="0" applyAlignment="0" applyProtection="0">
      <alignment vertical="center"/>
    </xf>
    <xf numFmtId="0" fontId="14" fillId="11" borderId="17" applyNumberFormat="0" applyAlignment="0" applyProtection="0">
      <alignment vertical="center"/>
    </xf>
    <xf numFmtId="0" fontId="15" fillId="12" borderId="22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W-P</a:t>
            </a:r>
            <a:r>
              <a:rPr altLang="en-US"/>
              <a:t>数据分析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237354896675651"/>
                  <c:y val="-0.2824939068100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Sheet1!$B$3:$B$10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53</c:v>
                </c:pt>
                <c:pt idx="1">
                  <c:v>113</c:v>
                </c:pt>
                <c:pt idx="2">
                  <c:v>168</c:v>
                </c:pt>
                <c:pt idx="3">
                  <c:v>223</c:v>
                </c:pt>
                <c:pt idx="4">
                  <c:v>303</c:v>
                </c:pt>
                <c:pt idx="5">
                  <c:v>353</c:v>
                </c:pt>
                <c:pt idx="6">
                  <c:v>428</c:v>
                </c:pt>
                <c:pt idx="7">
                  <c:v>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02448"/>
        <c:axId val="825778967"/>
      </c:scatterChart>
      <c:valAx>
        <c:axId val="3145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778967"/>
        <c:crosses val="autoZero"/>
        <c:crossBetween val="midCat"/>
      </c:valAx>
      <c:valAx>
        <c:axId val="825778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5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sita-ln</a:t>
            </a:r>
            <a:r>
              <a:rPr altLang="en-US"/>
              <a:t>（</a:t>
            </a:r>
            <a:r>
              <a:rPr lang="en-US" altLang="zh-CN"/>
              <a:t>P</a:t>
            </a:r>
            <a:r>
              <a:rPr altLang="en-US"/>
              <a:t>）数据分析</a:t>
            </a:r>
            <a:endParaRPr lang="en-US" altLang="zh-CN"/>
          </a:p>
        </c:rich>
      </c:tx>
      <c:layout>
        <c:manualLayout>
          <c:xMode val="edge"/>
          <c:yMode val="edge"/>
          <c:x val="0.416527777777778"/>
          <c:y val="0.02655889145496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158754183682"/>
                  <c:y val="-0.3302540415704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Sheet1!$B$12:$B$19</c:f>
              <c:numCache>
                <c:formatCode>General</c:formatCode>
                <c:ptCount val="8"/>
                <c:pt idx="0">
                  <c:v>3.14159265358979</c:v>
                </c:pt>
                <c:pt idx="1">
                  <c:v>4.71238898038469</c:v>
                </c:pt>
                <c:pt idx="2">
                  <c:v>6.28318530717959</c:v>
                </c:pt>
                <c:pt idx="3">
                  <c:v>7.85398163397448</c:v>
                </c:pt>
                <c:pt idx="4">
                  <c:v>9.42477796076938</c:v>
                </c:pt>
                <c:pt idx="5">
                  <c:v>10.9955742875643</c:v>
                </c:pt>
                <c:pt idx="6">
                  <c:v>12.5663706143592</c:v>
                </c:pt>
                <c:pt idx="7">
                  <c:v>14.1371669411541</c:v>
                </c:pt>
              </c:numCache>
            </c:numRef>
          </c:xVal>
          <c:yVal>
            <c:numRef>
              <c:f>Sheet1!$H$12:$H$19</c:f>
              <c:numCache>
                <c:formatCode>General</c:formatCode>
                <c:ptCount val="8"/>
                <c:pt idx="0">
                  <c:v>6.18001665365257</c:v>
                </c:pt>
                <c:pt idx="1">
                  <c:v>6.01126717440416</c:v>
                </c:pt>
                <c:pt idx="2">
                  <c:v>5.79301360838414</c:v>
                </c:pt>
                <c:pt idx="3">
                  <c:v>5.49306144334055</c:v>
                </c:pt>
                <c:pt idx="4">
                  <c:v>5.26269018890489</c:v>
                </c:pt>
                <c:pt idx="5">
                  <c:v>5.06259503302697</c:v>
                </c:pt>
                <c:pt idx="6">
                  <c:v>4.77068462446567</c:v>
                </c:pt>
                <c:pt idx="7">
                  <c:v>4.53259949315326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9497"/>
        <c:axId val="794509645"/>
      </c:scatterChart>
      <c:valAx>
        <c:axId val="1815094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509645"/>
        <c:crosses val="autoZero"/>
        <c:crossBetween val="midCat"/>
      </c:valAx>
      <c:valAx>
        <c:axId val="794509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094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sita-P</a:t>
            </a:r>
            <a:r>
              <a:rPr altLang="en-US"/>
              <a:t>图像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Sheet1!$B$12:$B$19</c:f>
              <c:numCache>
                <c:formatCode>General</c:formatCode>
                <c:ptCount val="8"/>
                <c:pt idx="0">
                  <c:v>3.14159265358979</c:v>
                </c:pt>
                <c:pt idx="1">
                  <c:v>4.71238898038469</c:v>
                </c:pt>
                <c:pt idx="2">
                  <c:v>6.28318530717959</c:v>
                </c:pt>
                <c:pt idx="3">
                  <c:v>7.85398163397448</c:v>
                </c:pt>
                <c:pt idx="4">
                  <c:v>9.42477796076938</c:v>
                </c:pt>
                <c:pt idx="5">
                  <c:v>10.9955742875643</c:v>
                </c:pt>
                <c:pt idx="6">
                  <c:v>12.5663706143592</c:v>
                </c:pt>
                <c:pt idx="7">
                  <c:v>14.1371669411541</c:v>
                </c:pt>
              </c:numCache>
            </c:numRef>
          </c:xVal>
          <c:yVal>
            <c:numRef>
              <c:f>Sheet1!$G$12:$G$19</c:f>
              <c:numCache>
                <c:formatCode>General</c:formatCode>
                <c:ptCount val="8"/>
                <c:pt idx="0">
                  <c:v>483</c:v>
                </c:pt>
                <c:pt idx="1">
                  <c:v>408</c:v>
                </c:pt>
                <c:pt idx="2">
                  <c:v>328</c:v>
                </c:pt>
                <c:pt idx="3">
                  <c:v>243</c:v>
                </c:pt>
                <c:pt idx="4">
                  <c:v>193</c:v>
                </c:pt>
                <c:pt idx="5">
                  <c:v>158</c:v>
                </c:pt>
                <c:pt idx="6">
                  <c:v>118</c:v>
                </c:pt>
                <c:pt idx="7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91043"/>
        <c:axId val="521174939"/>
      </c:scatterChart>
      <c:valAx>
        <c:axId val="6752910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174939"/>
        <c:crosses val="autoZero"/>
        <c:crossBetween val="midCat"/>
      </c:valAx>
      <c:valAx>
        <c:axId val="521174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2910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358140</xdr:colOff>
      <xdr:row>22</xdr:row>
      <xdr:rowOff>140970</xdr:rowOff>
    </xdr:from>
    <xdr:to>
      <xdr:col>6</xdr:col>
      <xdr:colOff>356235</xdr:colOff>
      <xdr:row>33</xdr:row>
      <xdr:rowOff>25400</xdr:rowOff>
    </xdr:to>
    <xdr:graphicFrame>
      <xdr:nvGraphicFramePr>
        <xdr:cNvPr id="4" name="图表 3"/>
        <xdr:cNvGraphicFramePr/>
      </xdr:nvGraphicFramePr>
      <xdr:xfrm>
        <a:off x="358140" y="4081145"/>
        <a:ext cx="4303395" cy="184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49</xdr:row>
      <xdr:rowOff>66675</xdr:rowOff>
    </xdr:from>
    <xdr:to>
      <xdr:col>6</xdr:col>
      <xdr:colOff>558800</xdr:colOff>
      <xdr:row>64</xdr:row>
      <xdr:rowOff>149225</xdr:rowOff>
    </xdr:to>
    <xdr:graphicFrame>
      <xdr:nvGraphicFramePr>
        <xdr:cNvPr id="7" name="图表 6"/>
        <xdr:cNvGraphicFramePr/>
      </xdr:nvGraphicFramePr>
      <xdr:xfrm>
        <a:off x="25400" y="8807450"/>
        <a:ext cx="483870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33</xdr:row>
      <xdr:rowOff>149225</xdr:rowOff>
    </xdr:from>
    <xdr:to>
      <xdr:col>7</xdr:col>
      <xdr:colOff>209550</xdr:colOff>
      <xdr:row>49</xdr:row>
      <xdr:rowOff>50800</xdr:rowOff>
    </xdr:to>
    <xdr:graphicFrame>
      <xdr:nvGraphicFramePr>
        <xdr:cNvPr id="8" name="图表 7"/>
        <xdr:cNvGraphicFramePr/>
      </xdr:nvGraphicFramePr>
      <xdr:xfrm>
        <a:off x="304800" y="6045200"/>
        <a:ext cx="4838700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tabSelected="1" zoomScale="200" zoomScaleNormal="200" topLeftCell="A40" workbookViewId="0">
      <selection activeCell="E70" sqref="E70"/>
    </sheetView>
  </sheetViews>
  <sheetFormatPr defaultColWidth="9" defaultRowHeight="14" outlineLevelCol="7"/>
  <cols>
    <col min="2" max="2" width="12.8181818181818"/>
    <col min="5" max="5" width="12.8181818181818"/>
    <col min="8" max="8" width="12.8181818181818"/>
  </cols>
  <sheetData>
    <row r="1" ht="14.75" spans="1:5">
      <c r="A1" s="1" t="s">
        <v>0</v>
      </c>
      <c r="B1" s="2" t="s">
        <v>1</v>
      </c>
      <c r="C1" s="3">
        <v>35.48</v>
      </c>
      <c r="D1" s="3" t="s">
        <v>2</v>
      </c>
      <c r="E1" s="4"/>
    </row>
    <row r="2" spans="1:5">
      <c r="A2" s="5" t="s">
        <v>3</v>
      </c>
      <c r="B2" s="6"/>
      <c r="C2" s="6"/>
      <c r="D2" s="7" t="s">
        <v>4</v>
      </c>
      <c r="E2" s="8" t="s">
        <v>5</v>
      </c>
    </row>
    <row r="3" spans="1:7">
      <c r="A3" s="9" t="s">
        <v>6</v>
      </c>
      <c r="B3" s="10">
        <v>100</v>
      </c>
      <c r="C3" s="11" t="s">
        <v>7</v>
      </c>
      <c r="D3" s="10"/>
      <c r="E3" s="12"/>
      <c r="F3">
        <v>17.5</v>
      </c>
      <c r="G3">
        <f>SUM(F3,35.5)</f>
        <v>53</v>
      </c>
    </row>
    <row r="4" spans="1:7">
      <c r="A4" s="13"/>
      <c r="B4" s="10">
        <v>200</v>
      </c>
      <c r="C4" s="10"/>
      <c r="D4" s="10"/>
      <c r="E4" s="12"/>
      <c r="F4">
        <v>77.5</v>
      </c>
      <c r="G4">
        <f t="shared" ref="G4:G19" si="0">SUM(F4,35.5)</f>
        <v>113</v>
      </c>
    </row>
    <row r="5" spans="1:7">
      <c r="A5" s="13"/>
      <c r="B5" s="10">
        <v>300</v>
      </c>
      <c r="C5" s="10"/>
      <c r="D5" s="10"/>
      <c r="E5" s="12"/>
      <c r="F5">
        <v>132.5</v>
      </c>
      <c r="G5">
        <f t="shared" si="0"/>
        <v>168</v>
      </c>
    </row>
    <row r="6" spans="1:7">
      <c r="A6" s="13"/>
      <c r="B6" s="10">
        <v>400</v>
      </c>
      <c r="C6" s="10"/>
      <c r="D6" s="10"/>
      <c r="E6" s="12"/>
      <c r="F6">
        <v>187.5</v>
      </c>
      <c r="G6">
        <f t="shared" si="0"/>
        <v>223</v>
      </c>
    </row>
    <row r="7" spans="1:7">
      <c r="A7" s="13"/>
      <c r="B7" s="10">
        <v>500</v>
      </c>
      <c r="C7" s="10"/>
      <c r="D7" s="10"/>
      <c r="E7" s="12"/>
      <c r="F7">
        <v>267.5</v>
      </c>
      <c r="G7">
        <f t="shared" si="0"/>
        <v>303</v>
      </c>
    </row>
    <row r="8" spans="1:7">
      <c r="A8" s="13"/>
      <c r="B8" s="10">
        <v>600</v>
      </c>
      <c r="C8" s="10"/>
      <c r="D8" s="10"/>
      <c r="E8" s="12"/>
      <c r="F8">
        <v>317.5</v>
      </c>
      <c r="G8">
        <f t="shared" si="0"/>
        <v>353</v>
      </c>
    </row>
    <row r="9" spans="1:7">
      <c r="A9" s="13"/>
      <c r="B9" s="10">
        <v>700</v>
      </c>
      <c r="C9" s="10"/>
      <c r="D9" s="10"/>
      <c r="E9" s="12"/>
      <c r="F9">
        <v>392.5</v>
      </c>
      <c r="G9">
        <f t="shared" si="0"/>
        <v>428</v>
      </c>
    </row>
    <row r="10" ht="14.75" spans="1:7">
      <c r="A10" s="14"/>
      <c r="B10" s="15">
        <v>800</v>
      </c>
      <c r="C10" s="15"/>
      <c r="D10" s="15"/>
      <c r="E10" s="16"/>
      <c r="F10">
        <v>447.5</v>
      </c>
      <c r="G10">
        <f t="shared" si="0"/>
        <v>483</v>
      </c>
    </row>
    <row r="11" spans="1:7">
      <c r="A11" s="17" t="s">
        <v>8</v>
      </c>
      <c r="B11" s="18" t="s">
        <v>9</v>
      </c>
      <c r="C11" s="19"/>
      <c r="D11" s="19"/>
      <c r="E11" s="20"/>
      <c r="G11">
        <f t="shared" si="0"/>
        <v>35.5</v>
      </c>
    </row>
    <row r="12" spans="1:8">
      <c r="A12" s="13" t="s">
        <v>10</v>
      </c>
      <c r="B12" s="10">
        <f>PI()</f>
        <v>3.14159265358979</v>
      </c>
      <c r="C12" s="10" t="s">
        <v>7</v>
      </c>
      <c r="D12" s="10"/>
      <c r="E12" s="12"/>
      <c r="F12">
        <v>447.5</v>
      </c>
      <c r="G12">
        <f t="shared" si="0"/>
        <v>483</v>
      </c>
      <c r="H12">
        <f>LN(G12)</f>
        <v>6.18001665365257</v>
      </c>
    </row>
    <row r="13" spans="1:8">
      <c r="A13" s="13"/>
      <c r="B13" s="10">
        <f>PI()*1.5</f>
        <v>4.71238898038469</v>
      </c>
      <c r="C13" s="10"/>
      <c r="D13" s="10"/>
      <c r="E13" s="12"/>
      <c r="F13">
        <v>372.5</v>
      </c>
      <c r="G13">
        <f t="shared" si="0"/>
        <v>408</v>
      </c>
      <c r="H13">
        <f t="shared" ref="H13:H19" si="1">LN(G13)</f>
        <v>6.01126717440416</v>
      </c>
    </row>
    <row r="14" spans="1:8">
      <c r="A14" s="13"/>
      <c r="B14" s="10">
        <f>PI()*2</f>
        <v>6.28318530717959</v>
      </c>
      <c r="C14" s="10"/>
      <c r="D14" s="10"/>
      <c r="E14" s="12"/>
      <c r="F14">
        <v>292.5</v>
      </c>
      <c r="G14">
        <f t="shared" si="0"/>
        <v>328</v>
      </c>
      <c r="H14">
        <f t="shared" si="1"/>
        <v>5.79301360838414</v>
      </c>
    </row>
    <row r="15" spans="1:8">
      <c r="A15" s="13"/>
      <c r="B15" s="10">
        <f>PI()*2.5</f>
        <v>7.85398163397448</v>
      </c>
      <c r="C15" s="10"/>
      <c r="D15" s="10"/>
      <c r="E15" s="12"/>
      <c r="F15">
        <v>207.5</v>
      </c>
      <c r="G15">
        <f t="shared" si="0"/>
        <v>243</v>
      </c>
      <c r="H15">
        <f t="shared" si="1"/>
        <v>5.49306144334055</v>
      </c>
    </row>
    <row r="16" spans="1:8">
      <c r="A16" s="13"/>
      <c r="B16" s="10">
        <f>PI()*3</f>
        <v>9.42477796076938</v>
      </c>
      <c r="C16" s="10"/>
      <c r="D16" s="10"/>
      <c r="E16" s="12"/>
      <c r="F16">
        <v>157.5</v>
      </c>
      <c r="G16">
        <f t="shared" si="0"/>
        <v>193</v>
      </c>
      <c r="H16">
        <f t="shared" si="1"/>
        <v>5.26269018890489</v>
      </c>
    </row>
    <row r="17" spans="1:8">
      <c r="A17" s="13"/>
      <c r="B17" s="10">
        <f>PI()*3.5</f>
        <v>10.9955742875643</v>
      </c>
      <c r="C17" s="10"/>
      <c r="D17" s="10"/>
      <c r="E17" s="12"/>
      <c r="F17">
        <v>122.5</v>
      </c>
      <c r="G17">
        <f t="shared" si="0"/>
        <v>158</v>
      </c>
      <c r="H17">
        <f t="shared" si="1"/>
        <v>5.06259503302697</v>
      </c>
    </row>
    <row r="18" spans="1:8">
      <c r="A18" s="13"/>
      <c r="B18" s="10">
        <f>PI()*4</f>
        <v>12.5663706143592</v>
      </c>
      <c r="C18" s="10"/>
      <c r="D18" s="10"/>
      <c r="E18" s="12"/>
      <c r="F18">
        <v>82.5</v>
      </c>
      <c r="G18">
        <f t="shared" si="0"/>
        <v>118</v>
      </c>
      <c r="H18">
        <f t="shared" si="1"/>
        <v>4.77068462446567</v>
      </c>
    </row>
    <row r="19" spans="1:8">
      <c r="A19" s="13"/>
      <c r="B19" s="10">
        <f>PI()*4.5</f>
        <v>14.1371669411541</v>
      </c>
      <c r="C19" s="10"/>
      <c r="D19" s="10"/>
      <c r="E19" s="12"/>
      <c r="F19">
        <v>57.5</v>
      </c>
      <c r="G19">
        <f t="shared" si="0"/>
        <v>93</v>
      </c>
      <c r="H19">
        <f t="shared" si="1"/>
        <v>4.53259949315326</v>
      </c>
    </row>
    <row r="20" spans="1:5">
      <c r="A20" s="13"/>
      <c r="B20" s="10"/>
      <c r="C20" s="10"/>
      <c r="D20" s="10"/>
      <c r="E20" s="12"/>
    </row>
    <row r="21" spans="1:5">
      <c r="A21" s="13"/>
      <c r="B21" s="10"/>
      <c r="C21" s="10"/>
      <c r="D21" s="10"/>
      <c r="E21" s="12"/>
    </row>
    <row r="22" ht="14.75" spans="1:5">
      <c r="A22" s="14"/>
      <c r="B22" s="15"/>
      <c r="C22" s="15"/>
      <c r="D22" s="15"/>
      <c r="E22" s="16"/>
    </row>
    <row r="67" spans="2:5">
      <c r="B67">
        <v>82.5</v>
      </c>
      <c r="C67">
        <f>SUM(B67,35.5)</f>
        <v>118</v>
      </c>
      <c r="E67">
        <f>0.5/PI()*LN(348/118)</f>
        <v>0.172128912714542</v>
      </c>
    </row>
    <row r="68" spans="2:5">
      <c r="B68">
        <v>312.5</v>
      </c>
      <c r="C68">
        <f>SUM(B68,35.5)</f>
        <v>348</v>
      </c>
      <c r="E68">
        <f>SQRT(118*348)</f>
        <v>202.642542423845</v>
      </c>
    </row>
    <row r="69" spans="2:5">
      <c r="B69">
        <v>75.5</v>
      </c>
      <c r="C69">
        <f>SUM(B69,35.5)</f>
        <v>111</v>
      </c>
      <c r="E69">
        <f>0.5/PI()*LN(338/111)</f>
        <v>0.177221526937668</v>
      </c>
    </row>
    <row r="70" spans="2:5">
      <c r="B70">
        <v>302.5</v>
      </c>
      <c r="C70">
        <f>SUM(B70,35.5)</f>
        <v>338</v>
      </c>
      <c r="E70">
        <f>SQRT(111*338)</f>
        <v>193.695637534767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2022011139</cp:lastModifiedBy>
  <dcterms:created xsi:type="dcterms:W3CDTF">2023-03-20T14:39:00Z</dcterms:created>
  <dcterms:modified xsi:type="dcterms:W3CDTF">2023-03-21T12:20:42Z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9FA7BEF5C10141EF87088506BE58411B</vt:lpwstr>
  </property>
  <property fmtid="{D5CDD505-2E9C-101B-9397-08002B2CF9AE}" pid="3" name="KSOProductBuildVer">
    <vt:lpwstr>2052-11.1.0.12763</vt:lpwstr>
  </property>
</Properties>
</file>