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wgfoo\OneDrive\Documents\0-decision-optimization\mbac617\00021S\week2\3-workbook\"/>
    </mc:Choice>
  </mc:AlternateContent>
  <xr:revisionPtr revIDLastSave="0" documentId="8_{1B0974E3-A434-46FB-A1B5-7C8FDEE68C1D}" xr6:coauthVersionLast="45" xr6:coauthVersionMax="45" xr10:uidLastSave="{00000000-0000-0000-0000-000000000000}"/>
  <bookViews>
    <workbookView xWindow="-108" yWindow="-108" windowWidth="23256" windowHeight="12576" activeTab="2" xr2:uid="{00000000-000D-0000-FFFF-FFFF00000000}"/>
  </bookViews>
  <sheets>
    <sheet name="Influence Diagram" sheetId="2" r:id="rId1"/>
    <sheet name="Model" sheetId="1" r:id="rId2"/>
    <sheet name="Discuss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3" i="1" l="1"/>
  <c r="F22" i="1"/>
  <c r="F29" i="1" l="1"/>
  <c r="G29" i="1" s="1"/>
  <c r="F34" i="1" l="1"/>
  <c r="G34" i="1"/>
  <c r="H34" i="1"/>
  <c r="E34" i="1"/>
  <c r="H29" i="1"/>
  <c r="E31" i="1"/>
  <c r="E33" i="1" s="1"/>
  <c r="F28" i="1"/>
  <c r="G28" i="1" s="1"/>
  <c r="H28" i="1" s="1"/>
  <c r="F24" i="1"/>
  <c r="F26" i="1" s="1"/>
  <c r="G21" i="1"/>
  <c r="H21" i="1" l="1"/>
  <c r="H22" i="1" s="1"/>
  <c r="H23" i="1" s="1"/>
  <c r="G22" i="1"/>
  <c r="G23" i="1" s="1"/>
  <c r="E35" i="1"/>
  <c r="F31" i="1"/>
  <c r="F33" i="1" s="1"/>
  <c r="F35" i="1" s="1"/>
  <c r="H31" i="1"/>
  <c r="G31" i="1"/>
  <c r="M12" i="1"/>
  <c r="M13" i="1" s="1"/>
  <c r="M14" i="1" s="1"/>
  <c r="M15" i="1" s="1"/>
  <c r="M10" i="1"/>
  <c r="M9" i="1" s="1"/>
  <c r="Y4" i="1"/>
  <c r="X4" i="1"/>
  <c r="V4" i="1"/>
  <c r="U4" i="1"/>
  <c r="S4" i="1"/>
  <c r="R4" i="1"/>
  <c r="X3" i="1"/>
  <c r="U3" i="1"/>
  <c r="R3" i="1"/>
  <c r="O3" i="1"/>
  <c r="O14" i="1" l="1"/>
  <c r="O12" i="1"/>
  <c r="R14" i="1"/>
  <c r="M16" i="1"/>
  <c r="U16" i="1" s="1"/>
  <c r="O15" i="1"/>
  <c r="O9" i="1"/>
  <c r="U9" i="1"/>
  <c r="M8" i="1"/>
  <c r="M7" i="1" s="1"/>
  <c r="X9" i="1"/>
  <c r="U10" i="1"/>
  <c r="U11" i="1"/>
  <c r="R12" i="1"/>
  <c r="O13" i="1"/>
  <c r="U14" i="1"/>
  <c r="R15" i="1"/>
  <c r="X11" i="1"/>
  <c r="U15" i="1"/>
  <c r="X10" i="1"/>
  <c r="U12" i="1"/>
  <c r="R13" i="1"/>
  <c r="X14" i="1"/>
  <c r="R16" i="1"/>
  <c r="R9" i="1"/>
  <c r="O10" i="1"/>
  <c r="O11" i="1"/>
  <c r="X12" i="1"/>
  <c r="U13" i="1"/>
  <c r="X15" i="1"/>
  <c r="R10" i="1"/>
  <c r="R11" i="1"/>
  <c r="X13" i="1"/>
  <c r="X7" i="1" l="1"/>
  <c r="O7" i="1"/>
  <c r="G24" i="1"/>
  <c r="G26" i="1" s="1"/>
  <c r="G33" i="1" s="1"/>
  <c r="G35" i="1" s="1"/>
  <c r="X16" i="1"/>
  <c r="O16" i="1"/>
  <c r="O8" i="1"/>
  <c r="M6" i="1"/>
  <c r="X8" i="1"/>
  <c r="U8" i="1"/>
  <c r="R8" i="1"/>
  <c r="U7" i="1"/>
  <c r="R7" i="1"/>
  <c r="H24" i="1" l="1"/>
  <c r="O6" i="1"/>
  <c r="U6" i="1"/>
  <c r="X6" i="1"/>
  <c r="R6" i="1"/>
  <c r="H25" i="1" l="1"/>
  <c r="H26" i="1" s="1"/>
  <c r="H33" i="1" s="1"/>
  <c r="H35" i="1" s="1"/>
  <c r="E36" i="1" s="1"/>
  <c r="P5" i="1" s="1"/>
  <c r="S5" i="1" s="1"/>
  <c r="V5" i="1" s="1"/>
  <c r="Y5" i="1" l="1"/>
</calcChain>
</file>

<file path=xl/sharedStrings.xml><?xml version="1.0" encoding="utf-8"?>
<sst xmlns="http://schemas.openxmlformats.org/spreadsheetml/2006/main" count="63" uniqueCount="44">
  <si>
    <t>Assumptions and parameters</t>
  </si>
  <si>
    <t>Sensitivity Analysis</t>
  </si>
  <si>
    <t>Price inflation (growth)</t>
  </si>
  <si>
    <t>per year</t>
  </si>
  <si>
    <t>Range increment</t>
  </si>
  <si>
    <t>NPV</t>
  </si>
  <si>
    <t>Administrative expense</t>
  </si>
  <si>
    <t>USD per System/yr</t>
  </si>
  <si>
    <t>Growth rate of Administrative Expense</t>
  </si>
  <si>
    <t>Range</t>
  </si>
  <si>
    <t>Property tax</t>
  </si>
  <si>
    <t>Growth rate of property tax</t>
  </si>
  <si>
    <t>Fleet size</t>
  </si>
  <si>
    <t>Number of Systems</t>
  </si>
  <si>
    <t>Selling price multiple</t>
  </si>
  <si>
    <t>times year 3 revenue</t>
  </si>
  <si>
    <t>Discount rate</t>
  </si>
  <si>
    <t>Discount rate escalator</t>
  </si>
  <si>
    <t>Demand curve constant</t>
  </si>
  <si>
    <t>Demand multiple</t>
  </si>
  <si>
    <t>Demand curve slope</t>
  </si>
  <si>
    <t>Marginal demand multiple</t>
  </si>
  <si>
    <t>Decision variables</t>
  </si>
  <si>
    <t>Objective function value</t>
  </si>
  <si>
    <t>Cash Flow</t>
  </si>
  <si>
    <t>End of year</t>
  </si>
  <si>
    <t>Units of Measurement</t>
  </si>
  <si>
    <t>Cash Revenue</t>
  </si>
  <si>
    <t>lease price / month</t>
  </si>
  <si>
    <t>USD</t>
  </si>
  <si>
    <t>lease rate</t>
  </si>
  <si>
    <t>Percentage</t>
  </si>
  <si>
    <t>Systems leased / year</t>
  </si>
  <si>
    <t>Number</t>
  </si>
  <si>
    <t>Annual lease revenue</t>
  </si>
  <si>
    <t>Selling price</t>
  </si>
  <si>
    <t>Total revenue</t>
  </si>
  <si>
    <t>Cash Expenses</t>
  </si>
  <si>
    <t>Admin/Maint</t>
  </si>
  <si>
    <t>Purchase price</t>
  </si>
  <si>
    <t>Total expenses</t>
  </si>
  <si>
    <t>Undiscounted cash flow</t>
  </si>
  <si>
    <t>Discounted cash flow</t>
  </si>
  <si>
    <t>Net present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</si>
</sst>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1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0" fillId="0" borderId="0" xfId="0" applyAlignment="1">
      <alignment horizontal="right"/>
    </xf>
    <xf numFmtId="9" fontId="0" fillId="0" borderId="1" xfId="2" applyFont="1" applyBorder="1"/>
    <xf numFmtId="9" fontId="0" fillId="0" borderId="0" xfId="0" applyNumberFormat="1"/>
    <xf numFmtId="0" fontId="0" fillId="0" borderId="0" xfId="0" applyAlignment="1">
      <alignment horizontal="center" vertical="center"/>
    </xf>
    <xf numFmtId="43" fontId="0" fillId="0" borderId="1" xfId="1" applyFont="1" applyBorder="1"/>
    <xf numFmtId="43" fontId="0" fillId="0" borderId="0" xfId="0" applyNumberFormat="1"/>
    <xf numFmtId="9" fontId="0" fillId="0" borderId="1" xfId="0" applyNumberFormat="1" applyBorder="1"/>
    <xf numFmtId="10" fontId="0" fillId="0" borderId="0" xfId="0" applyNumberFormat="1"/>
    <xf numFmtId="10" fontId="0" fillId="0" borderId="0" xfId="2" applyNumberFormat="1" applyFont="1"/>
    <xf numFmtId="43" fontId="0" fillId="0" borderId="0" xfId="1" applyFont="1"/>
    <xf numFmtId="0" fontId="0" fillId="0" borderId="1" xfId="0" applyBorder="1"/>
    <xf numFmtId="43" fontId="0" fillId="3" borderId="3" xfId="1" applyFont="1" applyFill="1" applyBorder="1"/>
    <xf numFmtId="43" fontId="0" fillId="0" borderId="0" xfId="1" applyFont="1" applyFill="1" applyBorder="1"/>
    <xf numFmtId="0" fontId="0" fillId="0" borderId="1" xfId="0" applyBorder="1" applyAlignment="1">
      <alignment horizontal="center" vertical="center"/>
    </xf>
    <xf numFmtId="43" fontId="0" fillId="2" borderId="3" xfId="1" applyFont="1" applyFill="1" applyBorder="1"/>
    <xf numFmtId="43" fontId="0" fillId="0" borderId="1" xfId="1" applyFont="1" applyFill="1" applyBorder="1"/>
    <xf numFmtId="43" fontId="0" fillId="0" borderId="5" xfId="1" applyFont="1" applyBorder="1"/>
    <xf numFmtId="43" fontId="0" fillId="0" borderId="6" xfId="1" applyFont="1" applyBorder="1"/>
    <xf numFmtId="43" fontId="0" fillId="0" borderId="7" xfId="1" applyFont="1" applyBorder="1"/>
    <xf numFmtId="43" fontId="0" fillId="0" borderId="0" xfId="1" applyFont="1" applyBorder="1"/>
    <xf numFmtId="0" fontId="0" fillId="0" borderId="0" xfId="0" applyBorder="1"/>
    <xf numFmtId="43" fontId="0" fillId="0" borderId="8" xfId="1" applyFont="1" applyBorder="1"/>
    <xf numFmtId="8" fontId="0" fillId="0" borderId="1" xfId="0" applyNumberFormat="1" applyFill="1" applyBorder="1"/>
    <xf numFmtId="0" fontId="0" fillId="0" borderId="9" xfId="0" applyBorder="1"/>
    <xf numFmtId="0" fontId="0" fillId="0" borderId="4" xfId="0" applyBorder="1"/>
    <xf numFmtId="43" fontId="0" fillId="2" borderId="1" xfId="1" applyFont="1" applyFill="1" applyBorder="1"/>
    <xf numFmtId="43" fontId="0" fillId="0" borderId="10" xfId="1" applyFont="1" applyBorder="1"/>
    <xf numFmtId="43" fontId="0" fillId="3" borderId="2" xfId="1" applyFont="1" applyFill="1" applyBorder="1"/>
    <xf numFmtId="9" fontId="0" fillId="0" borderId="4" xfId="2" applyFont="1" applyBorder="1"/>
    <xf numFmtId="43" fontId="0" fillId="0" borderId="11" xfId="1" applyFont="1" applyBorder="1"/>
    <xf numFmtId="43" fontId="0" fillId="0" borderId="12" xfId="1" applyFont="1" applyBorder="1"/>
    <xf numFmtId="4"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r>
              <a:rPr lang="en-US" baseline="0"/>
              <a:t> of Price Inflation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Model!$O$6:$O$16</c:f>
              <c:numCache>
                <c:formatCode>0.00%</c:formatCode>
                <c:ptCount val="11"/>
                <c:pt idx="0">
                  <c:v>6.7500000000000004E-2</c:v>
                </c:pt>
                <c:pt idx="1">
                  <c:v>7.1999999999999995E-2</c:v>
                </c:pt>
                <c:pt idx="2">
                  <c:v>7.6499999999999999E-2</c:v>
                </c:pt>
                <c:pt idx="3">
                  <c:v>8.1000000000000003E-2</c:v>
                </c:pt>
                <c:pt idx="4">
                  <c:v>8.5499999999999993E-2</c:v>
                </c:pt>
                <c:pt idx="5">
                  <c:v>0.09</c:v>
                </c:pt>
                <c:pt idx="6">
                  <c:v>9.4500000000000001E-2</c:v>
                </c:pt>
                <c:pt idx="7">
                  <c:v>9.9000000000000005E-2</c:v>
                </c:pt>
                <c:pt idx="8">
                  <c:v>0.10349999999999999</c:v>
                </c:pt>
                <c:pt idx="9">
                  <c:v>0.108</c:v>
                </c:pt>
                <c:pt idx="10">
                  <c:v>0.11249999999999999</c:v>
                </c:pt>
              </c:numCache>
            </c:numRef>
          </c:xVal>
          <c:yVal>
            <c:numRef>
              <c:f>Model!$P$6:$P$16</c:f>
              <c:numCache>
                <c:formatCode>_(* #,##0.00_);_(* \(#,##0.00\);_(* "-"??_);_(@_)</c:formatCode>
                <c:ptCount val="11"/>
                <c:pt idx="0">
                  <c:v>728417.71167040942</c:v>
                </c:pt>
                <c:pt idx="1">
                  <c:v>725657.01868883963</c:v>
                </c:pt>
                <c:pt idx="2">
                  <c:v>722644.27085612621</c:v>
                </c:pt>
                <c:pt idx="3">
                  <c:v>719376.5908337771</c:v>
                </c:pt>
                <c:pt idx="4">
                  <c:v>715851.08923022007</c:v>
                </c:pt>
                <c:pt idx="5">
                  <c:v>712064.86460079998</c:v>
                </c:pt>
                <c:pt idx="6">
                  <c:v>708015.0034477805</c:v>
                </c:pt>
                <c:pt idx="7">
                  <c:v>703698.58022034355</c:v>
                </c:pt>
                <c:pt idx="8">
                  <c:v>699112.65731458738</c:v>
                </c:pt>
                <c:pt idx="9">
                  <c:v>694254.28507353086</c:v>
                </c:pt>
                <c:pt idx="10">
                  <c:v>689120.50178710965</c:v>
                </c:pt>
              </c:numCache>
            </c:numRef>
          </c:yVal>
          <c:smooth val="1"/>
          <c:extLst>
            <c:ext xmlns:c16="http://schemas.microsoft.com/office/drawing/2014/chart" uri="{C3380CC4-5D6E-409C-BE32-E72D297353CC}">
              <c16:uniqueId val="{00000000-DF75-4648-A48B-CB9386A00D16}"/>
            </c:ext>
          </c:extLst>
        </c:ser>
        <c:dLbls>
          <c:showLegendKey val="0"/>
          <c:showVal val="0"/>
          <c:showCatName val="0"/>
          <c:showSerName val="0"/>
          <c:showPercent val="0"/>
          <c:showBubbleSize val="0"/>
        </c:dLbls>
        <c:axId val="576310432"/>
        <c:axId val="576311744"/>
      </c:scatterChart>
      <c:valAx>
        <c:axId val="576310432"/>
        <c:scaling>
          <c:orientation val="minMax"/>
          <c:min val="6.0000000000000012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r>
                  <a:rPr lang="en-US" baseline="0"/>
                  <a:t> Inflation (Growth)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311744"/>
        <c:crosses val="autoZero"/>
        <c:crossBetween val="midCat"/>
      </c:valAx>
      <c:valAx>
        <c:axId val="57631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3104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r>
              <a:rPr lang="en-US" baseline="0"/>
              <a:t> of Administrative Expenses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Model!$R$6:$R$16</c:f>
              <c:numCache>
                <c:formatCode>0.00%</c:formatCode>
                <c:ptCount val="11"/>
                <c:pt idx="0">
                  <c:v>5.2500000000000005E-2</c:v>
                </c:pt>
                <c:pt idx="1">
                  <c:v>5.6000000000000008E-2</c:v>
                </c:pt>
                <c:pt idx="2">
                  <c:v>5.9500000000000004E-2</c:v>
                </c:pt>
                <c:pt idx="3">
                  <c:v>6.3000000000000014E-2</c:v>
                </c:pt>
                <c:pt idx="4">
                  <c:v>6.6500000000000004E-2</c:v>
                </c:pt>
                <c:pt idx="5">
                  <c:v>7.0000000000000007E-2</c:v>
                </c:pt>
                <c:pt idx="6">
                  <c:v>7.350000000000001E-2</c:v>
                </c:pt>
                <c:pt idx="7">
                  <c:v>7.7000000000000013E-2</c:v>
                </c:pt>
                <c:pt idx="8">
                  <c:v>8.0500000000000002E-2</c:v>
                </c:pt>
                <c:pt idx="9">
                  <c:v>8.4000000000000005E-2</c:v>
                </c:pt>
                <c:pt idx="10">
                  <c:v>8.7500000000000008E-2</c:v>
                </c:pt>
              </c:numCache>
            </c:numRef>
          </c:xVal>
          <c:yVal>
            <c:numRef>
              <c:f>Model!$S$6:$S$16</c:f>
              <c:numCache>
                <c:formatCode>#,##0.00</c:formatCode>
                <c:ptCount val="11"/>
                <c:pt idx="0">
                  <c:v>712300.9256008002</c:v>
                </c:pt>
                <c:pt idx="1">
                  <c:v>712441.2921208</c:v>
                </c:pt>
                <c:pt idx="2">
                  <c:v>712525.05480400019</c:v>
                </c:pt>
                <c:pt idx="3">
                  <c:v>712572.36810539197</c:v>
                </c:pt>
                <c:pt idx="4">
                  <c:v>712593.62316569453</c:v>
                </c:pt>
                <c:pt idx="5">
                  <c:v>712593.62316569453</c:v>
                </c:pt>
                <c:pt idx="6">
                  <c:v>712573.43138799607</c:v>
                </c:pt>
                <c:pt idx="7">
                  <c:v>712530.96314998704</c:v>
                </c:pt>
                <c:pt idx="8">
                  <c:v>712460.69653087307</c:v>
                </c:pt>
                <c:pt idx="9">
                  <c:v>712352.485106142</c:v>
                </c:pt>
                <c:pt idx="10">
                  <c:v>712189.10283732915</c:v>
                </c:pt>
              </c:numCache>
            </c:numRef>
          </c:yVal>
          <c:smooth val="1"/>
          <c:extLst>
            <c:ext xmlns:c16="http://schemas.microsoft.com/office/drawing/2014/chart" uri="{C3380CC4-5D6E-409C-BE32-E72D297353CC}">
              <c16:uniqueId val="{00000000-AFB9-4695-9F62-7278C1C861C6}"/>
            </c:ext>
          </c:extLst>
        </c:ser>
        <c:dLbls>
          <c:showLegendKey val="0"/>
          <c:showVal val="0"/>
          <c:showCatName val="0"/>
          <c:showSerName val="0"/>
          <c:showPercent val="0"/>
          <c:showBubbleSize val="0"/>
        </c:dLbls>
        <c:axId val="548089856"/>
        <c:axId val="548090512"/>
      </c:scatterChart>
      <c:valAx>
        <c:axId val="548089856"/>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Rate</a:t>
                </a:r>
                <a:r>
                  <a:rPr lang="en-US" baseline="0"/>
                  <a:t> of Administrative Expenses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90512"/>
        <c:crosses val="autoZero"/>
        <c:crossBetween val="midCat"/>
      </c:valAx>
      <c:valAx>
        <c:axId val="548090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89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r>
              <a:rPr lang="en-US" baseline="0"/>
              <a:t> of Property Tax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Model!$U$6:$U$16</c:f>
              <c:numCache>
                <c:formatCode>0.00%</c:formatCode>
                <c:ptCount val="11"/>
                <c:pt idx="0">
                  <c:v>0.03</c:v>
                </c:pt>
                <c:pt idx="1">
                  <c:v>3.2000000000000001E-2</c:v>
                </c:pt>
                <c:pt idx="2">
                  <c:v>3.4000000000000002E-2</c:v>
                </c:pt>
                <c:pt idx="3">
                  <c:v>3.6000000000000004E-2</c:v>
                </c:pt>
                <c:pt idx="4">
                  <c:v>3.7999999999999999E-2</c:v>
                </c:pt>
                <c:pt idx="5">
                  <c:v>0.04</c:v>
                </c:pt>
                <c:pt idx="6">
                  <c:v>4.2000000000000003E-2</c:v>
                </c:pt>
                <c:pt idx="7">
                  <c:v>4.4000000000000004E-2</c:v>
                </c:pt>
                <c:pt idx="8">
                  <c:v>4.5999999999999999E-2</c:v>
                </c:pt>
                <c:pt idx="9">
                  <c:v>4.8000000000000001E-2</c:v>
                </c:pt>
                <c:pt idx="10">
                  <c:v>0.05</c:v>
                </c:pt>
              </c:numCache>
            </c:numRef>
          </c:xVal>
          <c:yVal>
            <c:numRef>
              <c:f>Model!$V$6:$V$16</c:f>
              <c:numCache>
                <c:formatCode>#,##0.00</c:formatCode>
                <c:ptCount val="11"/>
                <c:pt idx="0">
                  <c:v>713031.91460080002</c:v>
                </c:pt>
                <c:pt idx="1">
                  <c:v>713609.12060080003</c:v>
                </c:pt>
                <c:pt idx="2">
                  <c:v>713954.35556080006</c:v>
                </c:pt>
                <c:pt idx="3">
                  <c:v>714149.62627840019</c:v>
                </c:pt>
                <c:pt idx="4">
                  <c:v>714237.41256483411</c:v>
                </c:pt>
                <c:pt idx="5">
                  <c:v>714237.41256483411</c:v>
                </c:pt>
                <c:pt idx="6">
                  <c:v>714154.01685364766</c:v>
                </c:pt>
                <c:pt idx="7">
                  <c:v>713978.72989624552</c:v>
                </c:pt>
                <c:pt idx="8">
                  <c:v>713689.04444891424</c:v>
                </c:pt>
                <c:pt idx="9">
                  <c:v>713243.74277390435</c:v>
                </c:pt>
                <c:pt idx="10">
                  <c:v>712573.2542334944</c:v>
                </c:pt>
              </c:numCache>
            </c:numRef>
          </c:yVal>
          <c:smooth val="1"/>
          <c:extLst>
            <c:ext xmlns:c16="http://schemas.microsoft.com/office/drawing/2014/chart" uri="{C3380CC4-5D6E-409C-BE32-E72D297353CC}">
              <c16:uniqueId val="{00000000-0D38-413A-B6C1-8614D6DDE972}"/>
            </c:ext>
          </c:extLst>
        </c:ser>
        <c:dLbls>
          <c:showLegendKey val="0"/>
          <c:showVal val="0"/>
          <c:showCatName val="0"/>
          <c:showSerName val="0"/>
          <c:showPercent val="0"/>
          <c:showBubbleSize val="0"/>
        </c:dLbls>
        <c:axId val="584857448"/>
        <c:axId val="584855152"/>
      </c:scatterChart>
      <c:valAx>
        <c:axId val="584857448"/>
        <c:scaling>
          <c:orientation val="minMax"/>
          <c:min val="2.5000000000000005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a:t>
                </a:r>
                <a:r>
                  <a:rPr lang="en-US" baseline="0"/>
                  <a:t> Tax Rate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855152"/>
        <c:crosses val="autoZero"/>
        <c:crossBetween val="midCat"/>
      </c:valAx>
      <c:valAx>
        <c:axId val="58485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857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Influence</a:t>
            </a:r>
            <a:r>
              <a:rPr lang="en-US" baseline="0"/>
              <a:t> of Fleet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Model!$X$6:$X$16</c:f>
              <c:numCache>
                <c:formatCode>_(* #,##0.00_);_(* \(#,##0.00\);_(* "-"??_);_(@_)</c:formatCode>
                <c:ptCount val="11"/>
                <c:pt idx="0">
                  <c:v>37.5</c:v>
                </c:pt>
                <c:pt idx="1">
                  <c:v>40</c:v>
                </c:pt>
                <c:pt idx="2">
                  <c:v>42.5</c:v>
                </c:pt>
                <c:pt idx="3">
                  <c:v>45</c:v>
                </c:pt>
                <c:pt idx="4">
                  <c:v>47.5</c:v>
                </c:pt>
                <c:pt idx="5">
                  <c:v>50</c:v>
                </c:pt>
                <c:pt idx="6">
                  <c:v>52.5</c:v>
                </c:pt>
                <c:pt idx="7">
                  <c:v>55.000000000000007</c:v>
                </c:pt>
                <c:pt idx="8">
                  <c:v>57.499999999999993</c:v>
                </c:pt>
                <c:pt idx="9">
                  <c:v>60</c:v>
                </c:pt>
                <c:pt idx="10">
                  <c:v>62.5</c:v>
                </c:pt>
              </c:numCache>
            </c:numRef>
          </c:xVal>
          <c:yVal>
            <c:numRef>
              <c:f>Model!$Y$6:$Y$16</c:f>
              <c:numCache>
                <c:formatCode>#,##0.00</c:formatCode>
                <c:ptCount val="11"/>
                <c:pt idx="0">
                  <c:v>230993.95645059983</c:v>
                </c:pt>
                <c:pt idx="1">
                  <c:v>-57648.588439519983</c:v>
                </c:pt>
                <c:pt idx="2">
                  <c:v>-230834.11537359201</c:v>
                </c:pt>
                <c:pt idx="3">
                  <c:v>-328972.58063623263</c:v>
                </c:pt>
                <c:pt idx="4">
                  <c:v>-373134.89000442124</c:v>
                </c:pt>
                <c:pt idx="5">
                  <c:v>-373134.89000442124</c:v>
                </c:pt>
                <c:pt idx="6">
                  <c:v>-331180.69610464224</c:v>
                </c:pt>
                <c:pt idx="7">
                  <c:v>-243076.8889151063</c:v>
                </c:pt>
                <c:pt idx="8">
                  <c:v>-97705.607052372419</c:v>
                </c:pt>
                <c:pt idx="9">
                  <c:v>125197.02513715334</c:v>
                </c:pt>
                <c:pt idx="10">
                  <c:v>459550.97342144139</c:v>
                </c:pt>
              </c:numCache>
            </c:numRef>
          </c:yVal>
          <c:smooth val="1"/>
          <c:extLst>
            <c:ext xmlns:c16="http://schemas.microsoft.com/office/drawing/2014/chart" uri="{C3380CC4-5D6E-409C-BE32-E72D297353CC}">
              <c16:uniqueId val="{00000000-D0B0-4F82-A484-AAC1AE41D748}"/>
            </c:ext>
          </c:extLst>
        </c:ser>
        <c:dLbls>
          <c:showLegendKey val="0"/>
          <c:showVal val="0"/>
          <c:showCatName val="0"/>
          <c:showSerName val="0"/>
          <c:showPercent val="0"/>
          <c:showBubbleSize val="0"/>
        </c:dLbls>
        <c:axId val="587596872"/>
        <c:axId val="587595232"/>
      </c:scatterChart>
      <c:valAx>
        <c:axId val="587596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Fleet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95232"/>
        <c:crosses val="autoZero"/>
        <c:crossBetween val="midCat"/>
      </c:valAx>
      <c:valAx>
        <c:axId val="58759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968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15</xdr:row>
      <xdr:rowOff>123825</xdr:rowOff>
    </xdr:from>
    <xdr:to>
      <xdr:col>5</xdr:col>
      <xdr:colOff>171450</xdr:colOff>
      <xdr:row>17</xdr:row>
      <xdr:rowOff>0</xdr:rowOff>
    </xdr:to>
    <xdr:cxnSp macro="">
      <xdr:nvCxnSpPr>
        <xdr:cNvPr id="73" name="Straight Arrow Connector 72">
          <a:extLst>
            <a:ext uri="{FF2B5EF4-FFF2-40B4-BE49-F238E27FC236}">
              <a16:creationId xmlns:a16="http://schemas.microsoft.com/office/drawing/2014/main" id="{00000000-0008-0000-0000-000049000000}"/>
            </a:ext>
          </a:extLst>
        </xdr:cNvPr>
        <xdr:cNvCxnSpPr/>
      </xdr:nvCxnSpPr>
      <xdr:spPr>
        <a:xfrm flipH="1">
          <a:off x="3048000" y="2981325"/>
          <a:ext cx="171450"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600075</xdr:colOff>
      <xdr:row>12</xdr:row>
      <xdr:rowOff>57150</xdr:rowOff>
    </xdr:from>
    <xdr:to>
      <xdr:col>9</xdr:col>
      <xdr:colOff>133350</xdr:colOff>
      <xdr:row>13</xdr:row>
      <xdr:rowOff>57150</xdr:rowOff>
    </xdr:to>
    <xdr:cxnSp macro="">
      <xdr:nvCxnSpPr>
        <xdr:cNvPr id="52" name="Straight Arrow Connector 51">
          <a:extLst>
            <a:ext uri="{FF2B5EF4-FFF2-40B4-BE49-F238E27FC236}">
              <a16:creationId xmlns:a16="http://schemas.microsoft.com/office/drawing/2014/main" id="{00000000-0008-0000-0000-000034000000}"/>
            </a:ext>
          </a:extLst>
        </xdr:cNvPr>
        <xdr:cNvCxnSpPr/>
      </xdr:nvCxnSpPr>
      <xdr:spPr>
        <a:xfrm flipH="1">
          <a:off x="5476875" y="2343150"/>
          <a:ext cx="14287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485775</xdr:colOff>
      <xdr:row>11</xdr:row>
      <xdr:rowOff>95249</xdr:rowOff>
    </xdr:from>
    <xdr:to>
      <xdr:col>10</xdr:col>
      <xdr:colOff>190500</xdr:colOff>
      <xdr:row>12</xdr:row>
      <xdr:rowOff>142874</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5362575" y="2190749"/>
          <a:ext cx="923925" cy="23812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590550</xdr:colOff>
      <xdr:row>5</xdr:row>
      <xdr:rowOff>19050</xdr:rowOff>
    </xdr:from>
    <xdr:to>
      <xdr:col>10</xdr:col>
      <xdr:colOff>28575</xdr:colOff>
      <xdr:row>5</xdr:row>
      <xdr:rowOff>19050</xdr:rowOff>
    </xdr:to>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4248150" y="971550"/>
          <a:ext cx="18764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1</xdr:row>
      <xdr:rowOff>104775</xdr:rowOff>
    </xdr:from>
    <xdr:to>
      <xdr:col>3</xdr:col>
      <xdr:colOff>19050</xdr:colOff>
      <xdr:row>5</xdr:row>
      <xdr:rowOff>47625</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523875" y="295275"/>
          <a:ext cx="1323975" cy="70485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1</xdr:row>
      <xdr:rowOff>161925</xdr:rowOff>
    </xdr:from>
    <xdr:to>
      <xdr:col>2</xdr:col>
      <xdr:colOff>581025</xdr:colOff>
      <xdr:row>4</xdr:row>
      <xdr:rowOff>180975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71500" y="35242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Lease</a:t>
          </a:r>
          <a:r>
            <a:rPr lang="en-US" sz="1100" baseline="0"/>
            <a:t> Price</a:t>
          </a:r>
          <a:endParaRPr lang="en-US" sz="1100"/>
        </a:p>
      </xdr:txBody>
    </xdr:sp>
    <xdr:clientData/>
  </xdr:twoCellAnchor>
  <xdr:twoCellAnchor>
    <xdr:from>
      <xdr:col>1</xdr:col>
      <xdr:colOff>571500</xdr:colOff>
      <xdr:row>5</xdr:row>
      <xdr:rowOff>47625</xdr:rowOff>
    </xdr:from>
    <xdr:to>
      <xdr:col>1</xdr:col>
      <xdr:colOff>576263</xdr:colOff>
      <xdr:row>8</xdr:row>
      <xdr:rowOff>9525</xdr:rowOff>
    </xdr:to>
    <xdr:cxnSp macro="">
      <xdr:nvCxnSpPr>
        <xdr:cNvPr id="6" name="Straight Arrow Connector 5">
          <a:extLst>
            <a:ext uri="{FF2B5EF4-FFF2-40B4-BE49-F238E27FC236}">
              <a16:creationId xmlns:a16="http://schemas.microsoft.com/office/drawing/2014/main" id="{00000000-0008-0000-0000-000006000000}"/>
            </a:ext>
          </a:extLst>
        </xdr:cNvPr>
        <xdr:cNvCxnSpPr>
          <a:stCxn id="3" idx="2"/>
        </xdr:cNvCxnSpPr>
      </xdr:nvCxnSpPr>
      <xdr:spPr>
        <a:xfrm flipH="1">
          <a:off x="1181100" y="1000125"/>
          <a:ext cx="4763"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8</xdr:row>
      <xdr:rowOff>9525</xdr:rowOff>
    </xdr:from>
    <xdr:to>
      <xdr:col>3</xdr:col>
      <xdr:colOff>47625</xdr:colOff>
      <xdr:row>11</xdr:row>
      <xdr:rowOff>0</xdr:rowOff>
    </xdr:to>
    <xdr:sp macro="" textlink="">
      <xdr:nvSpPr>
        <xdr:cNvPr id="7" name="Rounded Rectangle 6">
          <a:extLst>
            <a:ext uri="{FF2B5EF4-FFF2-40B4-BE49-F238E27FC236}">
              <a16:creationId xmlns:a16="http://schemas.microsoft.com/office/drawing/2014/main" id="{00000000-0008-0000-0000-000007000000}"/>
            </a:ext>
          </a:extLst>
        </xdr:cNvPr>
        <xdr:cNvSpPr/>
      </xdr:nvSpPr>
      <xdr:spPr>
        <a:xfrm>
          <a:off x="523875" y="1533525"/>
          <a:ext cx="1352550" cy="561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7</xdr:row>
      <xdr:rowOff>180975</xdr:rowOff>
    </xdr:from>
    <xdr:to>
      <xdr:col>2</xdr:col>
      <xdr:colOff>581025</xdr:colOff>
      <xdr:row>11</xdr:row>
      <xdr:rowOff>9525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571500" y="151447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Demand</a:t>
          </a:r>
          <a:r>
            <a:rPr lang="en-US" sz="1100" baseline="0"/>
            <a:t> Function</a:t>
          </a:r>
          <a:endParaRPr lang="en-US" sz="1100"/>
        </a:p>
      </xdr:txBody>
    </xdr:sp>
    <xdr:clientData/>
  </xdr:twoCellAnchor>
  <xdr:twoCellAnchor>
    <xdr:from>
      <xdr:col>3</xdr:col>
      <xdr:colOff>47625</xdr:colOff>
      <xdr:row>9</xdr:row>
      <xdr:rowOff>100013</xdr:rowOff>
    </xdr:from>
    <xdr:to>
      <xdr:col>4</xdr:col>
      <xdr:colOff>0</xdr:colOff>
      <xdr:row>9</xdr:row>
      <xdr:rowOff>104775</xdr:rowOff>
    </xdr:to>
    <xdr:cxnSp macro="">
      <xdr:nvCxnSpPr>
        <xdr:cNvPr id="10" name="Straight Arrow Connector 9">
          <a:extLst>
            <a:ext uri="{FF2B5EF4-FFF2-40B4-BE49-F238E27FC236}">
              <a16:creationId xmlns:a16="http://schemas.microsoft.com/office/drawing/2014/main" id="{00000000-0008-0000-0000-00000A000000}"/>
            </a:ext>
          </a:extLst>
        </xdr:cNvPr>
        <xdr:cNvCxnSpPr>
          <a:stCxn id="7" idx="3"/>
        </xdr:cNvCxnSpPr>
      </xdr:nvCxnSpPr>
      <xdr:spPr>
        <a:xfrm>
          <a:off x="1876425" y="1814513"/>
          <a:ext cx="5619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xdr:row>
      <xdr:rowOff>76200</xdr:rowOff>
    </xdr:from>
    <xdr:to>
      <xdr:col>5</xdr:col>
      <xdr:colOff>476250</xdr:colOff>
      <xdr:row>11</xdr:row>
      <xdr:rowOff>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2457450" y="1600200"/>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571500</xdr:colOff>
      <xdr:row>8</xdr:row>
      <xdr:rowOff>9525</xdr:rowOff>
    </xdr:from>
    <xdr:to>
      <xdr:col>5</xdr:col>
      <xdr:colOff>581025</xdr:colOff>
      <xdr:row>11</xdr:row>
      <xdr:rowOff>28575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2400300" y="153352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1 Income</a:t>
          </a:r>
          <a:endParaRPr lang="en-US" sz="1100"/>
        </a:p>
      </xdr:txBody>
    </xdr:sp>
    <xdr:clientData/>
  </xdr:twoCellAnchor>
  <xdr:twoCellAnchor>
    <xdr:from>
      <xdr:col>7</xdr:col>
      <xdr:colOff>438150</xdr:colOff>
      <xdr:row>3</xdr:row>
      <xdr:rowOff>152400</xdr:rowOff>
    </xdr:from>
    <xdr:to>
      <xdr:col>9</xdr:col>
      <xdr:colOff>304800</xdr:colOff>
      <xdr:row>6</xdr:row>
      <xdr:rowOff>104775</xdr:rowOff>
    </xdr:to>
    <xdr:sp macro="" textlink="">
      <xdr:nvSpPr>
        <xdr:cNvPr id="13" name="Rectangle 12">
          <a:extLst>
            <a:ext uri="{FF2B5EF4-FFF2-40B4-BE49-F238E27FC236}">
              <a16:creationId xmlns:a16="http://schemas.microsoft.com/office/drawing/2014/main" id="{00000000-0008-0000-0000-00000D000000}"/>
            </a:ext>
          </a:extLst>
        </xdr:cNvPr>
        <xdr:cNvSpPr/>
      </xdr:nvSpPr>
      <xdr:spPr>
        <a:xfrm>
          <a:off x="4705350" y="723900"/>
          <a:ext cx="108585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371475</xdr:colOff>
      <xdr:row>3</xdr:row>
      <xdr:rowOff>104775</xdr:rowOff>
    </xdr:from>
    <xdr:to>
      <xdr:col>9</xdr:col>
      <xdr:colOff>381000</xdr:colOff>
      <xdr:row>6</xdr:row>
      <xdr:rowOff>123825</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638675" y="67627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Growth</a:t>
          </a:r>
          <a:r>
            <a:rPr lang="en-US" sz="1100" baseline="0"/>
            <a:t> Rate</a:t>
          </a:r>
          <a:endParaRPr lang="en-US" sz="1100"/>
        </a:p>
      </xdr:txBody>
    </xdr:sp>
    <xdr:clientData/>
  </xdr:twoCellAnchor>
  <xdr:twoCellAnchor>
    <xdr:from>
      <xdr:col>9</xdr:col>
      <xdr:colOff>38100</xdr:colOff>
      <xdr:row>8</xdr:row>
      <xdr:rowOff>76200</xdr:rowOff>
    </xdr:from>
    <xdr:to>
      <xdr:col>10</xdr:col>
      <xdr:colOff>495300</xdr:colOff>
      <xdr:row>11</xdr:row>
      <xdr:rowOff>0</xdr:rowOff>
    </xdr:to>
    <xdr:sp macro="" textlink="">
      <xdr:nvSpPr>
        <xdr:cNvPr id="15" name="Oval 14">
          <a:extLst>
            <a:ext uri="{FF2B5EF4-FFF2-40B4-BE49-F238E27FC236}">
              <a16:creationId xmlns:a16="http://schemas.microsoft.com/office/drawing/2014/main" id="{00000000-0008-0000-0000-00000F000000}"/>
            </a:ext>
          </a:extLst>
        </xdr:cNvPr>
        <xdr:cNvSpPr/>
      </xdr:nvSpPr>
      <xdr:spPr>
        <a:xfrm>
          <a:off x="5524500" y="1600200"/>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342900</xdr:colOff>
      <xdr:row>8</xdr:row>
      <xdr:rowOff>76200</xdr:rowOff>
    </xdr:from>
    <xdr:to>
      <xdr:col>8</xdr:col>
      <xdr:colOff>190500</xdr:colOff>
      <xdr:row>11</xdr:row>
      <xdr:rowOff>0</xdr:rowOff>
    </xdr:to>
    <xdr:sp macro="" textlink="">
      <xdr:nvSpPr>
        <xdr:cNvPr id="16" name="Oval 15">
          <a:extLst>
            <a:ext uri="{FF2B5EF4-FFF2-40B4-BE49-F238E27FC236}">
              <a16:creationId xmlns:a16="http://schemas.microsoft.com/office/drawing/2014/main" id="{00000000-0008-0000-0000-000010000000}"/>
            </a:ext>
          </a:extLst>
        </xdr:cNvPr>
        <xdr:cNvSpPr/>
      </xdr:nvSpPr>
      <xdr:spPr>
        <a:xfrm>
          <a:off x="4000500" y="1600200"/>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266700</xdr:colOff>
      <xdr:row>8</xdr:row>
      <xdr:rowOff>0</xdr:rowOff>
    </xdr:from>
    <xdr:to>
      <xdr:col>8</xdr:col>
      <xdr:colOff>276225</xdr:colOff>
      <xdr:row>11</xdr:row>
      <xdr:rowOff>19050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3924300" y="152400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2 Income</a:t>
          </a:r>
          <a:endParaRPr lang="en-US" sz="1100"/>
        </a:p>
      </xdr:txBody>
    </xdr:sp>
    <xdr:clientData/>
  </xdr:twoCellAnchor>
  <xdr:twoCellAnchor>
    <xdr:from>
      <xdr:col>8</xdr:col>
      <xdr:colOff>561975</xdr:colOff>
      <xdr:row>8</xdr:row>
      <xdr:rowOff>28575</xdr:rowOff>
    </xdr:from>
    <xdr:to>
      <xdr:col>10</xdr:col>
      <xdr:colOff>571500</xdr:colOff>
      <xdr:row>11</xdr:row>
      <xdr:rowOff>47625</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5438775" y="155257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3 Income</a:t>
          </a:r>
          <a:endParaRPr lang="en-US" sz="1100"/>
        </a:p>
      </xdr:txBody>
    </xdr:sp>
    <xdr:clientData/>
  </xdr:twoCellAnchor>
  <xdr:twoCellAnchor>
    <xdr:from>
      <xdr:col>6</xdr:col>
      <xdr:colOff>590550</xdr:colOff>
      <xdr:row>5</xdr:row>
      <xdr:rowOff>9525</xdr:rowOff>
    </xdr:from>
    <xdr:to>
      <xdr:col>6</xdr:col>
      <xdr:colOff>590550</xdr:colOff>
      <xdr:row>8</xdr:row>
      <xdr:rowOff>114300</xdr:rowOff>
    </xdr:to>
    <xdr:cxnSp macro="">
      <xdr:nvCxnSpPr>
        <xdr:cNvPr id="23" name="Straight Arrow Connector 22">
          <a:extLst>
            <a:ext uri="{FF2B5EF4-FFF2-40B4-BE49-F238E27FC236}">
              <a16:creationId xmlns:a16="http://schemas.microsoft.com/office/drawing/2014/main" id="{00000000-0008-0000-0000-000017000000}"/>
            </a:ext>
          </a:extLst>
        </xdr:cNvPr>
        <xdr:cNvCxnSpPr/>
      </xdr:nvCxnSpPr>
      <xdr:spPr>
        <a:xfrm>
          <a:off x="4248150" y="96202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604838</xdr:colOff>
      <xdr:row>5</xdr:row>
      <xdr:rowOff>28575</xdr:rowOff>
    </xdr:from>
    <xdr:to>
      <xdr:col>9</xdr:col>
      <xdr:colOff>604838</xdr:colOff>
      <xdr:row>8</xdr:row>
      <xdr:rowOff>0</xdr:rowOff>
    </xdr:to>
    <xdr:cxnSp macro="">
      <xdr:nvCxnSpPr>
        <xdr:cNvPr id="24" name="Straight Arrow Connector 23">
          <a:extLst>
            <a:ext uri="{FF2B5EF4-FFF2-40B4-BE49-F238E27FC236}">
              <a16:creationId xmlns:a16="http://schemas.microsoft.com/office/drawing/2014/main" id="{00000000-0008-0000-0000-000018000000}"/>
            </a:ext>
          </a:extLst>
        </xdr:cNvPr>
        <xdr:cNvCxnSpPr/>
      </xdr:nvCxnSpPr>
      <xdr:spPr>
        <a:xfrm flipH="1">
          <a:off x="6091238" y="981075"/>
          <a:ext cx="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400050</xdr:colOff>
      <xdr:row>9</xdr:row>
      <xdr:rowOff>138113</xdr:rowOff>
    </xdr:from>
    <xdr:to>
      <xdr:col>6</xdr:col>
      <xdr:colOff>352425</xdr:colOff>
      <xdr:row>9</xdr:row>
      <xdr:rowOff>142875</xdr:rowOff>
    </xdr:to>
    <xdr:cxnSp macro="">
      <xdr:nvCxnSpPr>
        <xdr:cNvPr id="29" name="Straight Arrow Connector 28">
          <a:extLst>
            <a:ext uri="{FF2B5EF4-FFF2-40B4-BE49-F238E27FC236}">
              <a16:creationId xmlns:a16="http://schemas.microsoft.com/office/drawing/2014/main" id="{00000000-0008-0000-0000-00001D000000}"/>
            </a:ext>
          </a:extLst>
        </xdr:cNvPr>
        <xdr:cNvCxnSpPr/>
      </xdr:nvCxnSpPr>
      <xdr:spPr>
        <a:xfrm>
          <a:off x="3448050" y="1852613"/>
          <a:ext cx="5619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9</xdr:row>
      <xdr:rowOff>138113</xdr:rowOff>
    </xdr:from>
    <xdr:to>
      <xdr:col>9</xdr:col>
      <xdr:colOff>28575</xdr:colOff>
      <xdr:row>9</xdr:row>
      <xdr:rowOff>142875</xdr:rowOff>
    </xdr:to>
    <xdr:cxnSp macro="">
      <xdr:nvCxnSpPr>
        <xdr:cNvPr id="30" name="Straight Arrow Connector 29">
          <a:extLst>
            <a:ext uri="{FF2B5EF4-FFF2-40B4-BE49-F238E27FC236}">
              <a16:creationId xmlns:a16="http://schemas.microsoft.com/office/drawing/2014/main" id="{00000000-0008-0000-0000-00001E000000}"/>
            </a:ext>
          </a:extLst>
        </xdr:cNvPr>
        <xdr:cNvCxnSpPr/>
      </xdr:nvCxnSpPr>
      <xdr:spPr>
        <a:xfrm>
          <a:off x="4953000" y="1852613"/>
          <a:ext cx="5619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504825</xdr:colOff>
      <xdr:row>9</xdr:row>
      <xdr:rowOff>138113</xdr:rowOff>
    </xdr:from>
    <xdr:to>
      <xdr:col>11</xdr:col>
      <xdr:colOff>457200</xdr:colOff>
      <xdr:row>9</xdr:row>
      <xdr:rowOff>142875</xdr:rowOff>
    </xdr:to>
    <xdr:cxnSp macro="">
      <xdr:nvCxnSpPr>
        <xdr:cNvPr id="31" name="Straight Arrow Connector 30">
          <a:extLst>
            <a:ext uri="{FF2B5EF4-FFF2-40B4-BE49-F238E27FC236}">
              <a16:creationId xmlns:a16="http://schemas.microsoft.com/office/drawing/2014/main" id="{00000000-0008-0000-0000-00001F000000}"/>
            </a:ext>
          </a:extLst>
        </xdr:cNvPr>
        <xdr:cNvCxnSpPr/>
      </xdr:nvCxnSpPr>
      <xdr:spPr>
        <a:xfrm>
          <a:off x="6600825" y="1852613"/>
          <a:ext cx="5619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409575</xdr:colOff>
      <xdr:row>8</xdr:row>
      <xdr:rowOff>19050</xdr:rowOff>
    </xdr:from>
    <xdr:to>
      <xdr:col>13</xdr:col>
      <xdr:colOff>419100</xdr:colOff>
      <xdr:row>11</xdr:row>
      <xdr:rowOff>38100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7115175" y="154305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3 Income</a:t>
          </a:r>
          <a:endParaRPr lang="en-US" sz="1100"/>
        </a:p>
      </xdr:txBody>
    </xdr:sp>
    <xdr:clientData/>
  </xdr:twoCellAnchor>
  <xdr:twoCellAnchor>
    <xdr:from>
      <xdr:col>11</xdr:col>
      <xdr:colOff>466725</xdr:colOff>
      <xdr:row>8</xdr:row>
      <xdr:rowOff>85725</xdr:rowOff>
    </xdr:from>
    <xdr:to>
      <xdr:col>13</xdr:col>
      <xdr:colOff>314325</xdr:colOff>
      <xdr:row>11</xdr:row>
      <xdr:rowOff>9525</xdr:rowOff>
    </xdr:to>
    <xdr:sp macro="" textlink="">
      <xdr:nvSpPr>
        <xdr:cNvPr id="34" name="Oval 33">
          <a:extLst>
            <a:ext uri="{FF2B5EF4-FFF2-40B4-BE49-F238E27FC236}">
              <a16:creationId xmlns:a16="http://schemas.microsoft.com/office/drawing/2014/main" id="{00000000-0008-0000-0000-000022000000}"/>
            </a:ext>
          </a:extLst>
        </xdr:cNvPr>
        <xdr:cNvSpPr/>
      </xdr:nvSpPr>
      <xdr:spPr>
        <a:xfrm>
          <a:off x="7172325" y="1609725"/>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457200</xdr:colOff>
      <xdr:row>16</xdr:row>
      <xdr:rowOff>180975</xdr:rowOff>
    </xdr:from>
    <xdr:to>
      <xdr:col>2</xdr:col>
      <xdr:colOff>571500</xdr:colOff>
      <xdr:row>20</xdr:row>
      <xdr:rowOff>152400</xdr:rowOff>
    </xdr:to>
    <xdr:sp macro="" textlink="">
      <xdr:nvSpPr>
        <xdr:cNvPr id="37" name="Rounded Rectangle 36">
          <a:extLst>
            <a:ext uri="{FF2B5EF4-FFF2-40B4-BE49-F238E27FC236}">
              <a16:creationId xmlns:a16="http://schemas.microsoft.com/office/drawing/2014/main" id="{00000000-0008-0000-0000-000025000000}"/>
            </a:ext>
          </a:extLst>
        </xdr:cNvPr>
        <xdr:cNvSpPr/>
      </xdr:nvSpPr>
      <xdr:spPr>
        <a:xfrm>
          <a:off x="1066800" y="3228975"/>
          <a:ext cx="723900" cy="73342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466725</xdr:colOff>
      <xdr:row>17</xdr:row>
      <xdr:rowOff>57149</xdr:rowOff>
    </xdr:from>
    <xdr:to>
      <xdr:col>2</xdr:col>
      <xdr:colOff>590550</xdr:colOff>
      <xdr:row>20</xdr:row>
      <xdr:rowOff>142874</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076325" y="3295649"/>
          <a:ext cx="73342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0</a:t>
          </a:r>
        </a:p>
        <a:p>
          <a:pPr algn="ctr"/>
          <a:r>
            <a:rPr lang="en-US" sz="1100" baseline="0"/>
            <a:t>Cash Flow</a:t>
          </a:r>
          <a:endParaRPr lang="en-US" sz="1100"/>
        </a:p>
      </xdr:txBody>
    </xdr:sp>
    <xdr:clientData/>
  </xdr:twoCellAnchor>
  <xdr:twoCellAnchor>
    <xdr:from>
      <xdr:col>4</xdr:col>
      <xdr:colOff>190500</xdr:colOff>
      <xdr:row>16</xdr:row>
      <xdr:rowOff>171450</xdr:rowOff>
    </xdr:from>
    <xdr:to>
      <xdr:col>5</xdr:col>
      <xdr:colOff>304800</xdr:colOff>
      <xdr:row>20</xdr:row>
      <xdr:rowOff>142875</xdr:rowOff>
    </xdr:to>
    <xdr:sp macro="" textlink="">
      <xdr:nvSpPr>
        <xdr:cNvPr id="39" name="Rounded Rectangle 38">
          <a:extLst>
            <a:ext uri="{FF2B5EF4-FFF2-40B4-BE49-F238E27FC236}">
              <a16:creationId xmlns:a16="http://schemas.microsoft.com/office/drawing/2014/main" id="{00000000-0008-0000-0000-000027000000}"/>
            </a:ext>
          </a:extLst>
        </xdr:cNvPr>
        <xdr:cNvSpPr/>
      </xdr:nvSpPr>
      <xdr:spPr>
        <a:xfrm>
          <a:off x="2628900" y="3219450"/>
          <a:ext cx="723900" cy="73342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571500</xdr:colOff>
      <xdr:row>17</xdr:row>
      <xdr:rowOff>0</xdr:rowOff>
    </xdr:from>
    <xdr:to>
      <xdr:col>8</xdr:col>
      <xdr:colOff>76200</xdr:colOff>
      <xdr:row>20</xdr:row>
      <xdr:rowOff>161925</xdr:rowOff>
    </xdr:to>
    <xdr:sp macro="" textlink="">
      <xdr:nvSpPr>
        <xdr:cNvPr id="40" name="Rounded Rectangle 39">
          <a:extLst>
            <a:ext uri="{FF2B5EF4-FFF2-40B4-BE49-F238E27FC236}">
              <a16:creationId xmlns:a16="http://schemas.microsoft.com/office/drawing/2014/main" id="{00000000-0008-0000-0000-000028000000}"/>
            </a:ext>
          </a:extLst>
        </xdr:cNvPr>
        <xdr:cNvSpPr/>
      </xdr:nvSpPr>
      <xdr:spPr>
        <a:xfrm>
          <a:off x="4229100" y="3238500"/>
          <a:ext cx="723900" cy="73342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219075</xdr:colOff>
      <xdr:row>17</xdr:row>
      <xdr:rowOff>19050</xdr:rowOff>
    </xdr:from>
    <xdr:to>
      <xdr:col>11</xdr:col>
      <xdr:colOff>333375</xdr:colOff>
      <xdr:row>20</xdr:row>
      <xdr:rowOff>180975</xdr:rowOff>
    </xdr:to>
    <xdr:sp macro="" textlink="">
      <xdr:nvSpPr>
        <xdr:cNvPr id="41" name="Rounded Rectangle 40">
          <a:extLst>
            <a:ext uri="{FF2B5EF4-FFF2-40B4-BE49-F238E27FC236}">
              <a16:creationId xmlns:a16="http://schemas.microsoft.com/office/drawing/2014/main" id="{00000000-0008-0000-0000-000029000000}"/>
            </a:ext>
          </a:extLst>
        </xdr:cNvPr>
        <xdr:cNvSpPr/>
      </xdr:nvSpPr>
      <xdr:spPr>
        <a:xfrm>
          <a:off x="6315075" y="3257550"/>
          <a:ext cx="723900" cy="73342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400050</xdr:colOff>
      <xdr:row>8</xdr:row>
      <xdr:rowOff>38100</xdr:rowOff>
    </xdr:from>
    <xdr:to>
      <xdr:col>13</xdr:col>
      <xdr:colOff>409575</xdr:colOff>
      <xdr:row>11</xdr:row>
      <xdr:rowOff>57150</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7105650" y="156210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Sale Price</a:t>
          </a:r>
        </a:p>
      </xdr:txBody>
    </xdr:sp>
    <xdr:clientData/>
  </xdr:twoCellAnchor>
  <xdr:twoCellAnchor>
    <xdr:from>
      <xdr:col>7</xdr:col>
      <xdr:colOff>438150</xdr:colOff>
      <xdr:row>13</xdr:row>
      <xdr:rowOff>47625</xdr:rowOff>
    </xdr:from>
    <xdr:to>
      <xdr:col>9</xdr:col>
      <xdr:colOff>285750</xdr:colOff>
      <xdr:row>15</xdr:row>
      <xdr:rowOff>161925</xdr:rowOff>
    </xdr:to>
    <xdr:sp macro="" textlink="">
      <xdr:nvSpPr>
        <xdr:cNvPr id="43" name="Oval 42">
          <a:extLst>
            <a:ext uri="{FF2B5EF4-FFF2-40B4-BE49-F238E27FC236}">
              <a16:creationId xmlns:a16="http://schemas.microsoft.com/office/drawing/2014/main" id="{00000000-0008-0000-0000-00002B000000}"/>
            </a:ext>
          </a:extLst>
        </xdr:cNvPr>
        <xdr:cNvSpPr/>
      </xdr:nvSpPr>
      <xdr:spPr>
        <a:xfrm>
          <a:off x="4705350" y="2524125"/>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361950</xdr:colOff>
      <xdr:row>13</xdr:row>
      <xdr:rowOff>47625</xdr:rowOff>
    </xdr:from>
    <xdr:to>
      <xdr:col>6</xdr:col>
      <xdr:colOff>209550</xdr:colOff>
      <xdr:row>15</xdr:row>
      <xdr:rowOff>161925</xdr:rowOff>
    </xdr:to>
    <xdr:sp macro="" textlink="">
      <xdr:nvSpPr>
        <xdr:cNvPr id="44" name="Oval 43">
          <a:extLst>
            <a:ext uri="{FF2B5EF4-FFF2-40B4-BE49-F238E27FC236}">
              <a16:creationId xmlns:a16="http://schemas.microsoft.com/office/drawing/2014/main" id="{00000000-0008-0000-0000-00002C000000}"/>
            </a:ext>
          </a:extLst>
        </xdr:cNvPr>
        <xdr:cNvSpPr/>
      </xdr:nvSpPr>
      <xdr:spPr>
        <a:xfrm>
          <a:off x="2800350" y="2524125"/>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371475</xdr:colOff>
      <xdr:row>13</xdr:row>
      <xdr:rowOff>47625</xdr:rowOff>
    </xdr:from>
    <xdr:to>
      <xdr:col>12</xdr:col>
      <xdr:colOff>219075</xdr:colOff>
      <xdr:row>15</xdr:row>
      <xdr:rowOff>161925</xdr:rowOff>
    </xdr:to>
    <xdr:sp macro="" textlink="">
      <xdr:nvSpPr>
        <xdr:cNvPr id="45" name="Oval 44">
          <a:extLst>
            <a:ext uri="{FF2B5EF4-FFF2-40B4-BE49-F238E27FC236}">
              <a16:creationId xmlns:a16="http://schemas.microsoft.com/office/drawing/2014/main" id="{00000000-0008-0000-0000-00002D000000}"/>
            </a:ext>
          </a:extLst>
        </xdr:cNvPr>
        <xdr:cNvSpPr/>
      </xdr:nvSpPr>
      <xdr:spPr>
        <a:xfrm>
          <a:off x="6467475" y="2524125"/>
          <a:ext cx="1066800" cy="495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266700</xdr:colOff>
      <xdr:row>13</xdr:row>
      <xdr:rowOff>0</xdr:rowOff>
    </xdr:from>
    <xdr:to>
      <xdr:col>6</xdr:col>
      <xdr:colOff>276225</xdr:colOff>
      <xdr:row>16</xdr:row>
      <xdr:rowOff>19050</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2705100" y="247650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 1 OH</a:t>
          </a:r>
        </a:p>
      </xdr:txBody>
    </xdr:sp>
    <xdr:clientData/>
  </xdr:twoCellAnchor>
  <xdr:twoCellAnchor>
    <xdr:from>
      <xdr:col>7</xdr:col>
      <xdr:colOff>361950</xdr:colOff>
      <xdr:row>13</xdr:row>
      <xdr:rowOff>0</xdr:rowOff>
    </xdr:from>
    <xdr:to>
      <xdr:col>9</xdr:col>
      <xdr:colOff>371475</xdr:colOff>
      <xdr:row>16</xdr:row>
      <xdr:rowOff>19050</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4629150" y="247650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 2 OH</a:t>
          </a:r>
        </a:p>
      </xdr:txBody>
    </xdr:sp>
    <xdr:clientData/>
  </xdr:twoCellAnchor>
  <xdr:twoCellAnchor>
    <xdr:from>
      <xdr:col>10</xdr:col>
      <xdr:colOff>295275</xdr:colOff>
      <xdr:row>13</xdr:row>
      <xdr:rowOff>0</xdr:rowOff>
    </xdr:from>
    <xdr:to>
      <xdr:col>12</xdr:col>
      <xdr:colOff>304800</xdr:colOff>
      <xdr:row>16</xdr:row>
      <xdr:rowOff>19050</xdr:rowOff>
    </xdr:to>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6391275" y="2476500"/>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 3 OH</a:t>
          </a:r>
        </a:p>
      </xdr:txBody>
    </xdr:sp>
    <xdr:clientData/>
  </xdr:twoCellAnchor>
  <xdr:twoCellAnchor>
    <xdr:from>
      <xdr:col>8</xdr:col>
      <xdr:colOff>314325</xdr:colOff>
      <xdr:row>10</xdr:row>
      <xdr:rowOff>104775</xdr:rowOff>
    </xdr:from>
    <xdr:to>
      <xdr:col>10</xdr:col>
      <xdr:colOff>323850</xdr:colOff>
      <xdr:row>13</xdr:row>
      <xdr:rowOff>123825</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5191125" y="2009775"/>
          <a:ext cx="12287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Growth</a:t>
          </a:r>
          <a:r>
            <a:rPr lang="en-US" sz="1100" baseline="0"/>
            <a:t> Rate</a:t>
          </a:r>
          <a:endParaRPr lang="en-US" sz="1100"/>
        </a:p>
      </xdr:txBody>
    </xdr:sp>
    <xdr:clientData/>
  </xdr:twoCellAnchor>
  <xdr:twoCellAnchor>
    <xdr:from>
      <xdr:col>10</xdr:col>
      <xdr:colOff>180975</xdr:colOff>
      <xdr:row>12</xdr:row>
      <xdr:rowOff>47625</xdr:rowOff>
    </xdr:from>
    <xdr:to>
      <xdr:col>11</xdr:col>
      <xdr:colOff>19050</xdr:colOff>
      <xdr:row>13</xdr:row>
      <xdr:rowOff>57150</xdr:rowOff>
    </xdr:to>
    <xdr:cxnSp macro="">
      <xdr:nvCxnSpPr>
        <xdr:cNvPr id="54" name="Straight Arrow Connector 53">
          <a:extLst>
            <a:ext uri="{FF2B5EF4-FFF2-40B4-BE49-F238E27FC236}">
              <a16:creationId xmlns:a16="http://schemas.microsoft.com/office/drawing/2014/main" id="{00000000-0008-0000-0000-000036000000}"/>
            </a:ext>
          </a:extLst>
        </xdr:cNvPr>
        <xdr:cNvCxnSpPr/>
      </xdr:nvCxnSpPr>
      <xdr:spPr>
        <a:xfrm>
          <a:off x="6276975" y="2333625"/>
          <a:ext cx="44767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14</xdr:row>
      <xdr:rowOff>104775</xdr:rowOff>
    </xdr:from>
    <xdr:to>
      <xdr:col>7</xdr:col>
      <xdr:colOff>361950</xdr:colOff>
      <xdr:row>14</xdr:row>
      <xdr:rowOff>104775</xdr:rowOff>
    </xdr:to>
    <xdr:cxnSp macro="">
      <xdr:nvCxnSpPr>
        <xdr:cNvPr id="56" name="Straight Arrow Connector 55">
          <a:extLst>
            <a:ext uri="{FF2B5EF4-FFF2-40B4-BE49-F238E27FC236}">
              <a16:creationId xmlns:a16="http://schemas.microsoft.com/office/drawing/2014/main" id="{00000000-0008-0000-0000-000038000000}"/>
            </a:ext>
          </a:extLst>
        </xdr:cNvPr>
        <xdr:cNvCxnSpPr>
          <a:stCxn id="46" idx="3"/>
          <a:endCxn id="47" idx="1"/>
        </xdr:cNvCxnSpPr>
      </xdr:nvCxnSpPr>
      <xdr:spPr>
        <a:xfrm>
          <a:off x="3933825" y="2771775"/>
          <a:ext cx="6953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285750</xdr:colOff>
      <xdr:row>14</xdr:row>
      <xdr:rowOff>104775</xdr:rowOff>
    </xdr:from>
    <xdr:to>
      <xdr:col>10</xdr:col>
      <xdr:colOff>295275</xdr:colOff>
      <xdr:row>14</xdr:row>
      <xdr:rowOff>104775</xdr:rowOff>
    </xdr:to>
    <xdr:cxnSp macro="">
      <xdr:nvCxnSpPr>
        <xdr:cNvPr id="58" name="Straight Arrow Connector 57">
          <a:extLst>
            <a:ext uri="{FF2B5EF4-FFF2-40B4-BE49-F238E27FC236}">
              <a16:creationId xmlns:a16="http://schemas.microsoft.com/office/drawing/2014/main" id="{00000000-0008-0000-0000-00003A000000}"/>
            </a:ext>
          </a:extLst>
        </xdr:cNvPr>
        <xdr:cNvCxnSpPr>
          <a:endCxn id="48" idx="1"/>
        </xdr:cNvCxnSpPr>
      </xdr:nvCxnSpPr>
      <xdr:spPr>
        <a:xfrm>
          <a:off x="5772150" y="2771775"/>
          <a:ext cx="619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10</xdr:row>
      <xdr:rowOff>180975</xdr:rowOff>
    </xdr:from>
    <xdr:to>
      <xdr:col>4</xdr:col>
      <xdr:colOff>323850</xdr:colOff>
      <xdr:row>16</xdr:row>
      <xdr:rowOff>161925</xdr:rowOff>
    </xdr:to>
    <xdr:cxnSp macro="">
      <xdr:nvCxnSpPr>
        <xdr:cNvPr id="61" name="Straight Arrow Connector 60">
          <a:extLst>
            <a:ext uri="{FF2B5EF4-FFF2-40B4-BE49-F238E27FC236}">
              <a16:creationId xmlns:a16="http://schemas.microsoft.com/office/drawing/2014/main" id="{00000000-0008-0000-0000-00003D000000}"/>
            </a:ext>
          </a:extLst>
        </xdr:cNvPr>
        <xdr:cNvCxnSpPr/>
      </xdr:nvCxnSpPr>
      <xdr:spPr>
        <a:xfrm>
          <a:off x="2762250" y="2085975"/>
          <a:ext cx="0" cy="1123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152400</xdr:colOff>
      <xdr:row>11</xdr:row>
      <xdr:rowOff>9525</xdr:rowOff>
    </xdr:from>
    <xdr:to>
      <xdr:col>7</xdr:col>
      <xdr:colOff>152400</xdr:colOff>
      <xdr:row>16</xdr:row>
      <xdr:rowOff>180975</xdr:rowOff>
    </xdr:to>
    <xdr:cxnSp macro="">
      <xdr:nvCxnSpPr>
        <xdr:cNvPr id="63" name="Straight Arrow Connector 62">
          <a:extLst>
            <a:ext uri="{FF2B5EF4-FFF2-40B4-BE49-F238E27FC236}">
              <a16:creationId xmlns:a16="http://schemas.microsoft.com/office/drawing/2014/main" id="{00000000-0008-0000-0000-00003F000000}"/>
            </a:ext>
          </a:extLst>
        </xdr:cNvPr>
        <xdr:cNvCxnSpPr/>
      </xdr:nvCxnSpPr>
      <xdr:spPr>
        <a:xfrm>
          <a:off x="4419600" y="2105025"/>
          <a:ext cx="0" cy="1123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304800</xdr:colOff>
      <xdr:row>10</xdr:row>
      <xdr:rowOff>133350</xdr:rowOff>
    </xdr:from>
    <xdr:to>
      <xdr:col>10</xdr:col>
      <xdr:colOff>304800</xdr:colOff>
      <xdr:row>17</xdr:row>
      <xdr:rowOff>38100</xdr:rowOff>
    </xdr:to>
    <xdr:cxnSp macro="">
      <xdr:nvCxnSpPr>
        <xdr:cNvPr id="64" name="Straight Arrow Connector 63">
          <a:extLst>
            <a:ext uri="{FF2B5EF4-FFF2-40B4-BE49-F238E27FC236}">
              <a16:creationId xmlns:a16="http://schemas.microsoft.com/office/drawing/2014/main" id="{00000000-0008-0000-0000-000040000000}"/>
            </a:ext>
          </a:extLst>
        </xdr:cNvPr>
        <xdr:cNvCxnSpPr/>
      </xdr:nvCxnSpPr>
      <xdr:spPr>
        <a:xfrm>
          <a:off x="6400800" y="2038350"/>
          <a:ext cx="0" cy="12382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295275</xdr:colOff>
      <xdr:row>16</xdr:row>
      <xdr:rowOff>19050</xdr:rowOff>
    </xdr:from>
    <xdr:to>
      <xdr:col>12</xdr:col>
      <xdr:colOff>400050</xdr:colOff>
      <xdr:row>17</xdr:row>
      <xdr:rowOff>28575</xdr:rowOff>
    </xdr:to>
    <xdr:cxnSp macro="">
      <xdr:nvCxnSpPr>
        <xdr:cNvPr id="68" name="Straight Arrow Connector 67">
          <a:extLst>
            <a:ext uri="{FF2B5EF4-FFF2-40B4-BE49-F238E27FC236}">
              <a16:creationId xmlns:a16="http://schemas.microsoft.com/office/drawing/2014/main" id="{00000000-0008-0000-0000-000044000000}"/>
            </a:ext>
          </a:extLst>
        </xdr:cNvPr>
        <xdr:cNvCxnSpPr/>
      </xdr:nvCxnSpPr>
      <xdr:spPr>
        <a:xfrm flipH="1">
          <a:off x="7000875" y="3067050"/>
          <a:ext cx="714375" cy="2000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571500</xdr:colOff>
      <xdr:row>15</xdr:row>
      <xdr:rowOff>152400</xdr:rowOff>
    </xdr:from>
    <xdr:to>
      <xdr:col>11</xdr:col>
      <xdr:colOff>133350</xdr:colOff>
      <xdr:row>17</xdr:row>
      <xdr:rowOff>28575</xdr:rowOff>
    </xdr:to>
    <xdr:cxnSp macro="">
      <xdr:nvCxnSpPr>
        <xdr:cNvPr id="70" name="Straight Arrow Connector 69">
          <a:extLst>
            <a:ext uri="{FF2B5EF4-FFF2-40B4-BE49-F238E27FC236}">
              <a16:creationId xmlns:a16="http://schemas.microsoft.com/office/drawing/2014/main" id="{00000000-0008-0000-0000-000046000000}"/>
            </a:ext>
          </a:extLst>
        </xdr:cNvPr>
        <xdr:cNvCxnSpPr/>
      </xdr:nvCxnSpPr>
      <xdr:spPr>
        <a:xfrm flipH="1">
          <a:off x="6667500" y="3009900"/>
          <a:ext cx="171450"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495300</xdr:colOff>
      <xdr:row>15</xdr:row>
      <xdr:rowOff>123825</xdr:rowOff>
    </xdr:from>
    <xdr:to>
      <xdr:col>8</xdr:col>
      <xdr:colOff>57150</xdr:colOff>
      <xdr:row>17</xdr:row>
      <xdr:rowOff>0</xdr:rowOff>
    </xdr:to>
    <xdr:cxnSp macro="">
      <xdr:nvCxnSpPr>
        <xdr:cNvPr id="72" name="Straight Arrow Connector 71">
          <a:extLst>
            <a:ext uri="{FF2B5EF4-FFF2-40B4-BE49-F238E27FC236}">
              <a16:creationId xmlns:a16="http://schemas.microsoft.com/office/drawing/2014/main" id="{00000000-0008-0000-0000-000048000000}"/>
            </a:ext>
          </a:extLst>
        </xdr:cNvPr>
        <xdr:cNvCxnSpPr/>
      </xdr:nvCxnSpPr>
      <xdr:spPr>
        <a:xfrm flipH="1">
          <a:off x="4762500" y="2981325"/>
          <a:ext cx="171450"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190501</xdr:colOff>
      <xdr:row>16</xdr:row>
      <xdr:rowOff>161925</xdr:rowOff>
    </xdr:from>
    <xdr:to>
      <xdr:col>5</xdr:col>
      <xdr:colOff>333375</xdr:colOff>
      <xdr:row>20</xdr:row>
      <xdr:rowOff>180975</xdr:rowOff>
    </xdr:to>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2628901" y="3209925"/>
          <a:ext cx="752474"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1 </a:t>
          </a:r>
        </a:p>
        <a:p>
          <a:pPr algn="ctr"/>
          <a:r>
            <a:rPr lang="en-US" sz="1100" baseline="0"/>
            <a:t>Cash Flow</a:t>
          </a:r>
          <a:endParaRPr lang="en-US" sz="1100"/>
        </a:p>
      </xdr:txBody>
    </xdr:sp>
    <xdr:clientData/>
  </xdr:twoCellAnchor>
  <xdr:twoCellAnchor>
    <xdr:from>
      <xdr:col>1</xdr:col>
      <xdr:colOff>466725</xdr:colOff>
      <xdr:row>12</xdr:row>
      <xdr:rowOff>76200</xdr:rowOff>
    </xdr:from>
    <xdr:to>
      <xdr:col>2</xdr:col>
      <xdr:colOff>581025</xdr:colOff>
      <xdr:row>16</xdr:row>
      <xdr:rowOff>47625</xdr:rowOff>
    </xdr:to>
    <xdr:sp macro="" textlink="">
      <xdr:nvSpPr>
        <xdr:cNvPr id="76" name="Rounded Rectangle 75">
          <a:extLst>
            <a:ext uri="{FF2B5EF4-FFF2-40B4-BE49-F238E27FC236}">
              <a16:creationId xmlns:a16="http://schemas.microsoft.com/office/drawing/2014/main" id="{00000000-0008-0000-0000-00004C000000}"/>
            </a:ext>
          </a:extLst>
        </xdr:cNvPr>
        <xdr:cNvSpPr/>
      </xdr:nvSpPr>
      <xdr:spPr>
        <a:xfrm>
          <a:off x="1076325" y="2362200"/>
          <a:ext cx="72390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476250</xdr:colOff>
      <xdr:row>12</xdr:row>
      <xdr:rowOff>133350</xdr:rowOff>
    </xdr:from>
    <xdr:to>
      <xdr:col>2</xdr:col>
      <xdr:colOff>600075</xdr:colOff>
      <xdr:row>15</xdr:row>
      <xdr:rowOff>152400</xdr:rowOff>
    </xdr:to>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1085850" y="2419350"/>
          <a:ext cx="7334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0</a:t>
          </a:r>
        </a:p>
        <a:p>
          <a:pPr algn="ctr"/>
          <a:r>
            <a:rPr lang="en-US" sz="1100" baseline="0"/>
            <a:t>Payment</a:t>
          </a:r>
          <a:endParaRPr lang="en-US" sz="1100"/>
        </a:p>
      </xdr:txBody>
    </xdr:sp>
    <xdr:clientData/>
  </xdr:twoCellAnchor>
  <xdr:twoCellAnchor>
    <xdr:from>
      <xdr:col>6</xdr:col>
      <xdr:colOff>571500</xdr:colOff>
      <xdr:row>16</xdr:row>
      <xdr:rowOff>142875</xdr:rowOff>
    </xdr:from>
    <xdr:to>
      <xdr:col>8</xdr:col>
      <xdr:colOff>76199</xdr:colOff>
      <xdr:row>20</xdr:row>
      <xdr:rowOff>161925</xdr:rowOff>
    </xdr:to>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4229100" y="3190875"/>
          <a:ext cx="723899"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2</a:t>
          </a:r>
        </a:p>
        <a:p>
          <a:pPr algn="ctr"/>
          <a:r>
            <a:rPr lang="en-US" sz="1100" baseline="0"/>
            <a:t>Cash Flow</a:t>
          </a:r>
          <a:endParaRPr lang="en-US" sz="1100"/>
        </a:p>
      </xdr:txBody>
    </xdr:sp>
    <xdr:clientData/>
  </xdr:twoCellAnchor>
  <xdr:twoCellAnchor>
    <xdr:from>
      <xdr:col>10</xdr:col>
      <xdr:colOff>219076</xdr:colOff>
      <xdr:row>16</xdr:row>
      <xdr:rowOff>161925</xdr:rowOff>
    </xdr:from>
    <xdr:to>
      <xdr:col>11</xdr:col>
      <xdr:colOff>352426</xdr:colOff>
      <xdr:row>20</xdr:row>
      <xdr:rowOff>180975</xdr:rowOff>
    </xdr:to>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6315076" y="3209925"/>
          <a:ext cx="7429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3</a:t>
          </a:r>
        </a:p>
        <a:p>
          <a:pPr algn="ctr"/>
          <a:r>
            <a:rPr lang="en-US" sz="1100" baseline="0"/>
            <a:t>Cash Flow</a:t>
          </a:r>
          <a:endParaRPr lang="en-US" sz="1100"/>
        </a:p>
      </xdr:txBody>
    </xdr:sp>
    <xdr:clientData/>
  </xdr:twoCellAnchor>
  <xdr:twoCellAnchor>
    <xdr:from>
      <xdr:col>12</xdr:col>
      <xdr:colOff>390525</xdr:colOff>
      <xdr:row>11</xdr:row>
      <xdr:rowOff>57150</xdr:rowOff>
    </xdr:from>
    <xdr:to>
      <xdr:col>12</xdr:col>
      <xdr:colOff>404813</xdr:colOff>
      <xdr:row>16</xdr:row>
      <xdr:rowOff>28575</xdr:rowOff>
    </xdr:to>
    <xdr:cxnSp macro="">
      <xdr:nvCxnSpPr>
        <xdr:cNvPr id="80" name="Straight Connector 79">
          <a:extLst>
            <a:ext uri="{FF2B5EF4-FFF2-40B4-BE49-F238E27FC236}">
              <a16:creationId xmlns:a16="http://schemas.microsoft.com/office/drawing/2014/main" id="{00000000-0008-0000-0000-000050000000}"/>
            </a:ext>
          </a:extLst>
        </xdr:cNvPr>
        <xdr:cNvCxnSpPr>
          <a:stCxn id="42" idx="2"/>
        </xdr:cNvCxnSpPr>
      </xdr:nvCxnSpPr>
      <xdr:spPr>
        <a:xfrm flipH="1">
          <a:off x="7705725" y="2152650"/>
          <a:ext cx="14288" cy="9239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209550</xdr:colOff>
      <xdr:row>16</xdr:row>
      <xdr:rowOff>47625</xdr:rowOff>
    </xdr:from>
    <xdr:to>
      <xdr:col>2</xdr:col>
      <xdr:colOff>219075</xdr:colOff>
      <xdr:row>16</xdr:row>
      <xdr:rowOff>180975</xdr:rowOff>
    </xdr:to>
    <xdr:cxnSp macro="">
      <xdr:nvCxnSpPr>
        <xdr:cNvPr id="83" name="Straight Arrow Connector 82">
          <a:extLst>
            <a:ext uri="{FF2B5EF4-FFF2-40B4-BE49-F238E27FC236}">
              <a16:creationId xmlns:a16="http://schemas.microsoft.com/office/drawing/2014/main" id="{00000000-0008-0000-0000-000053000000}"/>
            </a:ext>
          </a:extLst>
        </xdr:cNvPr>
        <xdr:cNvCxnSpPr>
          <a:stCxn id="76" idx="2"/>
          <a:endCxn id="37" idx="0"/>
        </xdr:cNvCxnSpPr>
      </xdr:nvCxnSpPr>
      <xdr:spPr>
        <a:xfrm flipH="1">
          <a:off x="1428750" y="3095625"/>
          <a:ext cx="9525" cy="1333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552450</xdr:colOff>
      <xdr:row>21</xdr:row>
      <xdr:rowOff>142875</xdr:rowOff>
    </xdr:from>
    <xdr:to>
      <xdr:col>11</xdr:col>
      <xdr:colOff>257175</xdr:colOff>
      <xdr:row>23</xdr:row>
      <xdr:rowOff>85725</xdr:rowOff>
    </xdr:to>
    <xdr:sp macro="" textlink="">
      <xdr:nvSpPr>
        <xdr:cNvPr id="84" name="Rectangle 83">
          <a:extLst>
            <a:ext uri="{FF2B5EF4-FFF2-40B4-BE49-F238E27FC236}">
              <a16:creationId xmlns:a16="http://schemas.microsoft.com/office/drawing/2014/main" id="{00000000-0008-0000-0000-000054000000}"/>
            </a:ext>
          </a:extLst>
        </xdr:cNvPr>
        <xdr:cNvSpPr/>
      </xdr:nvSpPr>
      <xdr:spPr>
        <a:xfrm>
          <a:off x="1162050" y="4143375"/>
          <a:ext cx="580072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180975</xdr:colOff>
      <xdr:row>21</xdr:row>
      <xdr:rowOff>47625</xdr:rowOff>
    </xdr:from>
    <xdr:to>
      <xdr:col>9</xdr:col>
      <xdr:colOff>466725</xdr:colOff>
      <xdr:row>24</xdr:row>
      <xdr:rowOff>19050</xdr:rowOff>
    </xdr:to>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2009775" y="4048125"/>
          <a:ext cx="39433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Discount Rate</a:t>
          </a:r>
        </a:p>
      </xdr:txBody>
    </xdr:sp>
    <xdr:clientData/>
  </xdr:twoCellAnchor>
  <xdr:twoCellAnchor>
    <xdr:from>
      <xdr:col>1</xdr:col>
      <xdr:colOff>438150</xdr:colOff>
      <xdr:row>24</xdr:row>
      <xdr:rowOff>161925</xdr:rowOff>
    </xdr:from>
    <xdr:to>
      <xdr:col>2</xdr:col>
      <xdr:colOff>552450</xdr:colOff>
      <xdr:row>28</xdr:row>
      <xdr:rowOff>133350</xdr:rowOff>
    </xdr:to>
    <xdr:sp macro="" textlink="">
      <xdr:nvSpPr>
        <xdr:cNvPr id="86" name="Rounded Rectangle 85">
          <a:extLst>
            <a:ext uri="{FF2B5EF4-FFF2-40B4-BE49-F238E27FC236}">
              <a16:creationId xmlns:a16="http://schemas.microsoft.com/office/drawing/2014/main" id="{00000000-0008-0000-0000-000056000000}"/>
            </a:ext>
          </a:extLst>
        </xdr:cNvPr>
        <xdr:cNvSpPr/>
      </xdr:nvSpPr>
      <xdr:spPr>
        <a:xfrm>
          <a:off x="1047750" y="4733925"/>
          <a:ext cx="72390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428625</xdr:colOff>
      <xdr:row>24</xdr:row>
      <xdr:rowOff>180974</xdr:rowOff>
    </xdr:from>
    <xdr:to>
      <xdr:col>2</xdr:col>
      <xdr:colOff>552450</xdr:colOff>
      <xdr:row>28</xdr:row>
      <xdr:rowOff>76199</xdr:rowOff>
    </xdr:to>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1038225" y="4752974"/>
          <a:ext cx="73342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0</a:t>
          </a:r>
        </a:p>
        <a:p>
          <a:pPr algn="ctr"/>
          <a:r>
            <a:rPr lang="en-US" sz="1100" baseline="0"/>
            <a:t>Cash Flow</a:t>
          </a:r>
          <a:endParaRPr lang="en-US" sz="1100"/>
        </a:p>
      </xdr:txBody>
    </xdr:sp>
    <xdr:clientData/>
  </xdr:twoCellAnchor>
  <xdr:twoCellAnchor>
    <xdr:from>
      <xdr:col>4</xdr:col>
      <xdr:colOff>180975</xdr:colOff>
      <xdr:row>24</xdr:row>
      <xdr:rowOff>133350</xdr:rowOff>
    </xdr:from>
    <xdr:to>
      <xdr:col>5</xdr:col>
      <xdr:colOff>295275</xdr:colOff>
      <xdr:row>28</xdr:row>
      <xdr:rowOff>104775</xdr:rowOff>
    </xdr:to>
    <xdr:sp macro="" textlink="">
      <xdr:nvSpPr>
        <xdr:cNvPr id="88" name="Rounded Rectangle 87">
          <a:extLst>
            <a:ext uri="{FF2B5EF4-FFF2-40B4-BE49-F238E27FC236}">
              <a16:creationId xmlns:a16="http://schemas.microsoft.com/office/drawing/2014/main" id="{00000000-0008-0000-0000-000058000000}"/>
            </a:ext>
          </a:extLst>
        </xdr:cNvPr>
        <xdr:cNvSpPr/>
      </xdr:nvSpPr>
      <xdr:spPr>
        <a:xfrm>
          <a:off x="2619375" y="4705350"/>
          <a:ext cx="72390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171450</xdr:colOff>
      <xdr:row>24</xdr:row>
      <xdr:rowOff>152399</xdr:rowOff>
    </xdr:from>
    <xdr:to>
      <xdr:col>5</xdr:col>
      <xdr:colOff>295275</xdr:colOff>
      <xdr:row>28</xdr:row>
      <xdr:rowOff>47624</xdr:rowOff>
    </xdr:to>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2609850" y="4724399"/>
          <a:ext cx="73342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1</a:t>
          </a:r>
        </a:p>
        <a:p>
          <a:pPr algn="ctr"/>
          <a:r>
            <a:rPr lang="en-US" sz="1100" baseline="0"/>
            <a:t>Cash Flow</a:t>
          </a:r>
          <a:endParaRPr lang="en-US" sz="1100"/>
        </a:p>
      </xdr:txBody>
    </xdr:sp>
    <xdr:clientData/>
  </xdr:twoCellAnchor>
  <xdr:twoCellAnchor>
    <xdr:from>
      <xdr:col>6</xdr:col>
      <xdr:colOff>552450</xdr:colOff>
      <xdr:row>24</xdr:row>
      <xdr:rowOff>133350</xdr:rowOff>
    </xdr:from>
    <xdr:to>
      <xdr:col>8</xdr:col>
      <xdr:colOff>57150</xdr:colOff>
      <xdr:row>28</xdr:row>
      <xdr:rowOff>104775</xdr:rowOff>
    </xdr:to>
    <xdr:sp macro="" textlink="">
      <xdr:nvSpPr>
        <xdr:cNvPr id="90" name="Rounded Rectangle 89">
          <a:extLst>
            <a:ext uri="{FF2B5EF4-FFF2-40B4-BE49-F238E27FC236}">
              <a16:creationId xmlns:a16="http://schemas.microsoft.com/office/drawing/2014/main" id="{00000000-0008-0000-0000-00005A000000}"/>
            </a:ext>
          </a:extLst>
        </xdr:cNvPr>
        <xdr:cNvSpPr/>
      </xdr:nvSpPr>
      <xdr:spPr>
        <a:xfrm>
          <a:off x="4210050" y="4705350"/>
          <a:ext cx="72390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542925</xdr:colOff>
      <xdr:row>24</xdr:row>
      <xdr:rowOff>152399</xdr:rowOff>
    </xdr:from>
    <xdr:to>
      <xdr:col>8</xdr:col>
      <xdr:colOff>57150</xdr:colOff>
      <xdr:row>28</xdr:row>
      <xdr:rowOff>47624</xdr:rowOff>
    </xdr:to>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4200525" y="4724399"/>
          <a:ext cx="73342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2</a:t>
          </a:r>
        </a:p>
        <a:p>
          <a:pPr algn="ctr"/>
          <a:r>
            <a:rPr lang="en-US" sz="1100" baseline="0"/>
            <a:t>Cash Flow</a:t>
          </a:r>
          <a:endParaRPr lang="en-US" sz="1100"/>
        </a:p>
      </xdr:txBody>
    </xdr:sp>
    <xdr:clientData/>
  </xdr:twoCellAnchor>
  <xdr:twoCellAnchor>
    <xdr:from>
      <xdr:col>10</xdr:col>
      <xdr:colOff>180975</xdr:colOff>
      <xdr:row>24</xdr:row>
      <xdr:rowOff>180975</xdr:rowOff>
    </xdr:from>
    <xdr:to>
      <xdr:col>11</xdr:col>
      <xdr:colOff>295275</xdr:colOff>
      <xdr:row>28</xdr:row>
      <xdr:rowOff>152400</xdr:rowOff>
    </xdr:to>
    <xdr:sp macro="" textlink="">
      <xdr:nvSpPr>
        <xdr:cNvPr id="92" name="Rounded Rectangle 91">
          <a:extLst>
            <a:ext uri="{FF2B5EF4-FFF2-40B4-BE49-F238E27FC236}">
              <a16:creationId xmlns:a16="http://schemas.microsoft.com/office/drawing/2014/main" id="{00000000-0008-0000-0000-00005C000000}"/>
            </a:ext>
          </a:extLst>
        </xdr:cNvPr>
        <xdr:cNvSpPr/>
      </xdr:nvSpPr>
      <xdr:spPr>
        <a:xfrm>
          <a:off x="6276975" y="4752975"/>
          <a:ext cx="72390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171450</xdr:colOff>
      <xdr:row>25</xdr:row>
      <xdr:rowOff>9524</xdr:rowOff>
    </xdr:from>
    <xdr:to>
      <xdr:col>11</xdr:col>
      <xdr:colOff>295275</xdr:colOff>
      <xdr:row>28</xdr:row>
      <xdr:rowOff>95249</xdr:rowOff>
    </xdr:to>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6267450" y="4772024"/>
          <a:ext cx="73342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YR</a:t>
          </a:r>
          <a:r>
            <a:rPr lang="en-US" sz="1100" baseline="0"/>
            <a:t> 3</a:t>
          </a:r>
        </a:p>
        <a:p>
          <a:pPr algn="ctr"/>
          <a:r>
            <a:rPr lang="en-US" sz="1100" baseline="0"/>
            <a:t>Cash Flow</a:t>
          </a:r>
          <a:endParaRPr lang="en-US" sz="1100"/>
        </a:p>
      </xdr:txBody>
    </xdr:sp>
    <xdr:clientData/>
  </xdr:twoCellAnchor>
  <xdr:twoCellAnchor>
    <xdr:from>
      <xdr:col>1</xdr:col>
      <xdr:colOff>514350</xdr:colOff>
      <xdr:row>30</xdr:row>
      <xdr:rowOff>123825</xdr:rowOff>
    </xdr:from>
    <xdr:to>
      <xdr:col>11</xdr:col>
      <xdr:colOff>219075</xdr:colOff>
      <xdr:row>32</xdr:row>
      <xdr:rowOff>66675</xdr:rowOff>
    </xdr:to>
    <xdr:sp macro="" textlink="">
      <xdr:nvSpPr>
        <xdr:cNvPr id="94" name="Rectangle 93">
          <a:extLst>
            <a:ext uri="{FF2B5EF4-FFF2-40B4-BE49-F238E27FC236}">
              <a16:creationId xmlns:a16="http://schemas.microsoft.com/office/drawing/2014/main" id="{00000000-0008-0000-0000-00005E000000}"/>
            </a:ext>
          </a:extLst>
        </xdr:cNvPr>
        <xdr:cNvSpPr/>
      </xdr:nvSpPr>
      <xdr:spPr>
        <a:xfrm>
          <a:off x="1123950" y="5838825"/>
          <a:ext cx="5800725" cy="3238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152400</xdr:colOff>
      <xdr:row>30</xdr:row>
      <xdr:rowOff>19050</xdr:rowOff>
    </xdr:from>
    <xdr:to>
      <xdr:col>9</xdr:col>
      <xdr:colOff>438150</xdr:colOff>
      <xdr:row>32</xdr:row>
      <xdr:rowOff>180975</xdr:rowOff>
    </xdr:to>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1981200" y="5734050"/>
          <a:ext cx="39433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NPV</a:t>
          </a:r>
        </a:p>
      </xdr:txBody>
    </xdr:sp>
    <xdr:clientData/>
  </xdr:twoCellAnchor>
  <xdr:twoCellAnchor>
    <xdr:from>
      <xdr:col>2</xdr:col>
      <xdr:colOff>185738</xdr:colOff>
      <xdr:row>20</xdr:row>
      <xdr:rowOff>142874</xdr:rowOff>
    </xdr:from>
    <xdr:to>
      <xdr:col>2</xdr:col>
      <xdr:colOff>223838</xdr:colOff>
      <xdr:row>24</xdr:row>
      <xdr:rowOff>180974</xdr:rowOff>
    </xdr:to>
    <xdr:cxnSp macro="">
      <xdr:nvCxnSpPr>
        <xdr:cNvPr id="98" name="Straight Arrow Connector 97">
          <a:extLst>
            <a:ext uri="{FF2B5EF4-FFF2-40B4-BE49-F238E27FC236}">
              <a16:creationId xmlns:a16="http://schemas.microsoft.com/office/drawing/2014/main" id="{00000000-0008-0000-0000-000062000000}"/>
            </a:ext>
          </a:extLst>
        </xdr:cNvPr>
        <xdr:cNvCxnSpPr>
          <a:stCxn id="38" idx="2"/>
          <a:endCxn id="87" idx="0"/>
        </xdr:cNvCxnSpPr>
      </xdr:nvCxnSpPr>
      <xdr:spPr>
        <a:xfrm flipH="1">
          <a:off x="1404938" y="3952874"/>
          <a:ext cx="38100" cy="800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547688</xdr:colOff>
      <xdr:row>20</xdr:row>
      <xdr:rowOff>104774</xdr:rowOff>
    </xdr:from>
    <xdr:to>
      <xdr:col>4</xdr:col>
      <xdr:colOff>585788</xdr:colOff>
      <xdr:row>24</xdr:row>
      <xdr:rowOff>142874</xdr:rowOff>
    </xdr:to>
    <xdr:cxnSp macro="">
      <xdr:nvCxnSpPr>
        <xdr:cNvPr id="99" name="Straight Arrow Connector 98">
          <a:extLst>
            <a:ext uri="{FF2B5EF4-FFF2-40B4-BE49-F238E27FC236}">
              <a16:creationId xmlns:a16="http://schemas.microsoft.com/office/drawing/2014/main" id="{00000000-0008-0000-0000-000063000000}"/>
            </a:ext>
          </a:extLst>
        </xdr:cNvPr>
        <xdr:cNvCxnSpPr/>
      </xdr:nvCxnSpPr>
      <xdr:spPr>
        <a:xfrm flipH="1">
          <a:off x="2986088" y="3914774"/>
          <a:ext cx="38100" cy="800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304800</xdr:colOff>
      <xdr:row>20</xdr:row>
      <xdr:rowOff>142874</xdr:rowOff>
    </xdr:from>
    <xdr:to>
      <xdr:col>7</xdr:col>
      <xdr:colOff>347663</xdr:colOff>
      <xdr:row>24</xdr:row>
      <xdr:rowOff>133350</xdr:rowOff>
    </xdr:to>
    <xdr:cxnSp macro="">
      <xdr:nvCxnSpPr>
        <xdr:cNvPr id="100" name="Straight Arrow Connector 99">
          <a:extLst>
            <a:ext uri="{FF2B5EF4-FFF2-40B4-BE49-F238E27FC236}">
              <a16:creationId xmlns:a16="http://schemas.microsoft.com/office/drawing/2014/main" id="{00000000-0008-0000-0000-000064000000}"/>
            </a:ext>
          </a:extLst>
        </xdr:cNvPr>
        <xdr:cNvCxnSpPr>
          <a:endCxn id="90" idx="0"/>
        </xdr:cNvCxnSpPr>
      </xdr:nvCxnSpPr>
      <xdr:spPr>
        <a:xfrm flipH="1">
          <a:off x="4572000" y="3952874"/>
          <a:ext cx="42863" cy="752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552450</xdr:colOff>
      <xdr:row>20</xdr:row>
      <xdr:rowOff>190499</xdr:rowOff>
    </xdr:from>
    <xdr:to>
      <xdr:col>10</xdr:col>
      <xdr:colOff>595313</xdr:colOff>
      <xdr:row>24</xdr:row>
      <xdr:rowOff>180975</xdr:rowOff>
    </xdr:to>
    <xdr:cxnSp macro="">
      <xdr:nvCxnSpPr>
        <xdr:cNvPr id="102" name="Straight Arrow Connector 101">
          <a:extLst>
            <a:ext uri="{FF2B5EF4-FFF2-40B4-BE49-F238E27FC236}">
              <a16:creationId xmlns:a16="http://schemas.microsoft.com/office/drawing/2014/main" id="{00000000-0008-0000-0000-000066000000}"/>
            </a:ext>
          </a:extLst>
        </xdr:cNvPr>
        <xdr:cNvCxnSpPr/>
      </xdr:nvCxnSpPr>
      <xdr:spPr>
        <a:xfrm flipH="1">
          <a:off x="6648450" y="4000499"/>
          <a:ext cx="42863" cy="752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552450</xdr:colOff>
      <xdr:row>28</xdr:row>
      <xdr:rowOff>142874</xdr:rowOff>
    </xdr:from>
    <xdr:to>
      <xdr:col>10</xdr:col>
      <xdr:colOff>557214</xdr:colOff>
      <xdr:row>30</xdr:row>
      <xdr:rowOff>123825</xdr:rowOff>
    </xdr:to>
    <xdr:cxnSp macro="">
      <xdr:nvCxnSpPr>
        <xdr:cNvPr id="103" name="Straight Arrow Connector 102">
          <a:extLst>
            <a:ext uri="{FF2B5EF4-FFF2-40B4-BE49-F238E27FC236}">
              <a16:creationId xmlns:a16="http://schemas.microsoft.com/office/drawing/2014/main" id="{00000000-0008-0000-0000-000067000000}"/>
            </a:ext>
          </a:extLst>
        </xdr:cNvPr>
        <xdr:cNvCxnSpPr/>
      </xdr:nvCxnSpPr>
      <xdr:spPr>
        <a:xfrm flipH="1">
          <a:off x="6648450" y="5476874"/>
          <a:ext cx="4764" cy="361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314325</xdr:colOff>
      <xdr:row>28</xdr:row>
      <xdr:rowOff>123824</xdr:rowOff>
    </xdr:from>
    <xdr:to>
      <xdr:col>7</xdr:col>
      <xdr:colOff>319089</xdr:colOff>
      <xdr:row>30</xdr:row>
      <xdr:rowOff>104775</xdr:rowOff>
    </xdr:to>
    <xdr:cxnSp macro="">
      <xdr:nvCxnSpPr>
        <xdr:cNvPr id="105" name="Straight Arrow Connector 104">
          <a:extLst>
            <a:ext uri="{FF2B5EF4-FFF2-40B4-BE49-F238E27FC236}">
              <a16:creationId xmlns:a16="http://schemas.microsoft.com/office/drawing/2014/main" id="{00000000-0008-0000-0000-000069000000}"/>
            </a:ext>
          </a:extLst>
        </xdr:cNvPr>
        <xdr:cNvCxnSpPr/>
      </xdr:nvCxnSpPr>
      <xdr:spPr>
        <a:xfrm flipH="1">
          <a:off x="4581525" y="5457824"/>
          <a:ext cx="4764" cy="361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561975</xdr:colOff>
      <xdr:row>28</xdr:row>
      <xdr:rowOff>142874</xdr:rowOff>
    </xdr:from>
    <xdr:to>
      <xdr:col>4</xdr:col>
      <xdr:colOff>566739</xdr:colOff>
      <xdr:row>30</xdr:row>
      <xdr:rowOff>123825</xdr:rowOff>
    </xdr:to>
    <xdr:cxnSp macro="">
      <xdr:nvCxnSpPr>
        <xdr:cNvPr id="106" name="Straight Arrow Connector 105">
          <a:extLst>
            <a:ext uri="{FF2B5EF4-FFF2-40B4-BE49-F238E27FC236}">
              <a16:creationId xmlns:a16="http://schemas.microsoft.com/office/drawing/2014/main" id="{00000000-0008-0000-0000-00006A000000}"/>
            </a:ext>
          </a:extLst>
        </xdr:cNvPr>
        <xdr:cNvCxnSpPr/>
      </xdr:nvCxnSpPr>
      <xdr:spPr>
        <a:xfrm flipH="1">
          <a:off x="3000375" y="5476874"/>
          <a:ext cx="4764" cy="361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190500</xdr:colOff>
      <xdr:row>28</xdr:row>
      <xdr:rowOff>142874</xdr:rowOff>
    </xdr:from>
    <xdr:to>
      <xdr:col>2</xdr:col>
      <xdr:colOff>195264</xdr:colOff>
      <xdr:row>30</xdr:row>
      <xdr:rowOff>123825</xdr:rowOff>
    </xdr:to>
    <xdr:cxnSp macro="">
      <xdr:nvCxnSpPr>
        <xdr:cNvPr id="107" name="Straight Arrow Connector 106">
          <a:extLst>
            <a:ext uri="{FF2B5EF4-FFF2-40B4-BE49-F238E27FC236}">
              <a16:creationId xmlns:a16="http://schemas.microsoft.com/office/drawing/2014/main" id="{00000000-0008-0000-0000-00006B000000}"/>
            </a:ext>
          </a:extLst>
        </xdr:cNvPr>
        <xdr:cNvCxnSpPr/>
      </xdr:nvCxnSpPr>
      <xdr:spPr>
        <a:xfrm flipH="1">
          <a:off x="1409700" y="5476874"/>
          <a:ext cx="4764" cy="361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10</xdr:row>
      <xdr:rowOff>0</xdr:rowOff>
    </xdr:from>
    <xdr:to>
      <xdr:col>9</xdr:col>
      <xdr:colOff>304800</xdr:colOff>
      <xdr:row>24</xdr:row>
      <xdr:rowOff>76200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25</xdr:row>
      <xdr:rowOff>0</xdr:rowOff>
    </xdr:from>
    <xdr:to>
      <xdr:col>9</xdr:col>
      <xdr:colOff>304800</xdr:colOff>
      <xdr:row>39</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xdr:row>
      <xdr:rowOff>47625</xdr:rowOff>
    </xdr:from>
    <xdr:to>
      <xdr:col>10</xdr:col>
      <xdr:colOff>38100</xdr:colOff>
      <xdr:row>9</xdr:row>
      <xdr:rowOff>76200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219200" y="238125"/>
          <a:ext cx="4914900" cy="155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exercise furthered my understanding of mathematical modeling as a means to situational decision making. I began by understanding the situation at hand and identifying key inputs and dependents accordingly. For example, the graphs below illustrate the influence of four inputs: (1) price inflation, (2) rate of administrative expense, (3) growth rate of property tax, and (4) fleet size. Using the prescribed values for these inputs I initially constructed/programmed a mathematical model to solve for NPV. Thereafter, I utilized the “what if” excel function to understand the influence each factor had on the output over a given +/- 20% interval.</a:t>
          </a:r>
        </a:p>
      </xdr:txBody>
    </xdr:sp>
    <xdr:clientData/>
  </xdr:twoCellAnchor>
  <xdr:twoCellAnchor>
    <xdr:from>
      <xdr:col>9</xdr:col>
      <xdr:colOff>428625</xdr:colOff>
      <xdr:row>10</xdr:row>
      <xdr:rowOff>0</xdr:rowOff>
    </xdr:from>
    <xdr:to>
      <xdr:col>17</xdr:col>
      <xdr:colOff>123825</xdr:colOff>
      <xdr:row>24</xdr:row>
      <xdr:rowOff>76200</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428625</xdr:colOff>
      <xdr:row>24</xdr:row>
      <xdr:rowOff>180975</xdr:rowOff>
    </xdr:from>
    <xdr:to>
      <xdr:col>17</xdr:col>
      <xdr:colOff>123825</xdr:colOff>
      <xdr:row>39</xdr:row>
      <xdr:rowOff>66675</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40</xdr:row>
      <xdr:rowOff>0</xdr:rowOff>
    </xdr:from>
    <xdr:to>
      <xdr:col>10</xdr:col>
      <xdr:colOff>38100</xdr:colOff>
      <xdr:row>48</xdr:row>
      <xdr:rowOff>28575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1219200" y="7620000"/>
          <a:ext cx="4914900" cy="155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As illustrated above, these various inputs</a:t>
          </a:r>
          <a:r>
            <a:rPr lang="en-US" sz="1100" baseline="0">
              <a:solidFill>
                <a:schemeClr val="dk1"/>
              </a:solidFill>
              <a:effectLst/>
              <a:latin typeface="+mn-lt"/>
              <a:ea typeface="+mn-ea"/>
              <a:cs typeface="+mn-cs"/>
            </a:rPr>
            <a:t> directly impact the output (NPV). It is assumed in this case that there exists a particular value for each input that maximizes NPV. At first glance, as the rate of price inflation increases so does the NPV, linearly. As for the rate of property tax and rate of administrative expense, it seems there is one value that maximizes NPV (approx. 6.75% for administrative expense and 3.75% for property tax). I am also having difficulty calculating / analyzing the impact of fleet size. </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N28" sqref="N28"/>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Y36"/>
  <sheetViews>
    <sheetView topLeftCell="A9" workbookViewId="0">
      <selection activeCell="H35" sqref="H35"/>
    </sheetView>
  </sheetViews>
  <sheetFormatPr defaultRowHeight="14.4" x14ac:dyDescent="0.3"/>
  <cols>
    <col min="3" max="3" width="24.44140625" style="1" customWidth="1"/>
    <col min="4" max="4" width="35.88671875" customWidth="1"/>
    <col min="5" max="5" width="13.88671875" customWidth="1"/>
    <col min="6" max="6" width="12.88671875" customWidth="1"/>
    <col min="7" max="7" width="14" customWidth="1"/>
    <col min="8" max="8" width="12.88671875" customWidth="1"/>
    <col min="9" max="9" width="21.44140625" customWidth="1"/>
    <col min="12" max="12" width="16" customWidth="1"/>
    <col min="16" max="16" width="13.88671875" customWidth="1"/>
    <col min="19" max="19" width="13.33203125" bestFit="1" customWidth="1"/>
    <col min="20" max="20" width="17.44140625" customWidth="1"/>
    <col min="22" max="22" width="13.33203125" bestFit="1" customWidth="1"/>
    <col min="25" max="25" width="13.33203125" bestFit="1" customWidth="1"/>
  </cols>
  <sheetData>
    <row r="3" spans="3:25" x14ac:dyDescent="0.3">
      <c r="C3" s="1" t="s">
        <v>0</v>
      </c>
      <c r="K3" t="s">
        <v>1</v>
      </c>
      <c r="O3" t="str">
        <f>D4</f>
        <v>Price inflation (growth)</v>
      </c>
      <c r="R3" t="str">
        <f>D6</f>
        <v>Growth rate of Administrative Expense</v>
      </c>
      <c r="U3" t="str">
        <f>D8</f>
        <v>Growth rate of property tax</v>
      </c>
      <c r="X3" t="str">
        <f>D9</f>
        <v>Fleet size</v>
      </c>
    </row>
    <row r="4" spans="3:25" x14ac:dyDescent="0.3">
      <c r="D4" t="s">
        <v>2</v>
      </c>
      <c r="E4" s="2">
        <v>0.09</v>
      </c>
      <c r="F4" t="s">
        <v>3</v>
      </c>
      <c r="L4" t="s">
        <v>4</v>
      </c>
      <c r="M4" s="3">
        <v>0.05</v>
      </c>
      <c r="O4" s="3">
        <v>0.09</v>
      </c>
      <c r="P4" s="4" t="s">
        <v>5</v>
      </c>
      <c r="R4" s="3">
        <f>E6</f>
        <v>7.0000000000000007E-2</v>
      </c>
      <c r="S4" t="str">
        <f>P4</f>
        <v>NPV</v>
      </c>
      <c r="U4" s="3">
        <f>E8</f>
        <v>0.04</v>
      </c>
      <c r="V4" t="str">
        <f>P4</f>
        <v>NPV</v>
      </c>
      <c r="X4">
        <f>E9</f>
        <v>50</v>
      </c>
      <c r="Y4" t="str">
        <f>P4</f>
        <v>NPV</v>
      </c>
    </row>
    <row r="5" spans="3:25" x14ac:dyDescent="0.3">
      <c r="D5" t="s">
        <v>6</v>
      </c>
      <c r="E5" s="5">
        <v>4800</v>
      </c>
      <c r="F5" t="s">
        <v>7</v>
      </c>
      <c r="O5" s="3"/>
      <c r="P5" s="6">
        <f>E36</f>
        <v>712064.86460079998</v>
      </c>
      <c r="S5" s="6">
        <f>P5</f>
        <v>712064.86460079998</v>
      </c>
      <c r="V5" s="6">
        <f>S5</f>
        <v>712064.86460079998</v>
      </c>
      <c r="Y5" s="6">
        <f>E36</f>
        <v>712064.86460079998</v>
      </c>
    </row>
    <row r="6" spans="3:25" x14ac:dyDescent="0.3">
      <c r="D6" t="s">
        <v>8</v>
      </c>
      <c r="E6" s="7">
        <v>7.0000000000000007E-2</v>
      </c>
      <c r="F6" t="s">
        <v>3</v>
      </c>
      <c r="L6" t="s">
        <v>9</v>
      </c>
      <c r="M6" s="8">
        <f>M7-$M$4</f>
        <v>-0.25</v>
      </c>
      <c r="O6" s="9">
        <f t="shared" ref="O6:O16" si="0">$O$4*(1+$M6)</f>
        <v>6.7500000000000004E-2</v>
      </c>
      <c r="P6" s="10">
        <f t="dataTable" ref="P6:P16" dt2D="0" dtr="0" r1="E4" ca="1"/>
        <v>728417.71167040942</v>
      </c>
      <c r="R6" s="9">
        <f t="shared" ref="R6:R16" si="1">R$4*(1+$M6)</f>
        <v>5.2500000000000005E-2</v>
      </c>
      <c r="S6" s="32">
        <f t="dataTable" ref="S6:S16" dt2D="0" dtr="0" r1="E6" ca="1"/>
        <v>712300.9256008002</v>
      </c>
      <c r="U6" s="9">
        <f t="shared" ref="U6:U16" si="2">U$4*(1+$M6)</f>
        <v>0.03</v>
      </c>
      <c r="V6" s="32">
        <f t="dataTable" ref="V6:V16" dt2D="0" dtr="0" r1="E8" ca="1"/>
        <v>713031.91460080002</v>
      </c>
      <c r="X6" s="10">
        <f t="shared" ref="X6:X16" si="3">X$4*(1+$M6)</f>
        <v>37.5</v>
      </c>
      <c r="Y6" s="32">
        <f t="dataTable" ref="Y6:Y16" dt2D="0" dtr="0" r1="E9" ca="1"/>
        <v>230993.95645059983</v>
      </c>
    </row>
    <row r="7" spans="3:25" x14ac:dyDescent="0.3">
      <c r="D7" t="s">
        <v>10</v>
      </c>
      <c r="E7" s="5">
        <v>35000</v>
      </c>
      <c r="F7" t="s">
        <v>7</v>
      </c>
      <c r="M7" s="8">
        <f>M8-$M$4</f>
        <v>-0.2</v>
      </c>
      <c r="O7" s="9">
        <f>$O$4*(1+$M7)</f>
        <v>7.1999999999999995E-2</v>
      </c>
      <c r="P7" s="10">
        <v>725657.01868883963</v>
      </c>
      <c r="R7" s="9">
        <f t="shared" si="1"/>
        <v>5.6000000000000008E-2</v>
      </c>
      <c r="S7" s="32">
        <v>712441.2921208</v>
      </c>
      <c r="U7" s="9">
        <f t="shared" si="2"/>
        <v>3.2000000000000001E-2</v>
      </c>
      <c r="V7" s="32">
        <v>713609.12060080003</v>
      </c>
      <c r="X7" s="10">
        <f t="shared" si="3"/>
        <v>40</v>
      </c>
      <c r="Y7" s="32">
        <v>-57648.588439519983</v>
      </c>
    </row>
    <row r="8" spans="3:25" x14ac:dyDescent="0.3">
      <c r="D8" t="s">
        <v>11</v>
      </c>
      <c r="E8" s="7">
        <v>0.04</v>
      </c>
      <c r="F8" t="s">
        <v>3</v>
      </c>
      <c r="M8" s="8">
        <f>M9-$M$4</f>
        <v>-0.15000000000000002</v>
      </c>
      <c r="O8" s="9">
        <f t="shared" si="0"/>
        <v>7.6499999999999999E-2</v>
      </c>
      <c r="P8" s="10">
        <v>722644.27085612621</v>
      </c>
      <c r="R8" s="9">
        <f t="shared" si="1"/>
        <v>5.9500000000000004E-2</v>
      </c>
      <c r="S8" s="32">
        <v>712525.05480400019</v>
      </c>
      <c r="U8" s="9">
        <f t="shared" si="2"/>
        <v>3.4000000000000002E-2</v>
      </c>
      <c r="V8" s="32">
        <v>713954.35556080006</v>
      </c>
      <c r="X8" s="10">
        <f t="shared" si="3"/>
        <v>42.5</v>
      </c>
      <c r="Y8" s="32">
        <v>-230834.11537359201</v>
      </c>
    </row>
    <row r="9" spans="3:25" x14ac:dyDescent="0.3">
      <c r="D9" t="s">
        <v>12</v>
      </c>
      <c r="E9" s="11">
        <v>50</v>
      </c>
      <c r="F9" t="s">
        <v>13</v>
      </c>
      <c r="M9" s="8">
        <f>M10-$M$4</f>
        <v>-0.1</v>
      </c>
      <c r="O9" s="9">
        <f t="shared" si="0"/>
        <v>8.1000000000000003E-2</v>
      </c>
      <c r="P9" s="10">
        <v>719376.5908337771</v>
      </c>
      <c r="R9" s="9">
        <f t="shared" si="1"/>
        <v>6.3000000000000014E-2</v>
      </c>
      <c r="S9" s="32">
        <v>712572.36810539197</v>
      </c>
      <c r="U9" s="9">
        <f t="shared" si="2"/>
        <v>3.6000000000000004E-2</v>
      </c>
      <c r="V9" s="32">
        <v>714149.62627840019</v>
      </c>
      <c r="X9" s="10">
        <f t="shared" si="3"/>
        <v>45</v>
      </c>
      <c r="Y9" s="32">
        <v>-328972.58063623263</v>
      </c>
    </row>
    <row r="10" spans="3:25" x14ac:dyDescent="0.3">
      <c r="D10" t="s">
        <v>14</v>
      </c>
      <c r="E10" s="11">
        <v>3</v>
      </c>
      <c r="F10" t="s">
        <v>15</v>
      </c>
      <c r="M10" s="8">
        <f>M11-$M$4</f>
        <v>-0.05</v>
      </c>
      <c r="O10" s="9">
        <f t="shared" si="0"/>
        <v>8.5499999999999993E-2</v>
      </c>
      <c r="P10" s="10">
        <v>715851.08923022007</v>
      </c>
      <c r="R10" s="9">
        <f t="shared" si="1"/>
        <v>6.6500000000000004E-2</v>
      </c>
      <c r="S10" s="32">
        <v>712593.62316569453</v>
      </c>
      <c r="U10" s="9">
        <f t="shared" si="2"/>
        <v>3.7999999999999999E-2</v>
      </c>
      <c r="V10" s="32">
        <v>714237.41256483411</v>
      </c>
      <c r="X10" s="10">
        <f t="shared" si="3"/>
        <v>47.5</v>
      </c>
      <c r="Y10" s="32">
        <v>-373134.89000442124</v>
      </c>
    </row>
    <row r="11" spans="3:25" x14ac:dyDescent="0.3">
      <c r="D11" t="s">
        <v>16</v>
      </c>
      <c r="E11" s="2">
        <v>0.1</v>
      </c>
      <c r="F11" t="s">
        <v>3</v>
      </c>
      <c r="M11" s="9">
        <v>0</v>
      </c>
      <c r="O11" s="9">
        <f t="shared" si="0"/>
        <v>0.09</v>
      </c>
      <c r="P11" s="10">
        <v>712064.86460079998</v>
      </c>
      <c r="R11" s="9">
        <f t="shared" si="1"/>
        <v>7.0000000000000007E-2</v>
      </c>
      <c r="S11" s="32">
        <v>712593.62316569453</v>
      </c>
      <c r="U11" s="9">
        <f t="shared" si="2"/>
        <v>0.04</v>
      </c>
      <c r="V11" s="32">
        <v>714237.41256483411</v>
      </c>
      <c r="X11" s="10">
        <f t="shared" si="3"/>
        <v>50</v>
      </c>
      <c r="Y11" s="32">
        <v>-373134.89000442124</v>
      </c>
    </row>
    <row r="12" spans="3:25" x14ac:dyDescent="0.3">
      <c r="D12" t="s">
        <v>17</v>
      </c>
      <c r="E12" s="2">
        <v>0</v>
      </c>
      <c r="F12" t="s">
        <v>3</v>
      </c>
      <c r="M12" s="8">
        <f>M11+$M$4</f>
        <v>0.05</v>
      </c>
      <c r="O12" s="9">
        <f t="shared" si="0"/>
        <v>9.4500000000000001E-2</v>
      </c>
      <c r="P12" s="10">
        <v>708015.0034477805</v>
      </c>
      <c r="R12" s="9">
        <f t="shared" si="1"/>
        <v>7.350000000000001E-2</v>
      </c>
      <c r="S12" s="32">
        <v>712573.43138799607</v>
      </c>
      <c r="U12" s="9">
        <f t="shared" si="2"/>
        <v>4.2000000000000003E-2</v>
      </c>
      <c r="V12" s="32">
        <v>714154.01685364766</v>
      </c>
      <c r="X12" s="10">
        <f t="shared" si="3"/>
        <v>52.5</v>
      </c>
      <c r="Y12" s="32">
        <v>-331180.69610464224</v>
      </c>
    </row>
    <row r="13" spans="3:25" x14ac:dyDescent="0.3">
      <c r="D13" t="s">
        <v>18</v>
      </c>
      <c r="E13" s="11">
        <v>1.3</v>
      </c>
      <c r="F13" t="s">
        <v>19</v>
      </c>
      <c r="M13" s="8">
        <f>M12+$M$4</f>
        <v>0.1</v>
      </c>
      <c r="O13" s="9">
        <f t="shared" si="0"/>
        <v>9.9000000000000005E-2</v>
      </c>
      <c r="P13" s="10">
        <v>703698.58022034355</v>
      </c>
      <c r="R13" s="9">
        <f t="shared" si="1"/>
        <v>7.7000000000000013E-2</v>
      </c>
      <c r="S13" s="32">
        <v>712530.96314998704</v>
      </c>
      <c r="U13" s="9">
        <f t="shared" si="2"/>
        <v>4.4000000000000004E-2</v>
      </c>
      <c r="V13" s="32">
        <v>713978.72989624552</v>
      </c>
      <c r="X13" s="10">
        <f t="shared" si="3"/>
        <v>55.000000000000007</v>
      </c>
      <c r="Y13" s="32">
        <v>-243076.8889151063</v>
      </c>
    </row>
    <row r="14" spans="3:25" ht="15" thickBot="1" x14ac:dyDescent="0.35">
      <c r="D14" t="s">
        <v>20</v>
      </c>
      <c r="E14" s="25">
        <v>-6.9999999999999999E-4</v>
      </c>
      <c r="F14" t="s">
        <v>21</v>
      </c>
      <c r="M14" s="8">
        <f>M13+$M$4</f>
        <v>0.15000000000000002</v>
      </c>
      <c r="O14" s="9">
        <f t="shared" si="0"/>
        <v>0.10349999999999999</v>
      </c>
      <c r="P14" s="10">
        <v>699112.65731458738</v>
      </c>
      <c r="R14" s="9">
        <f t="shared" si="1"/>
        <v>8.0500000000000002E-2</v>
      </c>
      <c r="S14" s="32">
        <v>712460.69653087307</v>
      </c>
      <c r="U14" s="9">
        <f t="shared" si="2"/>
        <v>4.5999999999999999E-2</v>
      </c>
      <c r="V14" s="32">
        <v>713689.04444891424</v>
      </c>
      <c r="X14" s="10">
        <f t="shared" si="3"/>
        <v>57.499999999999993</v>
      </c>
      <c r="Y14" s="32">
        <v>-97705.607052372419</v>
      </c>
    </row>
    <row r="15" spans="3:25" ht="15" thickBot="1" x14ac:dyDescent="0.35">
      <c r="D15" t="s">
        <v>22</v>
      </c>
      <c r="E15" s="15"/>
      <c r="M15" s="8">
        <f>M14+$M$4</f>
        <v>0.2</v>
      </c>
      <c r="O15" s="9">
        <f t="shared" si="0"/>
        <v>0.108</v>
      </c>
      <c r="P15" s="10">
        <v>694254.28507353086</v>
      </c>
      <c r="R15" s="9">
        <f t="shared" si="1"/>
        <v>8.4000000000000005E-2</v>
      </c>
      <c r="S15" s="32">
        <v>712352.485106142</v>
      </c>
      <c r="U15" s="9">
        <f t="shared" si="2"/>
        <v>4.8000000000000001E-2</v>
      </c>
      <c r="V15" s="32">
        <v>713243.74277390435</v>
      </c>
      <c r="X15" s="10">
        <f t="shared" si="3"/>
        <v>60</v>
      </c>
      <c r="Y15" s="32">
        <v>125197.02513715334</v>
      </c>
    </row>
    <row r="16" spans="3:25" ht="15" thickBot="1" x14ac:dyDescent="0.35">
      <c r="D16" t="s">
        <v>23</v>
      </c>
      <c r="E16" s="12"/>
      <c r="K16" s="21"/>
      <c r="M16" s="8">
        <f>M15+$M$4</f>
        <v>0.25</v>
      </c>
      <c r="O16" s="9">
        <f t="shared" si="0"/>
        <v>0.11249999999999999</v>
      </c>
      <c r="P16" s="10">
        <v>689120.50178710965</v>
      </c>
      <c r="R16" s="9">
        <f t="shared" si="1"/>
        <v>8.7500000000000008E-2</v>
      </c>
      <c r="S16" s="32">
        <v>712189.10283732915</v>
      </c>
      <c r="U16" s="9">
        <f t="shared" si="2"/>
        <v>0.05</v>
      </c>
      <c r="V16" s="32">
        <v>712573.2542334944</v>
      </c>
      <c r="X16" s="10">
        <f t="shared" si="3"/>
        <v>62.5</v>
      </c>
      <c r="Y16" s="32">
        <v>459550.97342144139</v>
      </c>
    </row>
    <row r="17" spans="3:24" x14ac:dyDescent="0.3">
      <c r="E17" s="13"/>
      <c r="K17" s="21"/>
      <c r="M17" s="8"/>
      <c r="O17" s="9"/>
      <c r="P17" s="10"/>
      <c r="R17" s="9"/>
      <c r="U17" s="9"/>
      <c r="X17" s="10"/>
    </row>
    <row r="18" spans="3:24" x14ac:dyDescent="0.3">
      <c r="C18" s="1" t="s">
        <v>24</v>
      </c>
      <c r="K18" s="21"/>
    </row>
    <row r="19" spans="3:24" x14ac:dyDescent="0.3">
      <c r="D19" t="s">
        <v>25</v>
      </c>
      <c r="E19" s="14">
        <v>0</v>
      </c>
      <c r="F19" s="14">
        <v>1</v>
      </c>
      <c r="G19" s="14">
        <v>2</v>
      </c>
      <c r="H19" s="14">
        <v>3</v>
      </c>
      <c r="I19" s="11" t="s">
        <v>26</v>
      </c>
    </row>
    <row r="21" spans="3:24" x14ac:dyDescent="0.3">
      <c r="C21" s="1" t="s">
        <v>27</v>
      </c>
      <c r="D21" t="s">
        <v>28</v>
      </c>
      <c r="E21" s="5"/>
      <c r="F21" s="26">
        <v>900</v>
      </c>
      <c r="G21" s="16">
        <f t="shared" ref="G21:H21" si="4">F21*(1+$E$4)</f>
        <v>981.00000000000011</v>
      </c>
      <c r="H21" s="16">
        <f t="shared" si="4"/>
        <v>1069.2900000000002</v>
      </c>
      <c r="I21" s="24" t="s">
        <v>29</v>
      </c>
    </row>
    <row r="22" spans="3:24" x14ac:dyDescent="0.3">
      <c r="D22" t="s">
        <v>30</v>
      </c>
      <c r="E22" s="5"/>
      <c r="F22" s="5">
        <f>$E$13 + $E$14*F21</f>
        <v>0.67</v>
      </c>
      <c r="G22" s="5">
        <f t="shared" ref="G22:H22" si="5">$E$13 + $E$14*G21</f>
        <v>0.61329999999999996</v>
      </c>
      <c r="H22" s="5">
        <f t="shared" si="5"/>
        <v>0.5514969999999999</v>
      </c>
      <c r="I22" s="24" t="s">
        <v>31</v>
      </c>
    </row>
    <row r="23" spans="3:24" x14ac:dyDescent="0.3">
      <c r="D23" t="s">
        <v>32</v>
      </c>
      <c r="E23" s="17"/>
      <c r="F23" s="17">
        <f>$E$9*F22</f>
        <v>33.5</v>
      </c>
      <c r="G23" s="17">
        <f t="shared" ref="G23:H23" si="6">$E$9*G22</f>
        <v>30.664999999999999</v>
      </c>
      <c r="H23" s="17">
        <f t="shared" si="6"/>
        <v>27.574849999999994</v>
      </c>
      <c r="I23" s="11" t="s">
        <v>33</v>
      </c>
    </row>
    <row r="24" spans="3:24" x14ac:dyDescent="0.3">
      <c r="D24" t="s">
        <v>34</v>
      </c>
      <c r="E24" s="5"/>
      <c r="F24" s="5">
        <f>F21*12*F23</f>
        <v>361800</v>
      </c>
      <c r="G24" s="5">
        <f t="shared" ref="G24:H24" si="7">G21*12*G23</f>
        <v>360988.38000000006</v>
      </c>
      <c r="H24" s="5">
        <f t="shared" si="7"/>
        <v>353826.13627800002</v>
      </c>
      <c r="I24" s="11" t="s">
        <v>29</v>
      </c>
    </row>
    <row r="25" spans="3:24" ht="15" thickBot="1" x14ac:dyDescent="0.35">
      <c r="D25" t="s">
        <v>35</v>
      </c>
      <c r="E25" s="18"/>
      <c r="F25" s="18"/>
      <c r="G25" s="18"/>
      <c r="H25" s="18">
        <f>H24*$E$10</f>
        <v>1061478.4088340001</v>
      </c>
      <c r="I25" s="11" t="s">
        <v>29</v>
      </c>
    </row>
    <row r="26" spans="3:24" ht="15" thickBot="1" x14ac:dyDescent="0.35">
      <c r="D26" t="s">
        <v>36</v>
      </c>
      <c r="E26" s="19">
        <v>0</v>
      </c>
      <c r="F26" s="19">
        <f>SUM(F24:F25)</f>
        <v>361800</v>
      </c>
      <c r="G26" s="19">
        <f>SUM(G24:G25)</f>
        <v>360988.38000000006</v>
      </c>
      <c r="H26" s="19">
        <f>SUM(H24:H25)</f>
        <v>1415304.5451120001</v>
      </c>
      <c r="I26" s="11" t="s">
        <v>29</v>
      </c>
    </row>
    <row r="27" spans="3:24" x14ac:dyDescent="0.3">
      <c r="C27" s="1" t="s">
        <v>37</v>
      </c>
      <c r="E27" s="20"/>
      <c r="F27" s="20"/>
      <c r="G27" s="20"/>
      <c r="H27" s="20"/>
      <c r="I27" s="21"/>
    </row>
    <row r="28" spans="3:24" x14ac:dyDescent="0.3">
      <c r="D28" t="s">
        <v>10</v>
      </c>
      <c r="E28" s="5"/>
      <c r="F28" s="5">
        <f>E7</f>
        <v>35000</v>
      </c>
      <c r="G28" s="5">
        <f>F28*(1+$E$8)</f>
        <v>36400</v>
      </c>
      <c r="H28" s="5">
        <f>G28*(1+$E$8)</f>
        <v>37856</v>
      </c>
      <c r="I28" s="11" t="s">
        <v>29</v>
      </c>
    </row>
    <row r="29" spans="3:24" x14ac:dyDescent="0.3">
      <c r="D29" t="s">
        <v>38</v>
      </c>
      <c r="E29" s="5"/>
      <c r="F29" s="5">
        <f>$E$5</f>
        <v>4800</v>
      </c>
      <c r="G29" s="5">
        <f>F29*(1+$E$6)</f>
        <v>5136</v>
      </c>
      <c r="H29" s="5">
        <f>G29*(1+$E$6)</f>
        <v>5495.52</v>
      </c>
      <c r="I29" s="11" t="s">
        <v>29</v>
      </c>
    </row>
    <row r="30" spans="3:24" ht="15" thickBot="1" x14ac:dyDescent="0.35">
      <c r="D30" t="s">
        <v>39</v>
      </c>
      <c r="E30" s="18">
        <v>1000000</v>
      </c>
      <c r="F30" s="18"/>
      <c r="G30" s="18"/>
      <c r="H30" s="18"/>
      <c r="I30" s="11" t="s">
        <v>29</v>
      </c>
    </row>
    <row r="31" spans="3:24" ht="15" thickBot="1" x14ac:dyDescent="0.35">
      <c r="D31" t="s">
        <v>40</v>
      </c>
      <c r="E31" s="19">
        <f>SUM(E28:E30)</f>
        <v>1000000</v>
      </c>
      <c r="F31" s="19">
        <f t="shared" ref="F31:H31" si="8">SUM(F28:F30)</f>
        <v>39800</v>
      </c>
      <c r="G31" s="19">
        <f t="shared" si="8"/>
        <v>41536</v>
      </c>
      <c r="H31" s="19">
        <f t="shared" si="8"/>
        <v>43351.520000000004</v>
      </c>
      <c r="I31" s="11" t="s">
        <v>29</v>
      </c>
    </row>
    <row r="32" spans="3:24" ht="15" thickBot="1" x14ac:dyDescent="0.35">
      <c r="D32" s="21"/>
      <c r="E32" s="22"/>
      <c r="F32" s="22"/>
      <c r="G32" s="22"/>
      <c r="H32" s="22"/>
      <c r="I32" s="21"/>
    </row>
    <row r="33" spans="3:9" x14ac:dyDescent="0.3">
      <c r="C33" s="1" t="s">
        <v>24</v>
      </c>
      <c r="D33" t="s">
        <v>41</v>
      </c>
      <c r="E33" s="27">
        <f>E26-E31</f>
        <v>-1000000</v>
      </c>
      <c r="F33" s="27">
        <f t="shared" ref="F33:H33" si="9">F26-F31</f>
        <v>322000</v>
      </c>
      <c r="G33" s="27">
        <f t="shared" si="9"/>
        <v>319452.38000000006</v>
      </c>
      <c r="H33" s="27">
        <f t="shared" si="9"/>
        <v>1371953.0251120001</v>
      </c>
      <c r="I33" s="11" t="s">
        <v>29</v>
      </c>
    </row>
    <row r="34" spans="3:9" ht="15" thickBot="1" x14ac:dyDescent="0.35">
      <c r="D34" t="s">
        <v>16</v>
      </c>
      <c r="E34" s="29">
        <f>$E$11</f>
        <v>0.1</v>
      </c>
      <c r="F34" s="29">
        <f t="shared" ref="F34:H34" si="10">$E$11</f>
        <v>0.1</v>
      </c>
      <c r="G34" s="29">
        <f t="shared" si="10"/>
        <v>0.1</v>
      </c>
      <c r="H34" s="29">
        <f t="shared" si="10"/>
        <v>0.1</v>
      </c>
      <c r="I34" s="23" t="s">
        <v>31</v>
      </c>
    </row>
    <row r="35" spans="3:9" ht="15" thickBot="1" x14ac:dyDescent="0.35">
      <c r="D35" t="s">
        <v>42</v>
      </c>
      <c r="E35" s="30">
        <f>E33+(E33*$E$34)</f>
        <v>-1100000</v>
      </c>
      <c r="F35" s="19">
        <f t="shared" ref="F35:H35" si="11">F33-(F33*$E$34)</f>
        <v>289800</v>
      </c>
      <c r="G35" s="19">
        <f t="shared" si="11"/>
        <v>287507.14200000005</v>
      </c>
      <c r="H35" s="31">
        <f t="shared" si="11"/>
        <v>1234757.7226008</v>
      </c>
      <c r="I35" s="24" t="s">
        <v>29</v>
      </c>
    </row>
    <row r="36" spans="3:9" ht="15" thickBot="1" x14ac:dyDescent="0.35">
      <c r="D36" t="s">
        <v>43</v>
      </c>
      <c r="E36" s="28">
        <f>SUM(E35:H35)</f>
        <v>712064.86460079998</v>
      </c>
      <c r="I36" s="11" t="s">
        <v>29</v>
      </c>
    </row>
  </sheetData>
  <dataValidations count="1">
    <dataValidation type="list" allowBlank="1" showInputMessage="1" showErrorMessage="1" sqref="E17" xr:uid="{00000000-0002-0000-0100-000000000000}">
      <formula1>$K$17:$K$18</formula1>
    </dataValidation>
  </dataValidation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O5" sqref="O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Influence Diagram</vt:lpstr>
      <vt:lpstr>Model</vt:lpstr>
      <vt:lpstr>Discussion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FOOTE</dc:creator>
  <cp:lastModifiedBy>Bill Foote</cp:lastModifiedBy>
  <dcterms:created xsi:type="dcterms:W3CDTF">2018-01-05T18:56:34Z</dcterms:created>
  <dcterms:modified xsi:type="dcterms:W3CDTF">2021-04-10T04:59:44Z</dcterms:modified>
</cp:coreProperties>
</file>