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gfoo\OneDrive\Documents\0-business-statistics\00-22S\week4\"/>
    </mc:Choice>
  </mc:AlternateContent>
  <xr:revisionPtr revIDLastSave="0" documentId="13_ncr:1_{F85AAE45-A0F7-4479-BDEF-028B33EEA116}" xr6:coauthVersionLast="47" xr6:coauthVersionMax="47" xr10:uidLastSave="{00000000-0000-0000-0000-000000000000}"/>
  <bookViews>
    <workbookView xWindow="-108" yWindow="-108" windowWidth="23256" windowHeight="12576" xr2:uid="{C93E4FB3-458D-441B-9087-D9313A74B93E}"/>
  </bookViews>
  <sheets>
    <sheet name="Sheet1" sheetId="1" r:id="rId1"/>
  </sheets>
  <externalReferences>
    <externalReference r:id="rId2"/>
  </externalReferences>
  <definedNames>
    <definedName name="intervals">Sheet1!$R$22</definedName>
    <definedName name="key">[1]roboti!$R$6:$R$15</definedName>
    <definedName name="max">Sheet1!$R$20</definedName>
    <definedName name="min">Sheet1!$R$21</definedName>
    <definedName name="n">Sheet1!$F$5</definedName>
    <definedName name="Pr__h___d">[1]roboti!$P$6:$P$15</definedName>
    <definedName name="sum">Sheet1!$J$5</definedName>
    <definedName name="width">Sheet1!$R$23</definedName>
    <definedName name="x">Sheet1!$G$5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/>
  <c r="Q30" i="1"/>
  <c r="Q29" i="1"/>
  <c r="Q31" i="1" s="1"/>
  <c r="R28" i="1"/>
  <c r="R27" i="1"/>
  <c r="R26" i="1"/>
  <c r="E7" i="1"/>
  <c r="I7" i="1" s="1"/>
  <c r="D8" i="1"/>
  <c r="D9" i="1" s="1"/>
  <c r="D10" i="1" s="1"/>
  <c r="D11" i="1" s="1"/>
  <c r="D12" i="1" s="1"/>
  <c r="D13" i="1" s="1"/>
  <c r="D14" i="1" s="1"/>
  <c r="D15" i="1" s="1"/>
  <c r="D16" i="1" s="1"/>
  <c r="D17" i="1" s="1"/>
  <c r="R23" i="1"/>
  <c r="H7" i="1" l="1"/>
  <c r="E8" i="1"/>
  <c r="G7" i="1"/>
  <c r="E9" i="1" l="1"/>
  <c r="H9" i="1" s="1"/>
  <c r="H8" i="1"/>
  <c r="G9" i="1"/>
  <c r="I9" i="1"/>
  <c r="G8" i="1"/>
  <c r="I8" i="1"/>
  <c r="E10" i="1"/>
  <c r="H10" i="1" s="1"/>
  <c r="G10" i="1" l="1"/>
  <c r="I10" i="1"/>
  <c r="E11" i="1"/>
  <c r="H11" i="1" s="1"/>
  <c r="G11" i="1" l="1"/>
  <c r="I11" i="1"/>
  <c r="E12" i="1"/>
  <c r="H12" i="1" s="1"/>
  <c r="G12" i="1" l="1"/>
  <c r="I12" i="1"/>
  <c r="E13" i="1"/>
  <c r="H13" i="1" s="1"/>
  <c r="G13" i="1" l="1"/>
  <c r="I13" i="1"/>
  <c r="E14" i="1"/>
  <c r="H14" i="1" s="1"/>
  <c r="G14" i="1" l="1"/>
  <c r="I14" i="1"/>
  <c r="E15" i="1"/>
  <c r="H15" i="1" s="1"/>
  <c r="G15" i="1" l="1"/>
  <c r="I15" i="1"/>
  <c r="E16" i="1"/>
  <c r="H16" i="1" s="1"/>
  <c r="G16" i="1" l="1"/>
  <c r="I16" i="1"/>
  <c r="E17" i="1"/>
  <c r="H17" i="1" s="1"/>
  <c r="G17" i="1" l="1"/>
  <c r="I17" i="1"/>
  <c r="E19" i="1"/>
  <c r="J16" i="1" l="1"/>
  <c r="J12" i="1"/>
  <c r="J9" i="1"/>
  <c r="J17" i="1"/>
  <c r="J13" i="1"/>
  <c r="J10" i="1"/>
  <c r="J14" i="1"/>
  <c r="J8" i="1"/>
  <c r="J11" i="1"/>
  <c r="J15" i="1"/>
  <c r="J7" i="1"/>
  <c r="J5" i="1" l="1"/>
  <c r="K16" i="1" s="1"/>
  <c r="K13" i="1" l="1"/>
  <c r="K14" i="1"/>
  <c r="K7" i="1"/>
  <c r="L7" i="1" s="1"/>
  <c r="K17" i="1"/>
  <c r="K12" i="1"/>
  <c r="K10" i="1"/>
  <c r="K9" i="1"/>
  <c r="K11" i="1"/>
  <c r="K15" i="1"/>
  <c r="K8" i="1"/>
  <c r="R29" i="1" l="1"/>
  <c r="L8" i="1"/>
  <c r="L9" i="1" s="1"/>
  <c r="L10" i="1" s="1"/>
  <c r="L11" i="1" s="1"/>
  <c r="L12" i="1" s="1"/>
  <c r="L13" i="1" s="1"/>
  <c r="L14" i="1" s="1"/>
  <c r="L15" i="1" s="1"/>
  <c r="L16" i="1" s="1"/>
  <c r="L17" i="1" s="1"/>
  <c r="S33" i="1"/>
  <c r="R30" i="1" a="1"/>
  <c r="R30" i="1" s="1"/>
  <c r="R25" i="1" s="1"/>
  <c r="S32" i="1" l="1"/>
  <c r="R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<sst xmlns="http://schemas.openxmlformats.org/spreadsheetml/2006/main" count="22" uniqueCount="21">
  <si>
    <t>Pr( h )</t>
  </si>
  <si>
    <t>Pr(d | h )</t>
  </si>
  <si>
    <t>Pr(h)Pr(d|h)</t>
  </si>
  <si>
    <t>Pr(h | d}</t>
  </si>
  <si>
    <t>max</t>
  </si>
  <si>
    <t>min</t>
  </si>
  <si>
    <t>width</t>
  </si>
  <si>
    <t>intervals</t>
  </si>
  <si>
    <t>h</t>
  </si>
  <si>
    <t>d = data</t>
  </si>
  <si>
    <t>sum</t>
  </si>
  <si>
    <t>x</t>
  </si>
  <si>
    <t>title</t>
  </si>
  <si>
    <t>x-axis</t>
  </si>
  <si>
    <t>y1-axis</t>
  </si>
  <si>
    <t>y2-axis</t>
  </si>
  <si>
    <t>y</t>
  </si>
  <si>
    <t>a</t>
  </si>
  <si>
    <t>b</t>
  </si>
  <si>
    <t>lambda</t>
  </si>
  <si>
    <t>Pr( h&lt;lambda | 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</si>
</sst>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/>
    <xf numFmtId="2" fontId="0" fillId="0" borderId="0" xfId="0" applyNumberFormat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1" xfId="0" applyNumberFormat="1" applyBorder="1"/>
    <xf numFmtId="0" fontId="0" fillId="0" borderId="5" xfId="0" applyBorder="1" applyAlignment="1">
      <alignment horizontal="right"/>
    </xf>
    <xf numFmtId="0" fontId="0" fillId="0" borderId="1" xfId="0" applyFill="1" applyBorder="1" applyAlignment="1">
      <alignment horizontal="right"/>
    </xf>
    <xf numFmtId="2" fontId="0" fillId="0" borderId="4" xfId="0" applyNumberFormat="1" applyBorder="1"/>
    <xf numFmtId="2" fontId="0" fillId="0" borderId="2" xfId="0" applyNumberFormat="1" applyBorder="1"/>
    <xf numFmtId="0" fontId="0" fillId="0" borderId="4" xfId="0" applyBorder="1"/>
    <xf numFmtId="0" fontId="0" fillId="0" borderId="0" xfId="0" applyBorder="1" applyAlignment="1">
      <alignment horizont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Sheet1!$R$25</c:f>
          <c:strCache>
            <c:ptCount val="1"/>
            <c:pt idx="0">
              <c:v>How many workers? lambda* = 6.5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Sheet1!$R$27</c:f>
              <c:strCache>
                <c:ptCount val="1"/>
                <c:pt idx="0">
                  <c:v>Pr(h | d}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Sheet1!$E$7:$E$17</c:f>
              <c:numCache>
                <c:formatCode>0.00</c:formatCode>
                <c:ptCount val="11"/>
                <c:pt idx="0">
                  <c:v>1</c:v>
                </c:pt>
                <c:pt idx="1">
                  <c:v>2.1</c:v>
                </c:pt>
                <c:pt idx="2">
                  <c:v>3.2</c:v>
                </c:pt>
                <c:pt idx="3">
                  <c:v>4.3000000000000007</c:v>
                </c:pt>
                <c:pt idx="4">
                  <c:v>5.4</c:v>
                </c:pt>
                <c:pt idx="5">
                  <c:v>6.5</c:v>
                </c:pt>
                <c:pt idx="6">
                  <c:v>7.6</c:v>
                </c:pt>
                <c:pt idx="7">
                  <c:v>8.6999999999999993</c:v>
                </c:pt>
                <c:pt idx="8">
                  <c:v>9.7999999999999989</c:v>
                </c:pt>
                <c:pt idx="9">
                  <c:v>10.899999999999999</c:v>
                </c:pt>
                <c:pt idx="10">
                  <c:v>11.999999999999998</c:v>
                </c:pt>
              </c:numCache>
            </c:numRef>
          </c:xVal>
          <c:yVal>
            <c:numRef>
              <c:f>Sheet1!$K$7:$K$17</c:f>
              <c:numCache>
                <c:formatCode>0.0000</c:formatCode>
                <c:ptCount val="11"/>
                <c:pt idx="0">
                  <c:v>5.906779040436426E-12</c:v>
                </c:pt>
                <c:pt idx="1">
                  <c:v>2.543162786822236E-6</c:v>
                </c:pt>
                <c:pt idx="2">
                  <c:v>1.075082772689656E-3</c:v>
                </c:pt>
                <c:pt idx="3">
                  <c:v>2.7608629964667005E-2</c:v>
                </c:pt>
                <c:pt idx="4">
                  <c:v>0.14931741044070534</c:v>
                </c:pt>
                <c:pt idx="5">
                  <c:v>0.2948238459779593</c:v>
                </c:pt>
                <c:pt idx="6">
                  <c:v>0.28543990314574219</c:v>
                </c:pt>
                <c:pt idx="7">
                  <c:v>0.16191445781421174</c:v>
                </c:pt>
                <c:pt idx="8">
                  <c:v>6.0458563904056073E-2</c:v>
                </c:pt>
                <c:pt idx="9">
                  <c:v>1.6110847456607694E-2</c:v>
                </c:pt>
                <c:pt idx="10">
                  <c:v>3.248715354667519E-3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634-4957-9E8E-0301A3C7A9A9}"/>
            </c:ext>
          </c:extLst>
        </c:ser>
        <c:ser>
          <c:idx val="2"/>
          <c:order val="2"/>
          <c:tx>
            <c:strRef>
              <c:f>Sheet1!$Q$31</c:f>
              <c:strCache>
                <c:ptCount val="1"/>
                <c:pt idx="0">
                  <c:v>max(  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Sheet1!$R$32:$S$32</c:f>
              <c:numCache>
                <c:formatCode>0.00</c:formatCode>
                <c:ptCount val="2"/>
                <c:pt idx="0">
                  <c:v>6.5</c:v>
                </c:pt>
                <c:pt idx="1">
                  <c:v>6.5</c:v>
                </c:pt>
              </c:numCache>
            </c:numRef>
          </c:xVal>
          <c:yVal>
            <c:numRef>
              <c:f>Sheet1!$R$33:$S$33</c:f>
              <c:numCache>
                <c:formatCode>0.00</c:formatCode>
                <c:ptCount val="2"/>
                <c:pt idx="0" formatCode="General">
                  <c:v>0</c:v>
                </c:pt>
                <c:pt idx="1">
                  <c:v>0.2948238459779593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634-4957-9E8E-0301A3C7A9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0781984"/>
        <c:axId val="1550784896"/>
      </c:scatterChart>
      <c:scatterChart>
        <c:scatterStyle val="smoothMarker"/>
        <c:varyColors val="0"/>
        <c:ser>
          <c:idx val="1"/>
          <c:order val="1"/>
          <c:tx>
            <c:strRef>
              <c:f>Sheet1!$R$28</c:f>
              <c:strCache>
                <c:ptCount val="1"/>
                <c:pt idx="0">
                  <c:v>Pr( h&lt;lambda | d)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Sheet1!$E$7:$E$17</c:f>
              <c:numCache>
                <c:formatCode>0.00</c:formatCode>
                <c:ptCount val="11"/>
                <c:pt idx="0">
                  <c:v>1</c:v>
                </c:pt>
                <c:pt idx="1">
                  <c:v>2.1</c:v>
                </c:pt>
                <c:pt idx="2">
                  <c:v>3.2</c:v>
                </c:pt>
                <c:pt idx="3">
                  <c:v>4.3000000000000007</c:v>
                </c:pt>
                <c:pt idx="4">
                  <c:v>5.4</c:v>
                </c:pt>
                <c:pt idx="5">
                  <c:v>6.5</c:v>
                </c:pt>
                <c:pt idx="6">
                  <c:v>7.6</c:v>
                </c:pt>
                <c:pt idx="7">
                  <c:v>8.6999999999999993</c:v>
                </c:pt>
                <c:pt idx="8">
                  <c:v>9.7999999999999989</c:v>
                </c:pt>
                <c:pt idx="9">
                  <c:v>10.899999999999999</c:v>
                </c:pt>
                <c:pt idx="10">
                  <c:v>11.999999999999998</c:v>
                </c:pt>
              </c:numCache>
            </c:numRef>
          </c:xVal>
          <c:yVal>
            <c:numRef>
              <c:f>Sheet1!$L$7:$L$17</c:f>
              <c:numCache>
                <c:formatCode>0.00</c:formatCode>
                <c:ptCount val="11"/>
                <c:pt idx="0">
                  <c:v>5.906779040436426E-12</c:v>
                </c:pt>
                <c:pt idx="1">
                  <c:v>2.5431686936012764E-6</c:v>
                </c:pt>
                <c:pt idx="2">
                  <c:v>1.0776259413832572E-3</c:v>
                </c:pt>
                <c:pt idx="3">
                  <c:v>2.8686255906050263E-2</c:v>
                </c:pt>
                <c:pt idx="4">
                  <c:v>0.1780036663467556</c:v>
                </c:pt>
                <c:pt idx="5">
                  <c:v>0.47282751232471487</c:v>
                </c:pt>
                <c:pt idx="6">
                  <c:v>0.75826741547045706</c:v>
                </c:pt>
                <c:pt idx="7">
                  <c:v>0.92018187328466883</c:v>
                </c:pt>
                <c:pt idx="8">
                  <c:v>0.98064043718872496</c:v>
                </c:pt>
                <c:pt idx="9">
                  <c:v>0.99675128464533269</c:v>
                </c:pt>
                <c:pt idx="10">
                  <c:v>1.0000000000000002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634-4957-9E8E-0301A3C7A9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7239296"/>
        <c:axId val="1517234720"/>
      </c:scatterChart>
      <c:valAx>
        <c:axId val="1550781984"/>
        <c:scaling>
          <c:orientation val="minMax"/>
          <c:max val="10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Sheet1!$R$26</c:f>
              <c:strCache>
                <c:ptCount val="1"/>
                <c:pt idx="0">
                  <c:v>lambda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784896"/>
        <c:crosses val="autoZero"/>
        <c:crossBetween val="midCat"/>
      </c:valAx>
      <c:valAx>
        <c:axId val="155078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Sheet1!$R$27</c:f>
              <c:strCache>
                <c:ptCount val="1"/>
                <c:pt idx="0">
                  <c:v>Pr(h | d}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781984"/>
        <c:crosses val="autoZero"/>
        <c:crossBetween val="midCat"/>
      </c:valAx>
      <c:valAx>
        <c:axId val="1517234720"/>
        <c:scaling>
          <c:orientation val="minMax"/>
          <c:max val="1"/>
        </c:scaling>
        <c:delete val="0"/>
        <c:axPos val="r"/>
        <c:title>
          <c:tx>
            <c:strRef>
              <c:f>Sheet1!$R$28</c:f>
              <c:strCache>
                <c:ptCount val="1"/>
                <c:pt idx="0">
                  <c:v>Pr( h&lt;lambda | d)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7239296"/>
        <c:crosses val="max"/>
        <c:crossBetween val="midCat"/>
      </c:valAx>
      <c:valAx>
        <c:axId val="1517239296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1517234720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4.xml"/><Relationship Id="rId3" Type="http://schemas.openxmlformats.org/officeDocument/2006/relationships/image" Target="../media/image1.png"/><Relationship Id="rId7" Type="http://schemas.openxmlformats.org/officeDocument/2006/relationships/image" Target="../media/image3.png"/><Relationship Id="rId2" Type="http://schemas.openxmlformats.org/officeDocument/2006/relationships/customXml" Target="../ink/ink1.xml"/><Relationship Id="rId1" Type="http://schemas.openxmlformats.org/officeDocument/2006/relationships/chart" Target="../charts/chart1.xml"/><Relationship Id="rId6" Type="http://schemas.openxmlformats.org/officeDocument/2006/relationships/customXml" Target="../ink/ink3.xml"/><Relationship Id="rId5" Type="http://schemas.openxmlformats.org/officeDocument/2006/relationships/image" Target="../media/image2.png"/><Relationship Id="rId4" Type="http://schemas.openxmlformats.org/officeDocument/2006/relationships/customXml" Target="../ink/ink2.xml"/><Relationship Id="rId9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384072</xdr:colOff>
      <xdr:row>2</xdr:row>
      <xdr:rowOff>155472</xdr:rowOff>
    </xdr:from>
    <xdr:to>
      <xdr:col>23</xdr:col>
      <xdr:colOff>89105</xdr:colOff>
      <xdr:row>17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7D99C8-05FF-4D90-9F60-5CFB4916F6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239127</xdr:colOff>
      <xdr:row>20</xdr:row>
      <xdr:rowOff>93046</xdr:rowOff>
    </xdr:from>
    <xdr:to>
      <xdr:col>4</xdr:col>
      <xdr:colOff>307916</xdr:colOff>
      <xdr:row>25</xdr:row>
      <xdr:rowOff>51472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2B2C6FD3-A7D6-49C3-AA00-5D33E1B291FE}"/>
                </a:ext>
              </a:extLst>
            </xdr14:cNvPr>
            <xdr14:cNvContentPartPr/>
          </xdr14:nvContentPartPr>
          <xdr14:nvPr macro=""/>
          <xdr14:xfrm>
            <a:off x="2064240" y="3780143"/>
            <a:ext cx="677160" cy="88020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2B2C6FD3-A7D6-49C3-AA00-5D33E1B291FE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2055240" y="3771446"/>
              <a:ext cx="694800" cy="89795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109585</xdr:colOff>
      <xdr:row>20</xdr:row>
      <xdr:rowOff>45166</xdr:rowOff>
    </xdr:from>
    <xdr:to>
      <xdr:col>5</xdr:col>
      <xdr:colOff>504505</xdr:colOff>
      <xdr:row>23</xdr:row>
      <xdr:rowOff>85022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9916839E-53F0-4B49-8D5A-DAD6C2953137}"/>
                </a:ext>
              </a:extLst>
            </xdr14:cNvPr>
            <xdr14:cNvContentPartPr/>
          </xdr14:nvContentPartPr>
          <xdr14:nvPr macro=""/>
          <xdr14:xfrm>
            <a:off x="3151440" y="3732263"/>
            <a:ext cx="394920" cy="592920"/>
          </xdr14:xfrm>
        </xdr:contentPart>
      </mc:Choice>
      <mc:Fallback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9916839E-53F0-4B49-8D5A-DAD6C2953137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3142448" y="3723618"/>
              <a:ext cx="412544" cy="61057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439316</xdr:colOff>
      <xdr:row>24</xdr:row>
      <xdr:rowOff>125307</xdr:rowOff>
    </xdr:from>
    <xdr:to>
      <xdr:col>6</xdr:col>
      <xdr:colOff>18894</xdr:colOff>
      <xdr:row>24</xdr:row>
      <xdr:rowOff>160587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CBDEDCEE-AA3F-44E9-A08B-81A0FDCF259F}"/>
                </a:ext>
              </a:extLst>
            </xdr14:cNvPr>
            <xdr14:cNvContentPartPr/>
          </xdr14:nvContentPartPr>
          <xdr14:nvPr macro=""/>
          <xdr14:xfrm>
            <a:off x="2872800" y="4549823"/>
            <a:ext cx="796320" cy="35280"/>
          </xdr14:xfrm>
        </xdr:contentPart>
      </mc:Choice>
      <mc:Fallback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CBDEDCEE-AA3F-44E9-A08B-81A0FDCF259F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863800" y="4541183"/>
              <a:ext cx="813960" cy="52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110305</xdr:colOff>
      <xdr:row>25</xdr:row>
      <xdr:rowOff>169912</xdr:rowOff>
    </xdr:from>
    <xdr:to>
      <xdr:col>5</xdr:col>
      <xdr:colOff>572545</xdr:colOff>
      <xdr:row>29</xdr:row>
      <xdr:rowOff>36933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CCC34718-AA5C-48CC-B3BE-3D1F9263197F}"/>
                </a:ext>
              </a:extLst>
            </xdr14:cNvPr>
            <xdr14:cNvContentPartPr/>
          </xdr14:nvContentPartPr>
          <xdr14:nvPr macro=""/>
          <xdr14:xfrm>
            <a:off x="3152160" y="4778783"/>
            <a:ext cx="462240" cy="604440"/>
          </xdr14:xfrm>
        </xdr:contentPart>
      </mc:Choice>
      <mc:Fallback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CCC34718-AA5C-48CC-B3BE-3D1F9263197F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3143520" y="4770076"/>
              <a:ext cx="479880" cy="622218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gfoo/OneDrive/Documents/0-business-statistics/00-22S/week5/lecture5-part2-gauss-robo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boti"/>
    </sheetNames>
    <sheetDataSet>
      <sheetData sheetId="0">
        <row r="6">
          <cell r="P6">
            <v>1.4896836342704329E-5</v>
          </cell>
          <cell r="R6" t="str">
            <v>2-0.5</v>
          </cell>
        </row>
        <row r="7">
          <cell r="P7">
            <v>3.2897398622883496E-2</v>
          </cell>
          <cell r="R7" t="str">
            <v>2.5-0.5</v>
          </cell>
        </row>
        <row r="8">
          <cell r="P8">
            <v>0.48950446595470742</v>
          </cell>
          <cell r="R8" t="str">
            <v>3-0.5</v>
          </cell>
        </row>
        <row r="9">
          <cell r="P9">
            <v>4.9077151753767541E-2</v>
          </cell>
          <cell r="R9" t="str">
            <v>3.5-0.5</v>
          </cell>
        </row>
        <row r="10">
          <cell r="P10">
            <v>3.3153518985742537E-5</v>
          </cell>
          <cell r="R10" t="str">
            <v>4-0.5</v>
          </cell>
        </row>
        <row r="11">
          <cell r="P11">
            <v>1.4227229269428307E-2</v>
          </cell>
          <cell r="R11" t="str">
            <v>2-1</v>
          </cell>
        </row>
        <row r="12">
          <cell r="P12">
            <v>9.7529771745763216E-2</v>
          </cell>
          <cell r="R12" t="str">
            <v>2.5-1</v>
          </cell>
        </row>
        <row r="13">
          <cell r="P13">
            <v>0.19155168784749121</v>
          </cell>
          <cell r="R13" t="str">
            <v>3-1</v>
          </cell>
        </row>
        <row r="14">
          <cell r="P14">
            <v>0.10778706737997347</v>
          </cell>
          <cell r="R14" t="str">
            <v>3.5-1</v>
          </cell>
        </row>
        <row r="15">
          <cell r="P15">
            <v>1.7377177070656828E-2</v>
          </cell>
          <cell r="R15" t="str">
            <v>4-1</v>
          </cell>
        </row>
      </sheetData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08T16:24:59.20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84 1809 4529,'-1'10'6230,"-3"1"-4567,1-6-1401,3-5-233,0 1 1,0-1-1,1 0 0,-1 1 1,0-1-1,0 0 0,0 0 1,0 1-1,1-1 0,-1 0 1,0 0-1,0 0 0,1 1 1,-1-1-1,0 0 0,0 0 1,1 0-1,-1 0 0,0 0 1,1 1-1,-1-1 0,0 0 1,0 0-1,1 0 0,-1 0 1,0 0-1,1 0 0,-1 0 1,0 0-1,1 0 0,-1 0 1,0 0-1,1 0 0,-1 0 0,0 0 1,1 0-1,-1-1 0,0 1 1,0 0-1,1 0 0,-1-1 1,23-3 410,121-58 582,1 0-891,-131 57-129,0-1 0,0 0 0,0-1 0,-1 0-1,0-1 1,0-1 0,-1 0 0,15-15 0,-19 16-3,-1 0 0,0-1 0,-1 0 1,0 0-1,-1 0 0,0-1 0,0 0 0,-1 0 0,0 0 0,-1 0 0,0-1 0,2-14 0,-2 2 17,-1 0 1,-1 0-1,-1 1 1,-1-1-1,-1 0 1,-1 0-1,0 1 1,-2-1-1,-1 1 0,-1 0 1,-13-28-1,19 48-18,1 1 0,-1-1 1,0 0-1,0 1 0,0-1 0,0 1 0,0-1 0,0 1 0,0-1 0,-1 1 0,1 0 0,0 0 0,-1 0 0,1-1 0,-1 1 0,1 0 0,-1 1 0,0-1 0,1 0 0,-1 0 0,0 1 1,0-1-1,1 1 0,-1 0 0,0-1 0,0 1 0,0 0 0,0 0 0,1 0 0,-1 0 0,0 0 0,0 1 0,0-1 0,1 0 0,-1 1 0,0 0 0,0-1 0,1 1 0,-4 1 0,-6 5-37,1 0 0,0 1 0,0 0 0,0 1 0,-8 9-1,-13 12 59,15-20 11,-1 0 1,0-1 0,0 0 0,-30 9 0,33-14-41,1 1 0,0 0-1,0 1 1,0 0 0,1 1 0,0 1 0,0 0 0,1 0 0,0 1-1,-13 14 1,8-3-11,2 0 1,1 1-1,0 1 0,1 0 0,2 0 0,0 1 0,2 0 1,-9 39-1,9-25 65,2 0 0,2 1 0,1-1-1,2 1 1,4 39 0,2-18 197,2 0 1,23 97-1,-25-140-248,-1 0 0,2 0 0,0-1 0,1 1 0,1-2 0,0 1 0,1-1 0,1 0 0,0 0 0,0-2 0,2 1 0,0-1 0,0-1 0,20 15 0,-24-21 39,0-1 0,1 0 0,0 0 0,0-1 1,0 0-1,0-1 0,0 0 0,0 0 0,1-1 0,-1 0 0,12-1 0,11-1 86,61-11 0,-47 5-127,-5 1 37,-20 2-17,0 2-1,0 0 1,0 0 0,39 4 0,-56-1-39,1-1 1,0 1-1,-1-1 1,1-1-1,-1 1 1,1-1-1,0 0 1,-1 0-1,1 0 1,-1 0-1,0-1 1,5-2-1</inkml:trace>
  <inkml:trace contextRef="#ctx0" brushRef="#br0" timeOffset="2158.17">788 546 5209,'-34'-11'4332,"24"7"-3741,0 0 0,0 1 1,-21-4-1,29 7-598,0-1 1,0 1-1,0 0 1,0 0-1,0 0 0,0 0 1,0 1-1,0-1 1,0 1-1,0-1 0,0 1 1,0-1-1,0 1 1,0 0-1,0 0 0,1 0 1,-1 0-1,0 0 1,1 1-1,-1-1 0,1 0 1,-1 1-1,1-1 1,-1 1-1,0 2 1,3-3 21,1-1 0,-1 1 0,1-1 0,-1 0 0,1 1 0,0-1 0,-1 0 0,1 0 0,0 0 0,-1 0 0,1 0 1,3-1-1,10 1 345,-4 1-160,0 0 0,-1 1 1,1 1-1,-1-1 1,0 2-1,0 0 0,18 8 1,-20-6-189,1-2 1,0 1 0,1-1-1,-1-1 1,1 0 0,0 0-1,-1-1 1,1 0 0,0 0-1,0-1 1,1-1 0,-1 0-1,0 0 1,0-1 0,0 0-1,0 0 1,0-1 0,0-1-1,13-5 1,13-7-12,-27 10-5,0 0 1,1 1-1,0 0 0,0 1 1,0 0-1,0 0 1,18-1-1,-27 4-26,-1 0 0,1 0 1,0 0-1,-1 0 0,1 0 0,-1 0 0,1 1 1,-1-1-1,1 0 0,-1 0 0,1 0 1,-1 0-1,1 1 0,-1-1 0,1 0 0,-1 1 1,0-1-1,1 0 0,-1 1 0,1-1 0,-1 1 1,0-1-1,1 0 0,-1 1 0,0-1 0,1 1 1,-1-1-1,0 1 0,0-1 0,0 1 0,1-1 1,-1 1-1,0-1 0,0 2 0,-4 20-3192,-2 1 682</inkml:trace>
  <inkml:trace contextRef="#ctx0" brushRef="#br0" timeOffset="2730.68">1370 1 7066,'37'81'5338,"-19"-50"-4462,34 47 0,-15-33-831,74 72 0,-102-109 28,110 112 1645,-100-98-1512,-2 0-1,0 0 1,26 50 0,-25-47-926,-9-17-1170,-9-8 1789,0 0 1,0 0-1,1 0 1,-1 0-1,0 0 1,0 0-1,0 0 1,0 0-1,1 0 1,-1 0-1,0 0 1,0 0-1,0 0 1,0 0 0,0 0-1,1 0 1,-1 0-1,0 0 1,0-1-1,0 1 1,0 0-1,0 0 1,0 0-1,0 0 1,1 0-1,-1-1 1,0 1-1,0 0 1,0 0-1,0 0 1,0 0-1,0 0 1,0-1-1,0 1 1,0 0-1,0 0 1,0 0-1,0 0 1,0-1-1,0 1 1,0 0-1,0 0 1,0 0-1,0 0 1,0-1 0,0 1-1,0 0 1,0 0-1,0 0 1,0 0-1,-1-1 1,1-6-2492</inkml:trace>
  <inkml:trace contextRef="#ctx0" brushRef="#br0" timeOffset="3207.53">1684 572 6049,'2'-3'5414,"-3"1"-3626,-4 8-1595,-2 6-176,-1 0-1,0-1 1,-14 17-1,-14 17 188,7-6 484,-2-2 1,-50 48-1,81-85-770,-14 11-456,11-11-2378,3-10 147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08T16:25:04.33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 1 6329,'-2'1'6133,"0"17"-5863,3 3-236,1 0 1,1 0-1,0-1 0,2 1 0,13 38 0,-4-23-92,2-2-1,30 50 0,119 229 671,25 39 949,-159-304-1469,-2 1 0,-3 2 0,-2 0 0,-2 1 0,-3 2 0,21 86 0,-30-87 166,-4-19 8,13 38 1,-12-60-566,-1-15-492,0-22-964,-7-31-2824,-2 25 1707</inkml:trace>
  <inkml:trace contextRef="#ctx0" brushRef="#br0" timeOffset="571.47">467 981 6433,'8'5'789,"5"5"625,-13-10-1327,0 0-1,0 0 1,0 1 0,0-1-1,0 0 1,1 0 0,-1 1 0,0-1-1,0 0 1,0 0 0,0 1 0,0-1-1,0 0 1,0 1 0,0-1 0,0 0-1,0 0 1,0 1 0,0-1-1,-1 0 1,1 0 0,0 1 0,0-1-1,0 0 1,0 0 0,0 1 0,0-1-1,-1 0 1,1 0 0,0 1-1,0-1 1,0 0 0,-1 0 0,1 0-1,0 0 1,0 1 0,-1-1 0,1 0-1,0 0 1,0 0 0,-1 0-1,1 0 1,0 0 0,0 0 0,-1 0-1,-4 4-42,1 0-1,-1 0 0,1 0 0,1 1 0,-1-1 1,0 1-1,1 0 0,0 0 0,0 0 1,0 0-1,1 1 0,-3 8 0,-8 14 121,-35 62 43,-59 101 614,85-157-222,0-2 0,-2 0 0,-41 40 1,60-67-684,-1 0 1,1-1 0,-1 0-1,-9 4 1,-4 4-2001,18-11 1769,0 1-1,0-1 1,0 1-1,0-1 1,0 1-1,1-1 1,-1 1-1,1-1 1,-1 1-1,1-1 1,-1 1-1,1 0 1,0-1-1,0 1 1,0 0-1,0 1 1,0 5-1094,-3 10-1253</inkml:trace>
  <inkml:trace contextRef="#ctx0" brushRef="#br0" timeOffset="1138.07">691 216 7738,'2'0'525,"-1"1"1,1-1-1,0 0 1,0 1-1,-1 0 1,1 0-1,0-1 1,-1 1-1,1 0 1,2 2-1,14 17 1518,10 31-2771,-16-27 1253,-5-12-531,1 0-1,1-1 1,0 1 0,0-2 0,1 1-1,0-1 1,1-1 0,0 0-1,1 0 1,16 9 0,11 2 250,0-1 0,47 14 0,-83-32-382,1 1 1,-1 0-1,1 0 0,-1 0 1,0 0-1,0 0 0,0 0 1,0 1-1,5 5 1,-6-6-654</inkml:trace>
  <inkml:trace contextRef="#ctx0" brushRef="#br0" timeOffset="1551.4">1082 117 6633,'-10'10'605,"1"0"-1,0 0 1,1 1-1,0 0 1,0 1-1,1 0 1,1 0-1,-8 19 1,-2 15-853,-11 50-1,8-26 796,11-44-448,0 3-24,-1 0 0,-2 0 1,-28 53-1,39-81-79,0 0 1,0-1-1,-1 1 1,1 0-1,-1-1 0,1 1 1,-1-1-1,1 1 1,-1 0-1,1-1 0,-1 1 1,1-1-1,-1 1 0,1-1 1,-1 0-1,0 1 1,1-1-1,-1 0 0,0 1 1,0-1-1,-6-9-381,5-25-1592,7 8-333,0 3-305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08T16:25:06.92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35 5953,'6'1'394,"1"0"0,-1-1 0,0 1 0,0-1 0,1-1 0,-1 1 0,0-1 0,0 0 0,0-1-1,0 1 1,11-5 0,8-2-386,-12 4 117,1 0 0,0 1 0,0 1 1,0 0-1,1 1 0,-1 0 0,0 1 1,0 1-1,1 0 0,-1 1 0,16 4 1,6 4-76,47 12 134,1-3-1,114 12 0,152-27 1503,-85-5-1277,-146 3-262,-1-6 1,143-22 0,-189 15 118,-6 3-646,-1-4-1,69-20 1,-131 31 344,0 0 0,0 0 0,0 1-1,0 0 1,0-1 0,0 1 0,0 0 0,0 1 0,0-1 0,0 0 0,0 1 0,0 0 0,0-1 0,0 1-1,-1 0 1,4 2 0,-5-3-10,0 1-1,0 0 1,-1-1 0,1 1-1,0-1 1,0 1-1,-1 0 1,1 0-1,0-1 1,-1 1 0,1 0-1,-1 0 1,1 0-1,-1 0 1,1 0-1,-1 0 1,0 0 0,0 0-1,1 1 1,-1 0-162,0 0-1,0-1 1,-1 1 0,1 0 0,0 0 0,-1-1-1,1 1 1,-1-1 0,0 1 0,1-1 0,-1 1-1,0-1 1,0 1 0,0-1 0,-2 3 0,-10 8-2331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08T16:25:07.61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18 119 7874,'-5'-2'1926,"-7"1"2402,12 18-3594,4 9-718,1-1 0,2 0-1,0 0 1,2 0 0,13 26 0,-15-37-51,2 0 0,0 0 0,0 0 1,1-1-1,1-1 0,0 0 0,1 0 0,0-1 0,20 14 0,108 58 75,-105-65 348,0 1-1,-2 2 0,0 1 1,50 46-1,-57-39-28,-1 1 0,-1 2 0,32 58 0,-4-8-650,-49-77 96,1 0 0,0 0 0,0 0 0,0 0 0,0-1 0,1 0 0,5 4 0,-10-8 72,1 1-1,0-1 0,0 1 1,0-1-1,0 1 0,0-1 1,0 0-1,0 1 0,0-1 1,0 0-1,0 0 0,0 0 1,0 0-1,0 0 0,0 0 1,0 0-1,0 0 0,0 0 1,1-1-1,0 0-82,-1 1 1,0-1-1,0 0 1,1 0-1,-1 0 1,0 0-1,0 0 0,0 0 1,0-1-1,-1 1 1,1 0-1,0 0 1,0-1-1,-1 1 0,1 0 1,-1-1-1,1-1 1,4-11-2237,-2 0-56</inkml:trace>
  <inkml:trace contextRef="#ctx0" brushRef="#br0" timeOffset="481.71">790 42 6609,'-12'4'5402,"11"-4"-5303,0 0 1,1 0 0,-1 0-1,0 0 1,0 1-1,0-1 1,0 0 0,1 0-1,-1 0 1,0 1-1,0-1 1,0 0-1,1 1 1,-1-1 0,0 1-1,1-1 1,-1 1-1,0-1 1,1 1 0,-1-1-1,0 2 1,-18 25-116,0 0 0,2 2 1,-20 47-1,6-14 41,-108 182 114,-2 5 1059,26-48 590,92-166-2086,-1-2 0,-1-1 1,-53 50-1,52-62-4610,15-17 1648</inkml:trace>
  <inkml:trace contextRef="#ctx0" brushRef="#br0" timeOffset="1207.79">1229 46 5865,'-1'-3'478,"1"1"-1,0-1 0,-1 0 1,1 0-1,1 1 0,-1-1 1,0 0-1,1 0 0,-1 1 1,1-1-1,0 0 0,0 1 1,0-1-1,0 1 1,2-3-1,-8 15-217,1 0 0,0 1 0,0 0 0,-3 18 0,4-17-150,-2 11-100,1 0 1,1 0-1,1 0 1,1 0 0,3 29-1,20 113 178,0 4 705,-22-167-887,4 160 1415,-5-130-1383,-1-1-1,-2 0 1,-8 34-1,12-63-467,-1 0-1,1 0 1,0 0-1,0 0 1,1 0-1,-1 0 1,0 0-1,1 0 1,-1 0 0,1-1-1,-1 1 1,1 0-1,0 0 1,0 0-1,0-1 1,0 1-1,0 0 1,0-1-1,3 3 1,6 6-2410</inkml:trace>
  <inkml:trace contextRef="#ctx0" brushRef="#br0" timeOffset="1844.09">1284 1460 8834,'-61'-40'6165,"61"35"-6394,5 14-1774,-3-3 1861,0 0 0,0 0 0,0 0 0,1 0 0,0-1 0,6 10 0,-6-11 113,0 1 1,0-1-1,-1 1 1,1 0-1,-1 0 1,0 0 0,-1 0-1,1 0 1,-1 1-1,1 6 1,-1-1 217,0-1 1,-1 1-1,-1 0 1,1-1-1,-1 1 1,-1 0 0,-5 17-1,7-27-162,0-1 1,0 0-1,0 1 0,0-1 0,0 1 1,-1-1-1,1 1 0,0-1 0,0 0 1,0 1-1,0-1 0,-1 1 0,1-1 1,0 0-1,0 1 0,-1-1 0,1 0 1,0 1-1,-1-1 0,1 0 1,0 0-1,-1 1 0,1-1 0,0 0 1,-1 0-1,1 0 0,0 1 0,-1-1 1,1 0-1,-1 0 0,1 0 0,-1 0 1,1 0-1,0 0 0,-1 0 0,1 0 1,-1 0-1,1 0 0,-1 0 0,1 0 1,0 0-1,-1 0 0,1 0 0,-1 0 1,1 0-1,0-1 0,-1 1 0,1 0 1,-1 0-1,1-1 0,0 1 0,-1 0 1,1 0-1,0-1 0,-1 1 0,1 0 1,0-1-1,0 1 0,-1 0 1,1-1-1,0 1 0,0 0 0,0-1 1,-1 1-1,1-1 0,0 0 0,-15-27 508,15 28-521,-12-30 80,1 1 1,-8-38-1,15 53-256,2 1-1,0-1 1,0 0-1,2 1 1,-1-1 0,2 0-1,2-18 1,4 17-296,1 15 33,-7 2 393,1-1-1,-1 1 0,1-1 1,-1 1-1,0-1 1,0 1-1,0 0 1,0 0-1,0-1 1,0 1-1,1 3 0,7 28-144,-1 1 0,-2 1 0,4 63 0,-3-15 40,-4-66 163,-3-17-21,0 0 0,0 0-1,0 0 1,0 0 0,0 0 0,0 0 0,0-1-1,0 1 1,0 0 0,0 0 0,0 0-1,1 0 1,-1 0 0,0 0 0,0 0 0,0 0-1,0 0 1,0 0 0,0 0 0,0 0 0,0 0-1,0 0 1,0 0 0,0 0 0,0 0 0,0 0-1,0 0 1,0 0 0,0 0 0,0 0 0,0 0-1,0 0 1,1 0 0,-1-1 0,0 1 0,0 0-1,0 0 1,0 0 0,0 0 0,0 1 0,0-1-1,0 0 1,0 0 0,0 0 0,0-33-280,-8-64-4093,4 29 1330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20228-3CC8-45E4-B52A-5623B1226BF4}">
  <dimension ref="D3:S33"/>
  <sheetViews>
    <sheetView tabSelected="1" topLeftCell="I1" zoomScale="110" workbookViewId="0">
      <selection activeCell="R20" sqref="R20"/>
    </sheetView>
  </sheetViews>
  <sheetFormatPr defaultRowHeight="14.4" x14ac:dyDescent="0.3"/>
  <cols>
    <col min="12" max="12" width="14.88671875" customWidth="1"/>
    <col min="18" max="18" width="15.5546875" customWidth="1"/>
  </cols>
  <sheetData>
    <row r="3" spans="4:13" x14ac:dyDescent="0.3">
      <c r="F3" s="7" t="s">
        <v>9</v>
      </c>
      <c r="G3" s="8"/>
      <c r="H3" s="15"/>
      <c r="I3" s="15"/>
      <c r="M3">
        <f>AVERAGE(G5:I5)</f>
        <v>7</v>
      </c>
    </row>
    <row r="4" spans="4:13" x14ac:dyDescent="0.3">
      <c r="F4" s="1"/>
      <c r="G4" s="1" t="s">
        <v>11</v>
      </c>
      <c r="H4" s="1"/>
      <c r="I4" s="1"/>
      <c r="J4" s="1" t="s">
        <v>10</v>
      </c>
    </row>
    <row r="5" spans="4:13" x14ac:dyDescent="0.3">
      <c r="F5" s="5"/>
      <c r="G5" s="5">
        <v>7</v>
      </c>
      <c r="H5" s="5">
        <v>5</v>
      </c>
      <c r="I5" s="5">
        <v>9</v>
      </c>
      <c r="J5" s="9">
        <f>SUM( J7:J17)</f>
        <v>8.5135285300190879E-4</v>
      </c>
    </row>
    <row r="6" spans="4:13" x14ac:dyDescent="0.3">
      <c r="D6" s="1" t="s">
        <v>8</v>
      </c>
      <c r="E6" s="2" t="s">
        <v>19</v>
      </c>
      <c r="F6" s="1" t="s">
        <v>0</v>
      </c>
      <c r="G6" s="1" t="s">
        <v>1</v>
      </c>
      <c r="H6" s="1"/>
      <c r="I6" s="1"/>
      <c r="J6" s="1" t="s">
        <v>2</v>
      </c>
      <c r="K6" s="3" t="s">
        <v>3</v>
      </c>
      <c r="L6" s="1" t="s">
        <v>20</v>
      </c>
    </row>
    <row r="7" spans="4:13" x14ac:dyDescent="0.3">
      <c r="D7">
        <v>1</v>
      </c>
      <c r="E7" s="6">
        <f>min</f>
        <v>1</v>
      </c>
      <c r="F7" s="16">
        <v>2.2167595187230302E-2</v>
      </c>
      <c r="G7" s="6">
        <f>EXP(-$E7)*$E7^x/FACT(x)</f>
        <v>7.2991952613381413E-5</v>
      </c>
      <c r="H7" s="6">
        <f>POISSON( H$5, $E7,FALSE)</f>
        <v>3.06566200976202E-3</v>
      </c>
      <c r="I7" s="6">
        <f>POISSON( I$5, $E7,FALSE)</f>
        <v>1.0137771196302961E-6</v>
      </c>
      <c r="J7" s="6">
        <f>PRODUCT( F7:I7 )</f>
        <v>5.0287531881274285E-15</v>
      </c>
      <c r="K7" s="16">
        <f>J7 / sum</f>
        <v>5.906779040436426E-12</v>
      </c>
      <c r="L7" s="6">
        <f>K7</f>
        <v>5.906779040436426E-12</v>
      </c>
    </row>
    <row r="8" spans="4:13" x14ac:dyDescent="0.3">
      <c r="D8">
        <f>D7 +1</f>
        <v>2</v>
      </c>
      <c r="E8" s="6">
        <f>E7 + width</f>
        <v>2.1</v>
      </c>
      <c r="F8" s="16">
        <v>4.4290299570889091E-2</v>
      </c>
      <c r="G8" s="6">
        <f>EXP(-$E8)*$E8^x/FACT(x)</f>
        <v>4.3760886844887784E-3</v>
      </c>
      <c r="H8" s="6">
        <f t="shared" ref="H8:H17" si="0">POISSON( H$5, $E8,FALSE)</f>
        <v>4.1677035090369297E-2</v>
      </c>
      <c r="I8" s="6">
        <f t="shared" ref="I8:I17" si="1">POISSON( I$5, $E8,FALSE)</f>
        <v>2.6803543192493767E-4</v>
      </c>
      <c r="J8" s="6">
        <f>PRODUCT( F8:I8 )</f>
        <v>2.1651288942093958E-9</v>
      </c>
      <c r="K8" s="16">
        <f>J8 / sum</f>
        <v>2.543162786822236E-6</v>
      </c>
      <c r="L8" s="6">
        <f>L7 + K8</f>
        <v>2.5431686936012764E-6</v>
      </c>
    </row>
    <row r="9" spans="4:13" x14ac:dyDescent="0.3">
      <c r="D9">
        <f t="shared" ref="D9:D17" si="2">D8 +1</f>
        <v>3</v>
      </c>
      <c r="E9" s="6">
        <f>E8 + width</f>
        <v>3.2</v>
      </c>
      <c r="F9" s="16">
        <v>7.311454730689998E-2</v>
      </c>
      <c r="G9" s="6">
        <f>EXP(-$E9)*$E9^x/FACT(x)</f>
        <v>2.7789259206343508E-2</v>
      </c>
      <c r="H9" s="6">
        <f t="shared" si="0"/>
        <v>0.11397938346351821</v>
      </c>
      <c r="I9" s="6">
        <f t="shared" si="1"/>
        <v>3.9522501982355218E-3</v>
      </c>
      <c r="J9" s="6">
        <f>PRODUCT( F9:I9 )</f>
        <v>9.1527478574254123E-7</v>
      </c>
      <c r="K9" s="16">
        <f>J9 / sum</f>
        <v>1.075082772689656E-3</v>
      </c>
      <c r="L9" s="6">
        <f t="shared" ref="L9:L17" si="3">L8 + K9</f>
        <v>1.0776259413832572E-3</v>
      </c>
    </row>
    <row r="10" spans="4:13" x14ac:dyDescent="0.3">
      <c r="D10">
        <f t="shared" si="2"/>
        <v>4</v>
      </c>
      <c r="E10" s="6">
        <f>E9 + width</f>
        <v>4.3000000000000007</v>
      </c>
      <c r="F10" s="16">
        <v>0.10282305815771765</v>
      </c>
      <c r="G10" s="6">
        <f>EXP(-$E10)*$E10^x/FACT(x)</f>
        <v>7.3178310821821954E-2</v>
      </c>
      <c r="H10" s="6">
        <f t="shared" si="0"/>
        <v>0.16622439451143978</v>
      </c>
      <c r="I10" s="6">
        <f t="shared" si="1"/>
        <v>1.8792596765215115E-2</v>
      </c>
      <c r="J10" s="6">
        <f>PRODUCT( F10:I10 )</f>
        <v>2.3504685887893242E-5</v>
      </c>
      <c r="K10" s="16">
        <f>J10 / sum</f>
        <v>2.7608629964667005E-2</v>
      </c>
      <c r="L10" s="6">
        <f t="shared" si="3"/>
        <v>2.8686255906050263E-2</v>
      </c>
    </row>
    <row r="11" spans="4:13" x14ac:dyDescent="0.3">
      <c r="D11">
        <f t="shared" si="2"/>
        <v>5</v>
      </c>
      <c r="E11" s="6">
        <f>E10 + width</f>
        <v>5.4</v>
      </c>
      <c r="F11" s="16">
        <v>0.12615268872200697</v>
      </c>
      <c r="G11" s="6">
        <f>EXP(-$E11)*$E11^x/FACT(x)</f>
        <v>0.11998738267851981</v>
      </c>
      <c r="H11" s="6">
        <f t="shared" si="0"/>
        <v>0.17282133307605735</v>
      </c>
      <c r="I11" s="6">
        <f t="shared" si="1"/>
        <v>4.8594889984800549E-2</v>
      </c>
      <c r="J11" s="6">
        <f>PRODUCT( F11:I11 )</f>
        <v>1.271218033815515E-4</v>
      </c>
      <c r="K11" s="16">
        <f>J11 / sum</f>
        <v>0.14931741044070534</v>
      </c>
      <c r="L11" s="6">
        <f t="shared" si="3"/>
        <v>0.1780036663467556</v>
      </c>
    </row>
    <row r="12" spans="4:13" x14ac:dyDescent="0.3">
      <c r="D12">
        <f t="shared" si="2"/>
        <v>6</v>
      </c>
      <c r="E12" s="6">
        <f>E11 + width</f>
        <v>6.5</v>
      </c>
      <c r="F12" s="16">
        <v>0.13759698759066874</v>
      </c>
      <c r="G12" s="6">
        <f>EXP(-$E12)*$E12^x/FACT(x)</f>
        <v>0.14623415761256742</v>
      </c>
      <c r="H12" s="6">
        <f t="shared" si="0"/>
        <v>0.14536886673912028</v>
      </c>
      <c r="I12" s="6">
        <f t="shared" si="1"/>
        <v>8.5811016099041335E-2</v>
      </c>
      <c r="J12" s="6">
        <f>PRODUCT( F12:I12 )</f>
        <v>2.5099912240633096E-4</v>
      </c>
      <c r="K12" s="16">
        <f>J12 / sum</f>
        <v>0.2948238459779593</v>
      </c>
      <c r="L12" s="6">
        <f t="shared" si="3"/>
        <v>0.47282751232471487</v>
      </c>
    </row>
    <row r="13" spans="4:13" x14ac:dyDescent="0.3">
      <c r="D13">
        <f t="shared" si="2"/>
        <v>7</v>
      </c>
      <c r="E13" s="6">
        <f>E12 + width</f>
        <v>7.6</v>
      </c>
      <c r="F13" s="16">
        <v>0.13546523226079216</v>
      </c>
      <c r="G13" s="6">
        <f>EXP(-$E13)*$E13^x/FACT(x)</f>
        <v>0.14542080588218156</v>
      </c>
      <c r="H13" s="6">
        <f t="shared" si="0"/>
        <v>0.10574227574535359</v>
      </c>
      <c r="I13" s="6">
        <f t="shared" si="1"/>
        <v>0.11665980205215011</v>
      </c>
      <c r="J13" s="6">
        <f>PRODUCT( F13:I13 )</f>
        <v>2.4301007590371614E-4</v>
      </c>
      <c r="K13" s="16">
        <f>J13 / sum</f>
        <v>0.28543990314574219</v>
      </c>
      <c r="L13" s="6">
        <f t="shared" si="3"/>
        <v>0.75826741547045706</v>
      </c>
    </row>
    <row r="14" spans="4:13" x14ac:dyDescent="0.3">
      <c r="D14">
        <f t="shared" si="2"/>
        <v>8</v>
      </c>
      <c r="E14" s="6">
        <f>E13 + width</f>
        <v>8.6999999999999993</v>
      </c>
      <c r="F14" s="16">
        <v>0.12188540751806218</v>
      </c>
      <c r="G14" s="6">
        <f>EXP(-$E14)*$E14^x/FACT(x)</f>
        <v>0.12469304752717579</v>
      </c>
      <c r="H14" s="6">
        <f t="shared" si="0"/>
        <v>6.9191544406677005E-2</v>
      </c>
      <c r="I14" s="6">
        <f t="shared" si="1"/>
        <v>0.13108356621294356</v>
      </c>
      <c r="J14" s="6">
        <f>PRODUCT( F14:I14 )</f>
        <v>1.3784633560238636E-4</v>
      </c>
      <c r="K14" s="16">
        <f>J14 / sum</f>
        <v>0.16191445781421174</v>
      </c>
      <c r="L14" s="6">
        <f t="shared" si="3"/>
        <v>0.92018187328466883</v>
      </c>
    </row>
    <row r="15" spans="4:13" x14ac:dyDescent="0.3">
      <c r="D15">
        <f t="shared" si="2"/>
        <v>9</v>
      </c>
      <c r="E15" s="6">
        <f>E14 + width</f>
        <v>9.7999999999999989</v>
      </c>
      <c r="F15" s="16">
        <v>0.10126337935261116</v>
      </c>
      <c r="G15" s="6">
        <f>EXP(-$E15)*$E15^x/FACT(x)</f>
        <v>9.5513788346115416E-2</v>
      </c>
      <c r="H15" s="6">
        <f t="shared" si="0"/>
        <v>4.1769878285473239E-2</v>
      </c>
      <c r="I15" s="6">
        <f t="shared" si="1"/>
        <v>0.12740478101056837</v>
      </c>
      <c r="J15" s="6">
        <f>PRODUCT( F15:I15 )</f>
        <v>5.1471570868116358E-5</v>
      </c>
      <c r="K15" s="16">
        <f>J15 / sum</f>
        <v>6.0458563904056073E-2</v>
      </c>
      <c r="L15" s="6">
        <f t="shared" si="3"/>
        <v>0.98064043718872496</v>
      </c>
    </row>
    <row r="16" spans="4:13" x14ac:dyDescent="0.3">
      <c r="D16">
        <f t="shared" si="2"/>
        <v>10</v>
      </c>
      <c r="E16" s="6">
        <f>E15 + width</f>
        <v>10.899999999999999</v>
      </c>
      <c r="F16" s="16">
        <v>7.8356656853741075E-2</v>
      </c>
      <c r="G16" s="6">
        <f>EXP(-$E16)*$E16^x/FACT(x)</f>
        <v>6.6949154455308454E-2</v>
      </c>
      <c r="H16" s="6">
        <f t="shared" si="0"/>
        <v>2.3666900825881281E-2</v>
      </c>
      <c r="I16" s="6">
        <f t="shared" si="1"/>
        <v>0.11047540334493325</v>
      </c>
      <c r="J16" s="6">
        <f>PRODUCT( F16:I16 )</f>
        <v>1.3716015946461506E-5</v>
      </c>
      <c r="K16" s="16">
        <f>J16 / sum</f>
        <v>1.6110847456607694E-2</v>
      </c>
      <c r="L16" s="6">
        <f t="shared" si="3"/>
        <v>0.99675128464533269</v>
      </c>
    </row>
    <row r="17" spans="4:19" x14ac:dyDescent="0.3">
      <c r="D17">
        <f t="shared" si="2"/>
        <v>11</v>
      </c>
      <c r="E17" s="6">
        <f>E16 + width</f>
        <v>11.999999999999998</v>
      </c>
      <c r="F17" s="16">
        <v>5.6884147479380857E-2</v>
      </c>
      <c r="G17" s="6">
        <f>EXP(-$E17)*$E17^x/FACT(x)</f>
        <v>4.3682189951524737E-2</v>
      </c>
      <c r="H17" s="6">
        <f t="shared" si="0"/>
        <v>1.2740638735861384E-2</v>
      </c>
      <c r="I17" s="6">
        <f t="shared" si="1"/>
        <v>8.7364379903049474E-2</v>
      </c>
      <c r="J17" s="6">
        <f>PRODUCT( F17:I17 )</f>
        <v>2.7658030857873001E-6</v>
      </c>
      <c r="K17" s="16">
        <f>J17 / sum</f>
        <v>3.248715354667519E-3</v>
      </c>
      <c r="L17" s="6">
        <f t="shared" si="3"/>
        <v>1.0000000000000002</v>
      </c>
    </row>
    <row r="19" spans="4:19" x14ac:dyDescent="0.3">
      <c r="E19" s="6" t="str">
        <f>IF( E17 = max, "Correct!", "Better change this!" )</f>
        <v>Correct!</v>
      </c>
    </row>
    <row r="20" spans="4:19" x14ac:dyDescent="0.3">
      <c r="Q20" s="4" t="s">
        <v>4</v>
      </c>
      <c r="R20" s="5">
        <v>12</v>
      </c>
    </row>
    <row r="21" spans="4:19" x14ac:dyDescent="0.3">
      <c r="Q21" s="4" t="s">
        <v>5</v>
      </c>
      <c r="R21" s="5">
        <v>1</v>
      </c>
    </row>
    <row r="22" spans="4:19" x14ac:dyDescent="0.3">
      <c r="Q22" s="4" t="s">
        <v>7</v>
      </c>
      <c r="R22" s="5">
        <v>10</v>
      </c>
    </row>
    <row r="23" spans="4:19" x14ac:dyDescent="0.3">
      <c r="Q23" s="4" t="s">
        <v>6</v>
      </c>
      <c r="R23" s="5">
        <f>(max - min) / intervals</f>
        <v>1.1000000000000001</v>
      </c>
    </row>
    <row r="25" spans="4:19" x14ac:dyDescent="0.3">
      <c r="Q25" s="11" t="s">
        <v>12</v>
      </c>
      <c r="R25" s="5" t="str">
        <f>"How many workers?"&amp;" lambda* = "&amp;R30</f>
        <v>How many workers? lambda* = 6.5</v>
      </c>
    </row>
    <row r="26" spans="4:19" x14ac:dyDescent="0.3">
      <c r="Q26" s="11" t="s">
        <v>13</v>
      </c>
      <c r="R26" s="5" t="str">
        <f>E6</f>
        <v>lambda</v>
      </c>
    </row>
    <row r="27" spans="4:19" x14ac:dyDescent="0.3">
      <c r="Q27" s="11" t="s">
        <v>14</v>
      </c>
      <c r="R27" s="5" t="str">
        <f>K6</f>
        <v>Pr(h | d}</v>
      </c>
    </row>
    <row r="28" spans="4:19" x14ac:dyDescent="0.3">
      <c r="Q28" s="11" t="s">
        <v>15</v>
      </c>
      <c r="R28" s="5" t="str">
        <f>L6</f>
        <v>Pr( h&lt;lambda | d)</v>
      </c>
    </row>
    <row r="29" spans="4:19" x14ac:dyDescent="0.3">
      <c r="Q29" s="4" t="str">
        <f>"max( "&amp;M6&amp;" )"</f>
        <v>max(  )</v>
      </c>
      <c r="R29" s="9">
        <f>MAX( K7:K17)</f>
        <v>0.2948238459779593</v>
      </c>
    </row>
    <row r="30" spans="4:19" x14ac:dyDescent="0.3">
      <c r="Q30" s="10" t="str">
        <f>"optimal "&amp;K6</f>
        <v>optimal Pr(h | d}</v>
      </c>
      <c r="R30" s="9" cm="1">
        <f t="array" ref="R30">INDEX( E7:E17, MATCH( R29, K7:K17, 0 ), )</f>
        <v>6.5</v>
      </c>
    </row>
    <row r="31" spans="4:19" x14ac:dyDescent="0.3">
      <c r="Q31" s="4" t="str">
        <f>Q29</f>
        <v>max(  )</v>
      </c>
      <c r="R31" s="1" t="s">
        <v>17</v>
      </c>
      <c r="S31" s="1" t="s">
        <v>18</v>
      </c>
    </row>
    <row r="32" spans="4:19" x14ac:dyDescent="0.3">
      <c r="Q32" s="4" t="s">
        <v>11</v>
      </c>
      <c r="R32" s="12">
        <f>R30</f>
        <v>6.5</v>
      </c>
      <c r="S32" s="13">
        <f>R30</f>
        <v>6.5</v>
      </c>
    </row>
    <row r="33" spans="17:19" x14ac:dyDescent="0.3">
      <c r="Q33" s="4" t="s">
        <v>16</v>
      </c>
      <c r="R33" s="14">
        <v>0</v>
      </c>
      <c r="S33" s="13">
        <f>R29</f>
        <v>0.2948238459779593</v>
      </c>
    </row>
  </sheetData>
  <mergeCells count="1">
    <mergeCell ref="F3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intervals</vt:lpstr>
      <vt:lpstr>max</vt:lpstr>
      <vt:lpstr>min</vt:lpstr>
      <vt:lpstr>n</vt:lpstr>
      <vt:lpstr>sum</vt:lpstr>
      <vt:lpstr>width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Foote</dc:creator>
  <cp:lastModifiedBy>Bill Foote</cp:lastModifiedBy>
  <dcterms:created xsi:type="dcterms:W3CDTF">2022-01-25T14:37:19Z</dcterms:created>
  <dcterms:modified xsi:type="dcterms:W3CDTF">2022-02-09T18:10:55Z</dcterms:modified>
</cp:coreProperties>
</file>