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Foote\Documents\0-business-statistics\QUIZES\"/>
    </mc:Choice>
  </mc:AlternateContent>
  <bookViews>
    <workbookView xWindow="0" yWindow="0" windowWidth="20490" windowHeight="7650"/>
  </bookViews>
  <sheets>
    <sheet name="peruvian_anchovies" sheetId="1" r:id="rId1"/>
  </sheets>
  <calcPr calcId="162913" concurrentCalc="0"/>
</workbook>
</file>

<file path=xl/calcChain.xml><?xml version="1.0" encoding="utf-8"?>
<calcChain xmlns="http://schemas.openxmlformats.org/spreadsheetml/2006/main">
  <c r="L3" i="1" l="1"/>
  <c r="L4" i="1"/>
  <c r="L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L7" i="1"/>
  <c r="L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L8" i="1"/>
  <c r="L10" i="1"/>
  <c r="L6" i="1"/>
  <c r="L9" i="1"/>
  <c r="E2" i="1"/>
  <c r="H2" i="1"/>
  <c r="I2" i="1"/>
  <c r="E3" i="1"/>
  <c r="H3" i="1"/>
  <c r="I3" i="1"/>
  <c r="E4" i="1"/>
  <c r="H4" i="1"/>
  <c r="I4" i="1"/>
  <c r="E5" i="1"/>
  <c r="H5" i="1"/>
  <c r="I5" i="1"/>
  <c r="E6" i="1"/>
  <c r="H6" i="1"/>
  <c r="I6" i="1"/>
  <c r="E7" i="1"/>
  <c r="H7" i="1"/>
  <c r="I7" i="1"/>
  <c r="E8" i="1"/>
  <c r="H8" i="1"/>
  <c r="I8" i="1"/>
  <c r="E9" i="1"/>
  <c r="H9" i="1"/>
  <c r="I9" i="1"/>
  <c r="E10" i="1"/>
  <c r="H10" i="1"/>
  <c r="I10" i="1"/>
  <c r="E11" i="1"/>
  <c r="H11" i="1"/>
  <c r="I11" i="1"/>
  <c r="E12" i="1"/>
  <c r="H12" i="1"/>
  <c r="I12" i="1"/>
  <c r="E13" i="1"/>
  <c r="H13" i="1"/>
  <c r="I13" i="1"/>
  <c r="E14" i="1"/>
  <c r="H14" i="1"/>
  <c r="I14" i="1"/>
  <c r="E15" i="1"/>
  <c r="H15" i="1"/>
  <c r="I15" i="1"/>
  <c r="L1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L12" i="1"/>
  <c r="L19" i="1"/>
  <c r="L14" i="1"/>
  <c r="L1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L16" i="1"/>
  <c r="L18" i="1"/>
  <c r="L17" i="1"/>
</calcChain>
</file>

<file path=xl/sharedStrings.xml><?xml version="1.0" encoding="utf-8"?>
<sst xmlns="http://schemas.openxmlformats.org/spreadsheetml/2006/main" count="27" uniqueCount="27">
  <si>
    <t>Y</t>
  </si>
  <si>
    <t>X</t>
  </si>
  <si>
    <t>XY</t>
  </si>
  <si>
    <t>X^2</t>
  </si>
  <si>
    <t>Yhat</t>
  </si>
  <si>
    <t>(Y-Ybar)^2</t>
  </si>
  <si>
    <t>(X-Xbar)^2</t>
  </si>
  <si>
    <t>sumX</t>
  </si>
  <si>
    <t>sumY</t>
  </si>
  <si>
    <t>Ybar</t>
  </si>
  <si>
    <t>Xbar</t>
  </si>
  <si>
    <t>N</t>
  </si>
  <si>
    <t>sumXY</t>
  </si>
  <si>
    <t>sumX^2</t>
  </si>
  <si>
    <t>e</t>
  </si>
  <si>
    <t>e^2</t>
  </si>
  <si>
    <t>SSE</t>
  </si>
  <si>
    <t>SST</t>
  </si>
  <si>
    <t>s_e</t>
  </si>
  <si>
    <t>b0</t>
  </si>
  <si>
    <t>b1</t>
  </si>
  <si>
    <t>s_b0</t>
  </si>
  <si>
    <t>s_b1</t>
  </si>
  <si>
    <t>df</t>
  </si>
  <si>
    <t>k</t>
  </si>
  <si>
    <t>sum(X-Xbar)^2)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</si>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</sst>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20" sqref="L20"/>
    </sheetView>
  </sheetViews>
  <sheetFormatPr defaultRowHeight="15" x14ac:dyDescent="0.25"/>
  <cols>
    <col min="6" max="6" width="10.140625" customWidth="1"/>
    <col min="11" max="11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12" x14ac:dyDescent="0.25">
      <c r="A2">
        <v>190</v>
      </c>
      <c r="B2">
        <v>7.23</v>
      </c>
      <c r="C2">
        <f>A2*B2</f>
        <v>1373.7</v>
      </c>
      <c r="D2">
        <f>B2^2</f>
        <v>52.272900000000007</v>
      </c>
      <c r="E2">
        <f>$L$9 + $L$10 *B2</f>
        <v>239.48260368381389</v>
      </c>
      <c r="F2">
        <f>(A2 - $L$5)^2</f>
        <v>6468.7551020408191</v>
      </c>
      <c r="G2">
        <f>(B2 - $L$6)^2</f>
        <v>1.1085081632653091</v>
      </c>
      <c r="H2">
        <f>A2 - E2</f>
        <v>-49.482603683813892</v>
      </c>
      <c r="I2">
        <f>H2^2</f>
        <v>2448.5280673293923</v>
      </c>
      <c r="K2" t="s">
        <v>7</v>
      </c>
      <c r="L2">
        <f>SUM(B2:B15)</f>
        <v>86.47999999999999</v>
      </c>
    </row>
    <row r="3" spans="1:12" x14ac:dyDescent="0.25">
      <c r="A3">
        <v>160</v>
      </c>
      <c r="B3">
        <v>8.5299999999999994</v>
      </c>
      <c r="C3">
        <f t="shared" ref="C3:C15" si="0">A3*B3</f>
        <v>1364.8</v>
      </c>
      <c r="D3">
        <f t="shared" ref="D3:D15" si="1">B3^2</f>
        <v>72.760899999999992</v>
      </c>
      <c r="E3">
        <f t="shared" ref="E3:E15" si="2">$L$9 + $L$10 *B3</f>
        <v>201.27252139381483</v>
      </c>
      <c r="F3">
        <f t="shared" ref="F3:F15" si="3">(A3 - $L$5)^2</f>
        <v>12194.469387755105</v>
      </c>
      <c r="G3">
        <f t="shared" ref="G3:G15" si="4">(B3 - $L$6)^2</f>
        <v>5.5359367346938795</v>
      </c>
      <c r="H3">
        <f t="shared" ref="H3:H15" si="5">A3 - E3</f>
        <v>-41.272521393814827</v>
      </c>
      <c r="I3">
        <f t="shared" ref="I3:I15" si="6">H3^2</f>
        <v>1703.4210222029026</v>
      </c>
      <c r="K3" t="s">
        <v>8</v>
      </c>
      <c r="L3">
        <f>SUM(A2:A15)</f>
        <v>3786</v>
      </c>
    </row>
    <row r="4" spans="1:12" x14ac:dyDescent="0.25">
      <c r="A4">
        <v>134</v>
      </c>
      <c r="B4">
        <v>9.82</v>
      </c>
      <c r="C4">
        <f t="shared" si="0"/>
        <v>1315.88</v>
      </c>
      <c r="D4">
        <f t="shared" si="1"/>
        <v>96.432400000000001</v>
      </c>
      <c r="E4">
        <f t="shared" si="2"/>
        <v>163.35636281373883</v>
      </c>
      <c r="F4">
        <f t="shared" si="3"/>
        <v>18612.755102040821</v>
      </c>
      <c r="G4">
        <f t="shared" si="4"/>
        <v>13.270408163265316</v>
      </c>
      <c r="H4">
        <f t="shared" si="5"/>
        <v>-29.356362813738826</v>
      </c>
      <c r="I4">
        <f t="shared" si="6"/>
        <v>861.79603765186778</v>
      </c>
      <c r="K4" t="s">
        <v>11</v>
      </c>
      <c r="L4">
        <f>COUNT(A2:A15)</f>
        <v>14</v>
      </c>
    </row>
    <row r="5" spans="1:12" x14ac:dyDescent="0.25">
      <c r="A5">
        <v>129</v>
      </c>
      <c r="B5">
        <v>10.26</v>
      </c>
      <c r="C5">
        <f t="shared" si="0"/>
        <v>1323.54</v>
      </c>
      <c r="D5">
        <f t="shared" si="1"/>
        <v>105.2676</v>
      </c>
      <c r="E5">
        <f t="shared" si="2"/>
        <v>150.42371957712373</v>
      </c>
      <c r="F5">
        <f t="shared" si="3"/>
        <v>20002.040816326535</v>
      </c>
      <c r="G5">
        <f t="shared" si="4"/>
        <v>16.669722448979599</v>
      </c>
      <c r="H5">
        <f t="shared" si="5"/>
        <v>-21.423719577123734</v>
      </c>
      <c r="I5">
        <f t="shared" si="6"/>
        <v>458.97576051923471</v>
      </c>
      <c r="K5" t="s">
        <v>9</v>
      </c>
      <c r="L5">
        <f>L3 / L4</f>
        <v>270.42857142857144</v>
      </c>
    </row>
    <row r="6" spans="1:12" x14ac:dyDescent="0.25">
      <c r="A6">
        <v>172</v>
      </c>
      <c r="B6">
        <v>8.9600000000000009</v>
      </c>
      <c r="C6">
        <f t="shared" si="0"/>
        <v>1541.1200000000001</v>
      </c>
      <c r="D6">
        <f t="shared" si="1"/>
        <v>80.281600000000012</v>
      </c>
      <c r="E6">
        <f t="shared" si="2"/>
        <v>188.63380186712277</v>
      </c>
      <c r="F6">
        <f t="shared" si="3"/>
        <v>9688.1836734693916</v>
      </c>
      <c r="G6">
        <f t="shared" si="4"/>
        <v>7.7442938775510308</v>
      </c>
      <c r="H6">
        <f t="shared" si="5"/>
        <v>-16.63380186712277</v>
      </c>
      <c r="I6">
        <f t="shared" si="6"/>
        <v>276.68336455469694</v>
      </c>
      <c r="K6" t="s">
        <v>10</v>
      </c>
      <c r="L6">
        <f>L2 / L4</f>
        <v>6.1771428571428562</v>
      </c>
    </row>
    <row r="7" spans="1:12" x14ac:dyDescent="0.25">
      <c r="A7">
        <v>197</v>
      </c>
      <c r="B7">
        <v>12.27</v>
      </c>
      <c r="C7">
        <f t="shared" si="0"/>
        <v>2417.19</v>
      </c>
      <c r="D7">
        <f t="shared" si="1"/>
        <v>150.55289999999999</v>
      </c>
      <c r="E7">
        <f t="shared" si="2"/>
        <v>91.345053882586683</v>
      </c>
      <c r="F7">
        <f t="shared" si="3"/>
        <v>5391.7551020408191</v>
      </c>
      <c r="G7">
        <f t="shared" si="4"/>
        <v>37.122908163265315</v>
      </c>
      <c r="H7">
        <f t="shared" si="5"/>
        <v>105.65494611741332</v>
      </c>
      <c r="I7">
        <f t="shared" si="6"/>
        <v>11162.967639073511</v>
      </c>
      <c r="K7" t="s">
        <v>12</v>
      </c>
      <c r="L7">
        <f>SUM(C2:C15)</f>
        <v>17558.5</v>
      </c>
    </row>
    <row r="8" spans="1:12" x14ac:dyDescent="0.25">
      <c r="A8">
        <v>167</v>
      </c>
      <c r="B8">
        <v>10.28</v>
      </c>
      <c r="C8">
        <f t="shared" si="0"/>
        <v>1716.76</v>
      </c>
      <c r="D8">
        <f t="shared" si="1"/>
        <v>105.67839999999998</v>
      </c>
      <c r="E8">
        <f t="shared" si="2"/>
        <v>149.83587215727761</v>
      </c>
      <c r="F8">
        <f t="shared" si="3"/>
        <v>10697.469387755105</v>
      </c>
      <c r="G8">
        <f t="shared" si="4"/>
        <v>16.83343673469388</v>
      </c>
      <c r="H8">
        <f t="shared" si="5"/>
        <v>17.164127842722394</v>
      </c>
      <c r="I8">
        <f t="shared" si="6"/>
        <v>294.6072846013181</v>
      </c>
      <c r="K8" t="s">
        <v>13</v>
      </c>
      <c r="L8">
        <f>SUM(D2:D15)</f>
        <v>732.48760000000004</v>
      </c>
    </row>
    <row r="9" spans="1:12" x14ac:dyDescent="0.25">
      <c r="A9">
        <v>239</v>
      </c>
      <c r="B9">
        <v>4.45</v>
      </c>
      <c r="C9">
        <f t="shared" si="0"/>
        <v>1063.55</v>
      </c>
      <c r="D9">
        <f t="shared" si="1"/>
        <v>19.802500000000002</v>
      </c>
      <c r="E9">
        <f t="shared" si="2"/>
        <v>321.19339504242731</v>
      </c>
      <c r="F9">
        <f t="shared" si="3"/>
        <v>987.75510204081729</v>
      </c>
      <c r="G9">
        <f t="shared" si="4"/>
        <v>2.9830224489795878</v>
      </c>
      <c r="H9">
        <f t="shared" si="5"/>
        <v>-82.193395042427312</v>
      </c>
      <c r="I9">
        <f t="shared" si="6"/>
        <v>6755.7541886005147</v>
      </c>
      <c r="K9" t="s">
        <v>19</v>
      </c>
      <c r="L9">
        <f>L5 - L10 * L6</f>
        <v>451.98944595819341</v>
      </c>
    </row>
    <row r="10" spans="1:12" x14ac:dyDescent="0.25">
      <c r="A10">
        <v>542</v>
      </c>
      <c r="B10">
        <v>1.78</v>
      </c>
      <c r="C10">
        <f t="shared" si="0"/>
        <v>964.76</v>
      </c>
      <c r="D10">
        <f t="shared" si="1"/>
        <v>3.1684000000000001</v>
      </c>
      <c r="E10">
        <f t="shared" si="2"/>
        <v>399.67102559188697</v>
      </c>
      <c r="F10">
        <f t="shared" si="3"/>
        <v>73751.040816326524</v>
      </c>
      <c r="G10">
        <f t="shared" si="4"/>
        <v>19.334865306122438</v>
      </c>
      <c r="H10">
        <f t="shared" si="5"/>
        <v>142.32897440811303</v>
      </c>
      <c r="I10">
        <f t="shared" si="6"/>
        <v>20257.536956065294</v>
      </c>
      <c r="K10" t="s">
        <v>20</v>
      </c>
      <c r="L10">
        <f>(L4 * L7 - L2 * L3) / (L4 * L8 - L2 * L2)</f>
        <v>-29.392370992306986</v>
      </c>
    </row>
    <row r="11" spans="1:12" x14ac:dyDescent="0.25">
      <c r="A11">
        <v>372</v>
      </c>
      <c r="B11">
        <v>4</v>
      </c>
      <c r="C11">
        <f t="shared" si="0"/>
        <v>1488</v>
      </c>
      <c r="D11">
        <f t="shared" si="1"/>
        <v>16</v>
      </c>
      <c r="E11">
        <f t="shared" si="2"/>
        <v>334.4199619889655</v>
      </c>
      <c r="F11">
        <f t="shared" si="3"/>
        <v>10316.755102040814</v>
      </c>
      <c r="G11">
        <f t="shared" si="4"/>
        <v>4.7399510204081592</v>
      </c>
      <c r="H11">
        <f t="shared" si="5"/>
        <v>37.580038011034503</v>
      </c>
      <c r="I11">
        <f t="shared" si="6"/>
        <v>1412.2592569107981</v>
      </c>
      <c r="K11" t="s">
        <v>16</v>
      </c>
      <c r="L11">
        <f>SUM(I2:I15)</f>
        <v>61567.903670701664</v>
      </c>
    </row>
    <row r="12" spans="1:12" x14ac:dyDescent="0.25">
      <c r="A12">
        <v>245</v>
      </c>
      <c r="B12">
        <v>3.3</v>
      </c>
      <c r="C12">
        <f t="shared" si="0"/>
        <v>808.5</v>
      </c>
      <c r="D12">
        <f t="shared" si="1"/>
        <v>10.889999999999999</v>
      </c>
      <c r="E12">
        <f t="shared" si="2"/>
        <v>354.99462168358036</v>
      </c>
      <c r="F12">
        <f t="shared" si="3"/>
        <v>646.61224489795995</v>
      </c>
      <c r="G12">
        <f t="shared" si="4"/>
        <v>8.2779510204081586</v>
      </c>
      <c r="H12">
        <f t="shared" si="5"/>
        <v>-109.99462168358036</v>
      </c>
      <c r="I12">
        <f t="shared" si="6"/>
        <v>12098.816799313967</v>
      </c>
      <c r="K12" t="s">
        <v>17</v>
      </c>
      <c r="L12">
        <f>SUM(F2:F15)</f>
        <v>232871.42857142855</v>
      </c>
    </row>
    <row r="13" spans="1:12" x14ac:dyDescent="0.25">
      <c r="A13">
        <v>375</v>
      </c>
      <c r="B13">
        <v>4.3</v>
      </c>
      <c r="C13">
        <f t="shared" si="0"/>
        <v>1612.5</v>
      </c>
      <c r="D13">
        <f t="shared" si="1"/>
        <v>18.489999999999998</v>
      </c>
      <c r="E13">
        <f t="shared" si="2"/>
        <v>325.60225069127341</v>
      </c>
      <c r="F13">
        <f t="shared" si="3"/>
        <v>10935.183673469384</v>
      </c>
      <c r="G13">
        <f t="shared" si="4"/>
        <v>3.5236653061224459</v>
      </c>
      <c r="H13">
        <f t="shared" si="5"/>
        <v>49.397749308726588</v>
      </c>
      <c r="I13">
        <f t="shared" si="6"/>
        <v>2440.1376367677981</v>
      </c>
      <c r="K13" t="s">
        <v>24</v>
      </c>
      <c r="L13">
        <v>2</v>
      </c>
    </row>
    <row r="14" spans="1:12" x14ac:dyDescent="0.25">
      <c r="A14">
        <v>454</v>
      </c>
      <c r="B14">
        <v>0.8</v>
      </c>
      <c r="C14">
        <f t="shared" si="0"/>
        <v>363.20000000000005</v>
      </c>
      <c r="D14">
        <f t="shared" si="1"/>
        <v>0.64000000000000012</v>
      </c>
      <c r="E14">
        <f t="shared" si="2"/>
        <v>428.47554916434785</v>
      </c>
      <c r="F14">
        <f t="shared" si="3"/>
        <v>33698.469387755096</v>
      </c>
      <c r="G14">
        <f t="shared" si="4"/>
        <v>28.913665306122439</v>
      </c>
      <c r="H14">
        <f t="shared" si="5"/>
        <v>25.524450835652146</v>
      </c>
      <c r="I14">
        <f t="shared" si="6"/>
        <v>651.49759046162353</v>
      </c>
      <c r="K14" t="s">
        <v>23</v>
      </c>
      <c r="L14">
        <f>L4 - L13</f>
        <v>12</v>
      </c>
    </row>
    <row r="15" spans="1:12" x14ac:dyDescent="0.25">
      <c r="A15">
        <v>410</v>
      </c>
      <c r="B15">
        <v>0.5</v>
      </c>
      <c r="C15">
        <f t="shared" si="0"/>
        <v>205</v>
      </c>
      <c r="D15">
        <f t="shared" si="1"/>
        <v>0.25</v>
      </c>
      <c r="E15">
        <f t="shared" si="2"/>
        <v>437.29326046203994</v>
      </c>
      <c r="F15">
        <f t="shared" si="3"/>
        <v>19480.183673469382</v>
      </c>
      <c r="G15">
        <f t="shared" si="4"/>
        <v>32.229951020408151</v>
      </c>
      <c r="H15">
        <f t="shared" si="5"/>
        <v>-27.293260462039939</v>
      </c>
      <c r="I15">
        <f t="shared" si="6"/>
        <v>744.92206664875255</v>
      </c>
      <c r="K15" t="s">
        <v>18</v>
      </c>
      <c r="L15">
        <f>SQRT(L11 / L14)</f>
        <v>71.628616063868904</v>
      </c>
    </row>
    <row r="16" spans="1:12" x14ac:dyDescent="0.25">
      <c r="K16" t="s">
        <v>25</v>
      </c>
      <c r="L16">
        <f>SUM(G2:G15)</f>
        <v>198.28828571428571</v>
      </c>
    </row>
    <row r="17" spans="11:12" x14ac:dyDescent="0.25">
      <c r="K17" t="s">
        <v>21</v>
      </c>
      <c r="L17">
        <f>SQRT(L15^2 * (1/L4 + L6^2 / L16))</f>
        <v>36.793758363683324</v>
      </c>
    </row>
    <row r="18" spans="11:12" x14ac:dyDescent="0.25">
      <c r="K18" t="s">
        <v>22</v>
      </c>
      <c r="L18">
        <f>SQRT(L15^2 / L16)</f>
        <v>5.086722327904118</v>
      </c>
    </row>
    <row r="19" spans="11:12" x14ac:dyDescent="0.25">
      <c r="K19" t="s">
        <v>26</v>
      </c>
      <c r="L19">
        <f>1 - L11 / L12</f>
        <v>0.73561417968534948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peruvian_anchovies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wfoote01</dc:creator>
  <cp:lastModifiedBy>Windows User</cp:lastModifiedBy>
  <dcterms:created xsi:type="dcterms:W3CDTF">2018-11-30T14:53:04Z</dcterms:created>
  <dcterms:modified xsi:type="dcterms:W3CDTF">2018-11-30T15:00:35Z</dcterms:modified>
</cp:coreProperties>
</file>