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<sst xmlns="http://schemas.openxmlformats.org/spreadsheetml/2006/main" count="75" uniqueCount="60">
  <si>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</si>
  <si>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</si>
  <si>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</si>
  <si>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</si>
  <si>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</si>
  <si>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</si>
  <si>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</si>
  <si>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</si>
  <si>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</si>
  <si>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results:</t>
  </si>
  <si>
    <t xml:space="preserve">Fitted value</t>
  </si>
  <si>
    <t xml:space="preserve">Residual</t>
  </si>
  <si>
    <t xml:space="preserve">y = Gold, X =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</si>
  <si>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</si>
  <si>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</si>
  <si>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</si>
  <si>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</si>
  <si>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</si>
  <si>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</si>
  <si>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</si>
  <si>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</si>
  <si>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</si>
  <si>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</si>
  <si>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</si>
  <si>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</si>
  <si>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 (see formula in slides)</t>
  </si>
  <si>
    <t xml:space="preserve">Think of a trial and error approach where we try out different portfolios of gold and VFINX.</t>
  </si>
  <si>
    <t xml:space="preserve">For each portfolio, we recalculate its Sharpe ratio, recalculate the correlation of *gold by itself* with that portfolio at each step, and multiply these two together.</t>
  </si>
  <si>
    <t xml:space="preserve">We increase our holdings of gold whenever its SR is greater than this product, decrease our holdings when its SR is lower, and stop when we find exact equality.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</si>
  <si>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</si>
  <si>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</si>
  <si>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</si>
  <si>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</si>
  <si>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</si>
  <si>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SR of gold is greater</t>
  </si>
  <si>
    <t xml:space="preserve">Still greater</t>
  </si>
  <si>
    <t xml:space="preserve">Exactly matches</t>
  </si>
  <si>
    <t xml:space="preserve">SR of gold is lower</t>
  </si>
  <si>
    <t xml:space="preserve">Alternative approach based on alpha (see formula in slides)</t>
  </si>
  <si>
    <t xml:space="preserve">For each portfolio we recalculate the alpha of gold with respect to that portfolio.</t>
  </si>
  <si>
    <t xml:space="preserve">We increase our holdings of gold whenever alpha is positive, decrease whenever alpha is negative, and stop when alpha is exactly zero.</t>
  </si>
  <si>
    <t xml:space="preserve">This process is easier to follow but is mathematically the same as what we just did with Sharpe ratios above.</t>
  </si>
  <si>
    <t xml:space="preserve">Beta of gold w.r.t this portfolio, using formula on slides:</t>
  </si>
  <si>
    <t xml:space="preserve">Beta of gold w.r.t. this portfolio, using SLOPE formula:</t>
  </si>
  <si>
    <t xml:space="preserve">Alpha of gold w.r.t. this portfolio, using formula on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</si>
  <si>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</si>
  <si>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</si>
  <si>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</si>
  <si>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</si>
  <si>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</si>
  <si>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</si>
  <si>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We can calculate the information ratio of gold with respect to the index fund VFINX, and see just how useful gold is in improving the Sharpe ratio of an index investor.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</si>
  <si>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</si>
  <si>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</si>
  <si>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</si>
  <si>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</si>
  <si>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This exactly matches what we found in the homework (see above)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</si>
  <si>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</si>
  <si>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</si>
  <si>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also proportional to its IR, and it has many other useful properties too, but this is outside the class.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</si>
</sst>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-0.0601553829078803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-0.0325145646354904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-0.00440497722519906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0.0485420944558521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0.0129249569168104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-0.0843817138992673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-0.00831706696087586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0.0144629867351307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-0.0890607109242253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-0.167924001117631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-0.071748376986792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0.010671087174476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-0.0841256468889158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-0.106570302233903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0.0876004422853538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0.0955882352941175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0.0561769823514791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0.00219960160119848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0.0757790368271956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0.0359885889839806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0.0371678959247073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-0.0186762442278092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0.0598138659416501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0.0194549888992579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-0.0360377909808124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0.0309184601394361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0.0601355008366706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0.0157801912187878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-0.0800511742666545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-0.0523945684403731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0.0699610156990833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-0.0452978828163466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0.0891889591585076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0.0378831144108129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0.0667133794249737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0.0235710585391125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0.0341628005061156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0.000256176571768352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0.029479200786112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-0.0114540248170537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-0.0167227925294062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-0.0204685573366216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-0.0544645854313528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-0.0704258544721055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0.109138030332117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-0.00233665080051926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0.0101759777864656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0.0446459412780655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0.0430685293874515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0.0328145498659875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-0.00639543843427348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-0.060178363706863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0.041089483646604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0.013699721226603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0.0223933370000786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0.0257653129580961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-0.0185951968681773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0.00559987726296396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0.00902281559267482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0.051762198371013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0.0133893030324963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0.0373864804024786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0.019085817025102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0.0232747506276718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-0.0135055322901633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0.0507226799945968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-0.0291187246898502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0.0312163075154652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0.04586504967101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0.0302843397273793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0.0251377505765782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-0.0346912420756047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0.0456065673456978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0.00823795990288501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0.00724091988646247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0.0233494363929148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0.0205195136102581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-0.0138804401924461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0.0398721399730821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-0.0141796015655977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0.0242321006648716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0.0268240343347639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-0.00264339739843289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-0.0301753646848175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0.0573957428323197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-0.0159366891700888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0.00949084998164751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0.0127259505505921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-0.0193291696824253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0.0208026896406808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-0.0604158089748867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-0.0249003440274845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0.0842271649542736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0.00286368843069873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-0.0159258615808687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-0.0497665534804753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-0.00145170295924058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0.0677543758121744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0.00373703879151521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0.0178290508652335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0.00249965338398694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0.0367635668921362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0.00129488520344645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8.18147862746699E-005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-0.0183307527096549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0.0369899257148674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0.0196261876640143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0.0188313888754419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0.0396274826570371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0.00100050029716892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0.0101811511121301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0.0139374404140373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0.00611578182993622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0.0204245810055865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0.00293447792571833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0.0205908592338404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0.0231758180332804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0.0305933770381577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0.0110198833366344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0.0571266510007293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-0.0369845163268435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-0.0255152706757728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0.00373241458512785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0.0239457338999674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0.00605054148457684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0.0370931112793338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0.0324625432193622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0.00554349928205711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-0.0684900962503251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0.0202664964493737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-0.0904014174392535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0.0800207397165573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0.0320051208193311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0.0193663734710763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0.0404113778865269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-0.0636460515194943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0.0703292522395198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0.0142588703437603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-0.0159110723626853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0.018588488585213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0.0215499981798988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0.0362042547126109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0.0300546842811047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-0.000503085591628816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-0.0824133418341666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-0.123720923898613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0.128138491847257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0.0475217358995319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0.019813157422045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0.0562700964630225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0.0717689100655152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-0.0381056918766258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-0.0267134985338188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0.109356376638856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0.038389456370638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-0.0102135025966532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0.0275462018305834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0.0437024133785846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0.05322716985248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0.00686084142394816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0.0232327522178148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0.0236198638769851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0.0302903440293545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-0.0466309235563363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0.0699323559735459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-0.00705086020494505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0.0446858266383139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-0.0518574091756469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-0.0299964033089557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0.0369330272831927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-0.0873027259684361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0.00170295265791598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-0.0826540756003434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0.0920954724972811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-0.0409067085953879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-0.0922013629502215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0.080812354558917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0.0557559488857198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-0.0577267036651241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0.0626817629951717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-0.0244971703376997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0.0365731276856522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0.0155091920976973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0.00420768291732676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0.0659523891273988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0.0320239631785304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-0.01602246448629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-0.0477831162587767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-0.0211539919629995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0.0911954557190808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0.0453026164010488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0.0166799227360526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0.0532868414582357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0.0320530095060976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-0.0409560537006868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0.0494570476292873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0.0357574019055424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0.012047236280639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0.0241410417320365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0.0212262705680311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-0.00915757803685602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0.0585656538819199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-0.0239562635671736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8.68"/>
    <col collapsed="false" customWidth="true" hidden="false" outlineLevel="0" max="2" min="2" style="5" width="18.82"/>
    <col collapsed="false" customWidth="true" hidden="false" outlineLevel="0" max="3" min="3" style="5" width="17.71"/>
    <col collapsed="false" customWidth="false" hidden="false" outlineLevel="0" max="5" min="5" style="6" width="11.53"/>
    <col collapsed="false" customWidth="false" hidden="false" outlineLevel="0" max="7" min="7" style="6" width="11.53"/>
    <col collapsed="false" customWidth="false" hidden="false" outlineLevel="0" max="9" min="9" style="6" width="11.53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7" t="s">
        <v>6</v>
      </c>
      <c r="G1" s="7" t="s">
        <v>7</v>
      </c>
      <c r="I1" s="7" t="s">
        <v>8</v>
      </c>
      <c r="K1" s="8" t="s">
        <v>9</v>
      </c>
      <c r="M1" s="9" t="s">
        <v>10</v>
      </c>
      <c r="N1" s="10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Data!B2-Data!D2</f>
        <v>-0.0622553829078803</v>
      </c>
      <c r="C2" s="1" t="n">
        <f aca="false">Data!C2-Data!D2</f>
        <v>0.102204</v>
      </c>
      <c r="E2" s="1" t="n">
        <f aca="false">0.2*C2+0.8*B2</f>
        <v>-0.0293635063263042</v>
      </c>
      <c r="G2" s="9" t="n">
        <f aca="false">'Optimal portfolio from homework'!$B$15*B2 + 'Optimal portfolio from homework'!$C$15*C2</f>
        <v>-0.00192070391019516</v>
      </c>
      <c r="I2" s="9" t="n">
        <f aca="false">0.5*C2+0.5*B2</f>
        <v>0.0199743085460599</v>
      </c>
      <c r="K2" s="5" t="s">
        <v>12</v>
      </c>
      <c r="M2" s="9" t="n">
        <f aca="false">'Optimal portfolio from homework'!D$41+'Optimal portfolio from homework'!D$39*B2</f>
        <v>0.00138621198753916</v>
      </c>
      <c r="N2" s="9" t="n">
        <f aca="false">C2-M2</f>
        <v>0.100817788012461</v>
      </c>
    </row>
    <row r="3" customFormat="false" ht="13.8" hidden="false" customHeight="false" outlineLevel="0" collapsed="false">
      <c r="A3" s="4" t="n">
        <v>39479</v>
      </c>
      <c r="B3" s="1" t="n">
        <f aca="false">Data!B3-Data!D3</f>
        <v>-0.0338145646354904</v>
      </c>
      <c r="C3" s="1" t="n">
        <f aca="false">Data!C3-Data!D3</f>
        <v>0.047685</v>
      </c>
      <c r="E3" s="1" t="n">
        <f aca="false">0.2*C3+0.8*B3</f>
        <v>-0.0175146517083923</v>
      </c>
      <c r="G3" s="9" t="n">
        <f aca="false">'Optimal portfolio from homework'!$B$15*B3 + 'Optimal portfolio from homework'!$C$15*C3</f>
        <v>-0.00391508438821417</v>
      </c>
      <c r="I3" s="9" t="n">
        <f aca="false">0.5*C3+0.5*B3</f>
        <v>0.00693521768225479</v>
      </c>
      <c r="M3" s="9" t="n">
        <f aca="false">'Optimal portfolio from homework'!D$41+'Optimal portfolio from homework'!D$39*B3</f>
        <v>0.0031906115420036</v>
      </c>
      <c r="N3" s="9" t="n">
        <f aca="false">C3-M3</f>
        <v>0.0444943884579964</v>
      </c>
    </row>
    <row r="4" customFormat="false" ht="13.8" hidden="false" customHeight="false" outlineLevel="0" collapsed="false">
      <c r="A4" s="4" t="n">
        <v>39508</v>
      </c>
      <c r="B4" s="1" t="n">
        <f aca="false">Data!B4-Data!D4</f>
        <v>-0.00610497722519906</v>
      </c>
      <c r="C4" s="1" t="n">
        <f aca="false">Data!C4-Data!D4</f>
        <v>-0.034466</v>
      </c>
      <c r="E4" s="1" t="n">
        <f aca="false">0.2*C4+0.8*B4</f>
        <v>-0.0117771817801592</v>
      </c>
      <c r="G4" s="9" t="n">
        <f aca="false">'Optimal portfolio from homework'!$B$15*B4 + 'Optimal portfolio from homework'!$C$15*C4</f>
        <v>-0.0165096934226454</v>
      </c>
      <c r="I4" s="9" t="n">
        <f aca="false">0.5*C4+0.5*B4</f>
        <v>-0.0202854886125995</v>
      </c>
      <c r="M4" s="9" t="n">
        <f aca="false">'Optimal portfolio from homework'!D$41+'Optimal portfolio from homework'!D$39*B4</f>
        <v>0.00494861887845431</v>
      </c>
      <c r="N4" s="9" t="n">
        <f aca="false">C4-M4</f>
        <v>-0.0394146188784543</v>
      </c>
    </row>
    <row r="5" customFormat="false" ht="13.8" hidden="false" customHeight="false" outlineLevel="0" collapsed="false">
      <c r="A5" s="4" t="n">
        <v>39539</v>
      </c>
      <c r="B5" s="1" t="n">
        <f aca="false">Data!B5-Data!D5</f>
        <v>0.0467420944558521</v>
      </c>
      <c r="C5" s="1" t="n">
        <f aca="false">Data!C5-Data!D5</f>
        <v>-0.075953</v>
      </c>
      <c r="E5" s="1" t="n">
        <f aca="false">0.2*C5+0.8*B5</f>
        <v>0.0222030755646817</v>
      </c>
      <c r="G5" s="9" t="n">
        <f aca="false">'Optimal portfolio from homework'!$B$15*B5 + 'Optimal portfolio from homework'!$C$15*C5</f>
        <v>0.00172934414819069</v>
      </c>
      <c r="I5" s="9" t="n">
        <f aca="false">0.5*C5+0.5*B5</f>
        <v>-0.0146054527720739</v>
      </c>
      <c r="M5" s="9" t="n">
        <f aca="false">'Optimal portfolio from homework'!D$41+'Optimal portfolio from homework'!D$39*B5</f>
        <v>0.00830144901444976</v>
      </c>
      <c r="N5" s="9" t="n">
        <f aca="false">C5-M5</f>
        <v>-0.0842544490144498</v>
      </c>
    </row>
    <row r="6" customFormat="false" ht="13.8" hidden="false" customHeight="false" outlineLevel="0" collapsed="false">
      <c r="A6" s="4" t="n">
        <v>39569</v>
      </c>
      <c r="B6" s="1" t="n">
        <f aca="false">Data!B6-Data!D6</f>
        <v>0.0111249569168104</v>
      </c>
      <c r="C6" s="1" t="n">
        <f aca="false">Data!C6-Data!D6</f>
        <v>0.011741</v>
      </c>
      <c r="E6" s="1" t="n">
        <f aca="false">0.2*C6+0.8*B6</f>
        <v>0.0112481655334483</v>
      </c>
      <c r="G6" s="9" t="n">
        <f aca="false">'Optimal portfolio from homework'!$B$15*B6 + 'Optimal portfolio from homework'!$C$15*C6</f>
        <v>0.0113509626394137</v>
      </c>
      <c r="I6" s="9" t="n">
        <f aca="false">0.5*C6+0.5*B6</f>
        <v>0.0114329784584052</v>
      </c>
      <c r="M6" s="9" t="n">
        <f aca="false">'Optimal portfolio from homework'!D$41+'Optimal portfolio from homework'!D$39*B6</f>
        <v>0.00604175498978326</v>
      </c>
      <c r="N6" s="9" t="n">
        <f aca="false">C6-M6</f>
        <v>0.00569924501021674</v>
      </c>
    </row>
    <row r="7" customFormat="false" ht="13.8" hidden="false" customHeight="false" outlineLevel="0" collapsed="false">
      <c r="A7" s="4" t="n">
        <v>39600</v>
      </c>
      <c r="B7" s="1" t="n">
        <f aca="false">Data!B7-Data!D7</f>
        <v>-0.0860817138992673</v>
      </c>
      <c r="C7" s="1" t="n">
        <f aca="false">Data!C7-Data!D7</f>
        <v>0.058846</v>
      </c>
      <c r="E7" s="1" t="n">
        <f aca="false">0.2*C7+0.8*B7</f>
        <v>-0.0570961711194138</v>
      </c>
      <c r="G7" s="9" t="n">
        <f aca="false">'Optimal portfolio from homework'!$B$15*B7 + 'Optimal portfolio from homework'!$C$15*C7</f>
        <v>-0.0329125547952315</v>
      </c>
      <c r="I7" s="9" t="n">
        <f aca="false">0.5*C7+0.5*B7</f>
        <v>-0.0136178569496336</v>
      </c>
      <c r="M7" s="9" t="n">
        <f aca="false">'Optimal portfolio from homework'!D$41+'Optimal portfolio from homework'!D$39*B7</f>
        <v>-0.000125425990441149</v>
      </c>
      <c r="N7" s="9" t="n">
        <f aca="false">C7-M7</f>
        <v>0.0589714259904412</v>
      </c>
    </row>
    <row r="8" customFormat="false" ht="13.8" hidden="false" customHeight="false" outlineLevel="0" collapsed="false">
      <c r="A8" s="4" t="n">
        <v>39630</v>
      </c>
      <c r="B8" s="1" t="n">
        <f aca="false">Data!B8-Data!D8</f>
        <v>-0.00981706696087586</v>
      </c>
      <c r="C8" s="1" t="n">
        <f aca="false">Data!C8-Data!D8</f>
        <v>-0.023746</v>
      </c>
      <c r="E8" s="1" t="n">
        <f aca="false">0.2*C8+0.8*B8</f>
        <v>-0.0126028535687007</v>
      </c>
      <c r="G8" s="9" t="n">
        <f aca="false">'Optimal portfolio from homework'!$B$15*B8 + 'Optimal portfolio from homework'!$C$15*C8</f>
        <v>-0.014927129329081</v>
      </c>
      <c r="I8" s="9" t="n">
        <f aca="false">0.5*C8+0.5*B8</f>
        <v>-0.0167815334804379</v>
      </c>
      <c r="M8" s="9" t="n">
        <f aca="false">'Optimal portfolio from homework'!D$41+'Optimal portfolio from homework'!D$39*B8</f>
        <v>0.00471310902071968</v>
      </c>
      <c r="N8" s="9" t="n">
        <f aca="false">C8-M8</f>
        <v>-0.0284591090207197</v>
      </c>
    </row>
    <row r="9" customFormat="false" ht="13.8" hidden="false" customHeight="false" outlineLevel="0" collapsed="false">
      <c r="A9" s="4" t="n">
        <v>39661</v>
      </c>
      <c r="B9" s="1" t="n">
        <f aca="false">Data!B9-Data!D9</f>
        <v>0.0131629867351307</v>
      </c>
      <c r="C9" s="1" t="n">
        <f aca="false">Data!C9-Data!D9</f>
        <v>-0.084085</v>
      </c>
      <c r="E9" s="1" t="n">
        <f aca="false">0.2*C9+0.8*B9</f>
        <v>-0.00628661061189545</v>
      </c>
      <c r="G9" s="9" t="n">
        <f aca="false">'Optimal portfolio from homework'!$B$15*B9 + 'Optimal portfolio from homework'!$C$15*C9</f>
        <v>-0.0225140659151387</v>
      </c>
      <c r="I9" s="9" t="n">
        <f aca="false">0.5*C9+0.5*B9</f>
        <v>-0.0354610066324347</v>
      </c>
      <c r="M9" s="9" t="n">
        <f aca="false">'Optimal portfolio from homework'!D$41+'Optimal portfolio from homework'!D$39*B9</f>
        <v>0.00617105577364053</v>
      </c>
      <c r="N9" s="9" t="n">
        <f aca="false">C9-M9</f>
        <v>-0.0902560557736405</v>
      </c>
    </row>
    <row r="10" customFormat="false" ht="13.8" hidden="false" customHeight="false" outlineLevel="0" collapsed="false">
      <c r="A10" s="4" t="n">
        <v>39692</v>
      </c>
      <c r="B10" s="1" t="n">
        <f aca="false">Data!B10-Data!D10</f>
        <v>-0.0905607109242253</v>
      </c>
      <c r="C10" s="1" t="n">
        <f aca="false">Data!C10-Data!D10</f>
        <v>0.070825</v>
      </c>
      <c r="E10" s="1" t="n">
        <f aca="false">0.2*C10+0.8*B10</f>
        <v>-0.0582835687393802</v>
      </c>
      <c r="G10" s="9" t="n">
        <f aca="false">'Optimal portfolio from homework'!$B$15*B10 + 'Optimal portfolio from homework'!$C$15*C10</f>
        <v>-0.0313536599718301</v>
      </c>
      <c r="I10" s="9" t="n">
        <f aca="false">0.5*C10+0.5*B10</f>
        <v>-0.00986785546211265</v>
      </c>
      <c r="M10" s="9" t="n">
        <f aca="false">'Optimal portfolio from homework'!D$41+'Optimal portfolio from homework'!D$39*B10</f>
        <v>-0.000409591521786904</v>
      </c>
      <c r="N10" s="9" t="n">
        <f aca="false">C10-M10</f>
        <v>0.0712345915217869</v>
      </c>
    </row>
    <row r="11" customFormat="false" ht="13.8" hidden="false" customHeight="false" outlineLevel="0" collapsed="false">
      <c r="A11" s="4" t="n">
        <v>39722</v>
      </c>
      <c r="B11" s="1" t="n">
        <f aca="false">Data!B11-Data!D11</f>
        <v>-0.168724001117631</v>
      </c>
      <c r="C11" s="1" t="n">
        <f aca="false">Data!C11-Data!D11</f>
        <v>-0.188648</v>
      </c>
      <c r="E11" s="1" t="n">
        <f aca="false">0.2*C11+0.8*B11</f>
        <v>-0.172708800894104</v>
      </c>
      <c r="G11" s="9" t="n">
        <f aca="false">'Optimal portfolio from homework'!$B$15*B11 + 'Optimal portfolio from homework'!$C$15*C11</f>
        <v>-0.176033453796237</v>
      </c>
      <c r="I11" s="9" t="n">
        <f aca="false">0.5*C11+0.5*B11</f>
        <v>-0.178686000558815</v>
      </c>
      <c r="M11" s="9" t="n">
        <f aca="false">'Optimal portfolio from homework'!D$41+'Optimal portfolio from homework'!D$39*B11</f>
        <v>-0.0053685840743104</v>
      </c>
      <c r="N11" s="9" t="n">
        <f aca="false">C11-M11</f>
        <v>-0.18327941592569</v>
      </c>
    </row>
    <row r="12" customFormat="false" ht="13.8" hidden="false" customHeight="false" outlineLevel="0" collapsed="false">
      <c r="A12" s="4" t="n">
        <v>39753</v>
      </c>
      <c r="B12" s="1" t="n">
        <f aca="false">Data!B12-Data!D12</f>
        <v>-0.072048376986792</v>
      </c>
      <c r="C12" s="1" t="n">
        <f aca="false">Data!C12-Data!D12</f>
        <v>0.116378</v>
      </c>
      <c r="E12" s="1" t="n">
        <f aca="false">0.2*C12+0.8*B12</f>
        <v>-0.0343631015894336</v>
      </c>
      <c r="G12" s="9" t="n">
        <f aca="false">'Optimal portfolio from homework'!$B$15*B12 + 'Optimal portfolio from homework'!$C$15*C12</f>
        <v>-0.00292100481026564</v>
      </c>
      <c r="I12" s="9" t="n">
        <f aca="false">0.5*C12+0.5*B12</f>
        <v>0.022164811506604</v>
      </c>
      <c r="M12" s="9" t="n">
        <f aca="false">'Optimal portfolio from homework'!D$41+'Optimal portfolio from homework'!D$39*B12</f>
        <v>0.000764905174787732</v>
      </c>
      <c r="N12" s="9" t="n">
        <f aca="false">C12-M12</f>
        <v>0.115613094825212</v>
      </c>
    </row>
    <row r="13" customFormat="false" ht="13.8" hidden="false" customHeight="false" outlineLevel="0" collapsed="false">
      <c r="A13" s="4" t="n">
        <v>39783</v>
      </c>
      <c r="B13" s="1" t="n">
        <f aca="false">Data!B13-Data!D13</f>
        <v>0.010671087174476</v>
      </c>
      <c r="C13" s="1" t="n">
        <f aca="false">Data!C13-Data!D13</f>
        <v>0.063307</v>
      </c>
      <c r="E13" s="1" t="n">
        <f aca="false">0.2*C13+0.8*B13</f>
        <v>0.0211982697395808</v>
      </c>
      <c r="G13" s="9" t="n">
        <f aca="false">'Optimal portfolio from homework'!$B$15*B13 + 'Optimal portfolio from homework'!$C$15*C13</f>
        <v>0.0299814533446871</v>
      </c>
      <c r="I13" s="9" t="n">
        <f aca="false">0.5*C13+0.5*B13</f>
        <v>0.036989043587238</v>
      </c>
      <c r="M13" s="9" t="n">
        <f aca="false">'Optimal portfolio from homework'!D$41+'Optimal portfolio from homework'!D$39*B13</f>
        <v>0.00601295967338239</v>
      </c>
      <c r="N13" s="9" t="n">
        <f aca="false">C13-M13</f>
        <v>0.0572940403266176</v>
      </c>
    </row>
    <row r="14" customFormat="false" ht="13.8" hidden="false" customHeight="false" outlineLevel="0" collapsed="false">
      <c r="A14" s="4" t="n">
        <v>39814</v>
      </c>
      <c r="B14" s="1" t="n">
        <f aca="false">Data!B14-Data!D14</f>
        <v>-0.0841256468889158</v>
      </c>
      <c r="C14" s="1" t="n">
        <f aca="false">Data!C14-Data!D14</f>
        <v>0.06185</v>
      </c>
      <c r="E14" s="1" t="n">
        <f aca="false">0.2*C14+0.8*B14</f>
        <v>-0.0549305175111326</v>
      </c>
      <c r="G14" s="9" t="n">
        <f aca="false">'Optimal portfolio from homework'!$B$15*B14 + 'Optimal portfolio from homework'!$C$15*C14</f>
        <v>-0.030572036016768</v>
      </c>
      <c r="I14" s="9" t="n">
        <f aca="false">0.5*C14+0.5*B14</f>
        <v>-0.0111378234444579</v>
      </c>
      <c r="M14" s="9" t="n">
        <f aca="false">'Optimal portfolio from homework'!D$41+'Optimal portfolio from homework'!D$39*B14</f>
        <v>-1.32525577954245E-006</v>
      </c>
      <c r="N14" s="9" t="n">
        <f aca="false">C14-M14</f>
        <v>0.0618513252557795</v>
      </c>
    </row>
    <row r="15" customFormat="false" ht="13.8" hidden="false" customHeight="false" outlineLevel="0" collapsed="false">
      <c r="A15" s="4" t="n">
        <v>39845</v>
      </c>
      <c r="B15" s="1" t="n">
        <f aca="false">Data!B15-Data!D15</f>
        <v>-0.106670302233903</v>
      </c>
      <c r="C15" s="1" t="n">
        <f aca="false">Data!C15-Data!D15</f>
        <v>0.02739</v>
      </c>
      <c r="E15" s="1" t="n">
        <f aca="false">0.2*C15+0.8*B15</f>
        <v>-0.0798582417871222</v>
      </c>
      <c r="G15" s="9" t="n">
        <f aca="false">'Optimal portfolio from homework'!$B$15*B15 + 'Optimal portfolio from homework'!$C$15*C15</f>
        <v>-0.0574880351075217</v>
      </c>
      <c r="I15" s="9" t="n">
        <f aca="false">0.5*C15+0.5*B15</f>
        <v>-0.0396401511169514</v>
      </c>
      <c r="M15" s="9" t="n">
        <f aca="false">'Optimal portfolio from homework'!D$41+'Optimal portfolio from homework'!D$39*B15</f>
        <v>-0.00143164859143197</v>
      </c>
      <c r="N15" s="9" t="n">
        <f aca="false">C15-M15</f>
        <v>0.028821648591432</v>
      </c>
    </row>
    <row r="16" customFormat="false" ht="13.8" hidden="false" customHeight="false" outlineLevel="0" collapsed="false">
      <c r="A16" s="4" t="n">
        <v>39873</v>
      </c>
      <c r="B16" s="1" t="n">
        <f aca="false">Data!B16-Data!D16</f>
        <v>0.0874004422853538</v>
      </c>
      <c r="C16" s="1" t="n">
        <f aca="false">Data!C16-Data!D16</f>
        <v>-0.026955</v>
      </c>
      <c r="E16" s="1" t="n">
        <f aca="false">0.2*C16+0.8*B16</f>
        <v>0.064529353828283</v>
      </c>
      <c r="G16" s="9" t="n">
        <f aca="false">'Optimal portfolio from homework'!$B$15*B16 + 'Optimal portfolio from homework'!$C$15*C16</f>
        <v>0.0454472330495521</v>
      </c>
      <c r="I16" s="9" t="n">
        <f aca="false">0.5*C16+0.5*B16</f>
        <v>0.0302227211426769</v>
      </c>
      <c r="M16" s="9" t="n">
        <f aca="false">'Optimal portfolio from homework'!D$41+'Optimal portfolio from homework'!D$39*B16</f>
        <v>0.0108809776344133</v>
      </c>
      <c r="N16" s="9" t="n">
        <f aca="false">C16-M16</f>
        <v>-0.0378359776344134</v>
      </c>
    </row>
    <row r="17" customFormat="false" ht="13.8" hidden="false" customHeight="false" outlineLevel="0" collapsed="false">
      <c r="A17" s="4" t="n">
        <v>39904</v>
      </c>
      <c r="B17" s="1" t="n">
        <f aca="false">Data!B17-Data!D17</f>
        <v>0.0954882352941175</v>
      </c>
      <c r="C17" s="1" t="n">
        <f aca="false">Data!C17-Data!D17</f>
        <v>-0.032218</v>
      </c>
      <c r="E17" s="1" t="n">
        <f aca="false">0.2*C17+0.8*B17</f>
        <v>0.069946988235294</v>
      </c>
      <c r="G17" s="9" t="n">
        <f aca="false">'Optimal portfolio from homework'!$B$15*B17 + 'Optimal portfolio from homework'!$C$15*C17</f>
        <v>0.0486370640429804</v>
      </c>
      <c r="I17" s="9" t="n">
        <f aca="false">0.5*C17+0.5*B17</f>
        <v>0.0316351176470588</v>
      </c>
      <c r="M17" s="9" t="n">
        <f aca="false">'Optimal portfolio from homework'!D$41+'Optimal portfolio from homework'!D$39*B17</f>
        <v>0.0113940996536831</v>
      </c>
      <c r="N17" s="9" t="n">
        <f aca="false">C17-M17</f>
        <v>-0.0436120996536831</v>
      </c>
    </row>
    <row r="18" customFormat="false" ht="13.8" hidden="false" customHeight="false" outlineLevel="0" collapsed="false">
      <c r="A18" s="4" t="n">
        <v>39934</v>
      </c>
      <c r="B18" s="1" t="n">
        <f aca="false">Data!B18-Data!D18</f>
        <v>0.0561769823514791</v>
      </c>
      <c r="C18" s="1" t="n">
        <f aca="false">Data!C18-Data!D18</f>
        <v>0.093363</v>
      </c>
      <c r="E18" s="1" t="n">
        <f aca="false">0.2*C18+0.8*B18</f>
        <v>0.0636141858811832</v>
      </c>
      <c r="G18" s="9" t="n">
        <f aca="false">'Optimal portfolio from homework'!$B$15*B18 + 'Optimal portfolio from homework'!$C$15*C18</f>
        <v>0.0698192957200176</v>
      </c>
      <c r="I18" s="9" t="n">
        <f aca="false">0.5*C18+0.5*B18</f>
        <v>0.0747699911757395</v>
      </c>
      <c r="M18" s="9" t="n">
        <f aca="false">'Optimal portfolio from homework'!D$41+'Optimal portfolio from homework'!D$39*B18</f>
        <v>0.00890003613498343</v>
      </c>
      <c r="N18" s="9" t="n">
        <f aca="false">C18-M18</f>
        <v>0.0844629638650166</v>
      </c>
    </row>
    <row r="19" customFormat="false" ht="13.8" hidden="false" customHeight="false" outlineLevel="0" collapsed="false">
      <c r="A19" s="4" t="n">
        <v>39965</v>
      </c>
      <c r="B19" s="1" t="n">
        <f aca="false">Data!B19-Data!D19</f>
        <v>0.00209960160119848</v>
      </c>
      <c r="C19" s="1" t="n">
        <f aca="false">Data!C19-Data!D19</f>
        <v>-0.031993</v>
      </c>
      <c r="E19" s="1" t="n">
        <f aca="false">0.2*C19+0.8*B19</f>
        <v>-0.00471891871904122</v>
      </c>
      <c r="G19" s="9" t="n">
        <f aca="false">'Optimal portfolio from homework'!$B$15*B19 + 'Optimal portfolio from homework'!$C$15*C19</f>
        <v>-0.0104078402816186</v>
      </c>
      <c r="I19" s="9" t="n">
        <f aca="false">0.5*C19+0.5*B19</f>
        <v>-0.0149466991994008</v>
      </c>
      <c r="M19" s="9" t="n">
        <f aca="false">'Optimal portfolio from homework'!D$41+'Optimal portfolio from homework'!D$39*B19</f>
        <v>0.00546915025828778</v>
      </c>
      <c r="N19" s="9" t="n">
        <f aca="false">C19-M19</f>
        <v>-0.0374621502582878</v>
      </c>
    </row>
    <row r="20" customFormat="false" ht="13.8" hidden="false" customHeight="false" outlineLevel="0" collapsed="false">
      <c r="A20" s="4" t="n">
        <v>39995</v>
      </c>
      <c r="B20" s="1" t="n">
        <f aca="false">Data!B20-Data!D20</f>
        <v>0.0756790368271956</v>
      </c>
      <c r="C20" s="1" t="n">
        <f aca="false">Data!C20-Data!D20</f>
        <v>-0.004882</v>
      </c>
      <c r="E20" s="1" t="n">
        <f aca="false">0.2*C20+0.8*B20</f>
        <v>0.0595668294617564</v>
      </c>
      <c r="G20" s="9" t="n">
        <f aca="false">'Optimal portfolio from homework'!$B$15*B20 + 'Optimal portfolio from homework'!$C$15*C20</f>
        <v>0.0461238712249256</v>
      </c>
      <c r="I20" s="9" t="n">
        <f aca="false">0.5*C20+0.5*B20</f>
        <v>0.0353985184135978</v>
      </c>
      <c r="M20" s="9" t="n">
        <f aca="false">'Optimal portfolio from homework'!D$41+'Optimal portfolio from homework'!D$39*B20</f>
        <v>0.0101373246711324</v>
      </c>
      <c r="N20" s="9" t="n">
        <f aca="false">C20-M20</f>
        <v>-0.0150193246711324</v>
      </c>
    </row>
    <row r="21" customFormat="false" ht="13.8" hidden="false" customHeight="false" outlineLevel="0" collapsed="false">
      <c r="A21" s="4" t="n">
        <v>40026</v>
      </c>
      <c r="B21" s="1" t="n">
        <f aca="false">Data!B21-Data!D21</f>
        <v>0.0358885889839806</v>
      </c>
      <c r="C21" s="1" t="n">
        <f aca="false">Data!C21-Data!D21</f>
        <v>0.015116</v>
      </c>
      <c r="E21" s="1" t="n">
        <f aca="false">0.2*C21+0.8*B21</f>
        <v>0.0317340711871845</v>
      </c>
      <c r="G21" s="9" t="n">
        <f aca="false">'Optimal portfolio from homework'!$B$15*B21 + 'Optimal portfolio from homework'!$C$15*C21</f>
        <v>0.028267816814348</v>
      </c>
      <c r="I21" s="9" t="n">
        <f aca="false">0.5*C21+0.5*B21</f>
        <v>0.0255022944919903</v>
      </c>
      <c r="M21" s="9" t="n">
        <f aca="false">'Optimal portfolio from homework'!D$41+'Optimal portfolio from homework'!D$39*B21</f>
        <v>0.00761285910644299</v>
      </c>
      <c r="N21" s="9" t="n">
        <f aca="false">C21-M21</f>
        <v>0.00750314089355701</v>
      </c>
    </row>
    <row r="22" customFormat="false" ht="13.8" hidden="false" customHeight="false" outlineLevel="0" collapsed="false">
      <c r="A22" s="4" t="n">
        <v>40057</v>
      </c>
      <c r="B22" s="1" t="n">
        <f aca="false">Data!B22-Data!D22</f>
        <v>0.0370678959247073</v>
      </c>
      <c r="C22" s="1" t="n">
        <f aca="false">Data!C22-Data!D22</f>
        <v>0.053016</v>
      </c>
      <c r="E22" s="1" t="n">
        <f aca="false">0.2*C22+0.8*B22</f>
        <v>0.0402575167397658</v>
      </c>
      <c r="G22" s="9" t="n">
        <f aca="false">'Optimal portfolio from homework'!$B$15*B22 + 'Optimal portfolio from homework'!$C$15*C22</f>
        <v>0.042918725004757</v>
      </c>
      <c r="I22" s="9" t="n">
        <f aca="false">0.5*C22+0.5*B22</f>
        <v>0.0450419479623536</v>
      </c>
      <c r="M22" s="9" t="n">
        <f aca="false">'Optimal portfolio from homework'!D$41+'Optimal portfolio from homework'!D$39*B22</f>
        <v>0.00768767906760036</v>
      </c>
      <c r="N22" s="9" t="n">
        <f aca="false">C22-M22</f>
        <v>0.0453283209323996</v>
      </c>
    </row>
    <row r="23" customFormat="false" ht="13.8" hidden="false" customHeight="false" outlineLevel="0" collapsed="false">
      <c r="A23" s="4" t="n">
        <v>40087</v>
      </c>
      <c r="B23" s="1" t="n">
        <f aca="false">Data!B23-Data!D23</f>
        <v>-0.0186762442278092</v>
      </c>
      <c r="C23" s="1" t="n">
        <f aca="false">Data!C23-Data!D23</f>
        <v>0.043196</v>
      </c>
      <c r="E23" s="1" t="n">
        <f aca="false">0.2*C23+0.8*B23</f>
        <v>-0.00630179538224738</v>
      </c>
      <c r="G23" s="9" t="n">
        <f aca="false">'Optimal portfolio from homework'!$B$15*B23 + 'Optimal portfolio from homework'!$C$15*C23</f>
        <v>0.00402262480809286</v>
      </c>
      <c r="I23" s="9" t="n">
        <f aca="false">0.5*C23+0.5*B23</f>
        <v>0.0122598778860954</v>
      </c>
      <c r="M23" s="9" t="n">
        <f aca="false">'Optimal portfolio from homework'!D$41+'Optimal portfolio from homework'!D$39*B23</f>
        <v>0.00415104729098054</v>
      </c>
      <c r="N23" s="9" t="n">
        <f aca="false">C23-M23</f>
        <v>0.0390449527090195</v>
      </c>
    </row>
    <row r="24" customFormat="false" ht="13.8" hidden="false" customHeight="false" outlineLevel="0" collapsed="false">
      <c r="A24" s="4" t="n">
        <v>40118</v>
      </c>
      <c r="B24" s="1" t="n">
        <f aca="false">Data!B24-Data!D24</f>
        <v>0.0598138659416501</v>
      </c>
      <c r="C24" s="1" t="n">
        <f aca="false">Data!C24-Data!D24</f>
        <v>0.122068</v>
      </c>
      <c r="E24" s="1" t="n">
        <f aca="false">0.2*C24+0.8*B24</f>
        <v>0.0722646927533201</v>
      </c>
      <c r="G24" s="9" t="n">
        <f aca="false">'Optimal portfolio from homework'!$B$15*B24 + 'Optimal portfolio from homework'!$C$15*C24</f>
        <v>0.0826528376578052</v>
      </c>
      <c r="I24" s="9" t="n">
        <f aca="false">0.5*C24+0.5*B24</f>
        <v>0.090940932970825</v>
      </c>
      <c r="M24" s="9" t="n">
        <f aca="false">'Optimal portfolio from homework'!D$41+'Optimal portfolio from homework'!D$39*B24</f>
        <v>0.00913077461328222</v>
      </c>
      <c r="N24" s="9" t="n">
        <f aca="false">C24-M24</f>
        <v>0.112937225386718</v>
      </c>
    </row>
    <row r="25" customFormat="false" ht="13.8" hidden="false" customHeight="false" outlineLevel="0" collapsed="false">
      <c r="A25" s="4" t="n">
        <v>40148</v>
      </c>
      <c r="B25" s="1" t="n">
        <f aca="false">Data!B25-Data!D25</f>
        <v>0.0193549888992579</v>
      </c>
      <c r="C25" s="1" t="n">
        <f aca="false">Data!C25-Data!D25</f>
        <v>-0.05812</v>
      </c>
      <c r="E25" s="1" t="n">
        <f aca="false">0.2*C25+0.8*B25</f>
        <v>0.00385999111940632</v>
      </c>
      <c r="G25" s="9" t="n">
        <f aca="false">'Optimal portfolio from homework'!$B$15*B25 + 'Optimal portfolio from homework'!$C$15*C25</f>
        <v>-0.00906800833528884</v>
      </c>
      <c r="I25" s="9" t="n">
        <f aca="false">0.5*C25+0.5*B25</f>
        <v>-0.0193825055503711</v>
      </c>
      <c r="M25" s="9" t="n">
        <f aca="false">'Optimal portfolio from homework'!D$41+'Optimal portfolio from homework'!D$39*B25</f>
        <v>0.00656390121989974</v>
      </c>
      <c r="N25" s="9" t="n">
        <f aca="false">C25-M25</f>
        <v>-0.0646839012198997</v>
      </c>
    </row>
    <row r="26" customFormat="false" ht="13.8" hidden="false" customHeight="false" outlineLevel="0" collapsed="false">
      <c r="A26" s="4" t="n">
        <v>40179</v>
      </c>
      <c r="B26" s="1" t="n">
        <f aca="false">Data!B26-Data!D26</f>
        <v>-0.0360377909808124</v>
      </c>
      <c r="C26" s="1" t="n">
        <f aca="false">Data!C26-Data!D26</f>
        <v>-0.019248</v>
      </c>
      <c r="E26" s="1" t="n">
        <f aca="false">0.2*C26+0.8*B26</f>
        <v>-0.0326798327846499</v>
      </c>
      <c r="G26" s="9" t="n">
        <f aca="false">'Optimal portfolio from homework'!$B$15*B26 + 'Optimal portfolio from homework'!$C$15*C26</f>
        <v>-0.0298781749628381</v>
      </c>
      <c r="I26" s="9" t="n">
        <f aca="false">0.5*C26+0.5*B26</f>
        <v>-0.0276428954904062</v>
      </c>
      <c r="M26" s="9" t="n">
        <f aca="false">'Optimal portfolio from homework'!D$41+'Optimal portfolio from homework'!D$39*B26</f>
        <v>0.00304956114786402</v>
      </c>
      <c r="N26" s="9" t="n">
        <f aca="false">C26-M26</f>
        <v>-0.022297561147864</v>
      </c>
    </row>
    <row r="27" customFormat="false" ht="13.8" hidden="false" customHeight="false" outlineLevel="0" collapsed="false">
      <c r="A27" s="4" t="n">
        <v>40210</v>
      </c>
      <c r="B27" s="1" t="n">
        <f aca="false">Data!B27-Data!D27</f>
        <v>0.0309184601394361</v>
      </c>
      <c r="C27" s="1" t="n">
        <f aca="false">Data!C27-Data!D27</f>
        <v>0.027476</v>
      </c>
      <c r="E27" s="1" t="n">
        <f aca="false">0.2*C27+0.8*B27</f>
        <v>0.0302299681115489</v>
      </c>
      <c r="G27" s="9" t="n">
        <f aca="false">'Optimal portfolio from homework'!$B$15*B27 + 'Optimal portfolio from homework'!$C$15*C27</f>
        <v>0.0296555359827065</v>
      </c>
      <c r="I27" s="9" t="n">
        <f aca="false">0.5*C27+0.5*B27</f>
        <v>0.0291972300697181</v>
      </c>
      <c r="M27" s="9" t="n">
        <f aca="false">'Optimal portfolio from homework'!D$41+'Optimal portfolio from homework'!D$39*B27</f>
        <v>0.00729753420310035</v>
      </c>
      <c r="N27" s="9" t="n">
        <f aca="false">C27-M27</f>
        <v>0.0201784657968997</v>
      </c>
    </row>
    <row r="28" customFormat="false" ht="13.8" hidden="false" customHeight="false" outlineLevel="0" collapsed="false">
      <c r="A28" s="4" t="n">
        <v>40238</v>
      </c>
      <c r="B28" s="1" t="n">
        <f aca="false">Data!B28-Data!D28</f>
        <v>0.0600355008366706</v>
      </c>
      <c r="C28" s="1" t="n">
        <f aca="false">Data!C28-Data!D28</f>
        <v>-0.002797</v>
      </c>
      <c r="E28" s="1" t="n">
        <f aca="false">0.2*C28+0.8*B28</f>
        <v>0.0474690006693365</v>
      </c>
      <c r="G28" s="9" t="n">
        <f aca="false">'Optimal portfolio from homework'!$B$15*B28 + 'Optimal portfolio from homework'!$C$15*C28</f>
        <v>0.0369843455813589</v>
      </c>
      <c r="I28" s="9" t="n">
        <f aca="false">0.5*C28+0.5*B28</f>
        <v>0.0286192504183353</v>
      </c>
      <c r="M28" s="9" t="n">
        <f aca="false">'Optimal portfolio from homework'!D$41+'Optimal portfolio from homework'!D$39*B28</f>
        <v>0.00914483601974383</v>
      </c>
      <c r="N28" s="9" t="n">
        <f aca="false">C28-M28</f>
        <v>-0.0119418360197438</v>
      </c>
    </row>
    <row r="29" customFormat="false" ht="13.8" hidden="false" customHeight="false" outlineLevel="0" collapsed="false">
      <c r="A29" s="4" t="n">
        <v>40269</v>
      </c>
      <c r="B29" s="1" t="n">
        <f aca="false">Data!B29-Data!D29</f>
        <v>0.0156801912187878</v>
      </c>
      <c r="C29" s="1" t="n">
        <f aca="false">Data!C29-Data!D29</f>
        <v>0.059161</v>
      </c>
      <c r="E29" s="1" t="n">
        <f aca="false">0.2*C29+0.8*B29</f>
        <v>0.0243763529750303</v>
      </c>
      <c r="G29" s="9" t="n">
        <f aca="false">'Optimal portfolio from homework'!$B$15*B29 + 'Optimal portfolio from homework'!$C$15*C29</f>
        <v>0.0316318541399823</v>
      </c>
      <c r="I29" s="9" t="n">
        <f aca="false">0.5*C29+0.5*B29</f>
        <v>0.0374205956093939</v>
      </c>
      <c r="M29" s="9" t="n">
        <f aca="false">'Optimal portfolio from homework'!D$41+'Optimal portfolio from homework'!D$39*B29</f>
        <v>0.00633075731968276</v>
      </c>
      <c r="N29" s="9" t="n">
        <f aca="false">C29-M29</f>
        <v>0.0528302426803172</v>
      </c>
    </row>
    <row r="30" customFormat="false" ht="13.8" hidden="false" customHeight="false" outlineLevel="0" collapsed="false">
      <c r="A30" s="4" t="n">
        <v>40299</v>
      </c>
      <c r="B30" s="1" t="n">
        <f aca="false">Data!B30-Data!D30</f>
        <v>-0.0801511742666545</v>
      </c>
      <c r="C30" s="1" t="n">
        <f aca="false">Data!C30-Data!D30</f>
        <v>0.032872</v>
      </c>
      <c r="E30" s="1" t="n">
        <f aca="false">0.2*C30+0.8*B30</f>
        <v>-0.0575465394133236</v>
      </c>
      <c r="G30" s="9" t="n">
        <f aca="false">'Optimal portfolio from homework'!$B$15*B30 + 'Optimal portfolio from homework'!$C$15*C30</f>
        <v>-0.0386867298664361</v>
      </c>
      <c r="I30" s="9" t="n">
        <f aca="false">0.5*C30+0.5*B30</f>
        <v>-0.0236395871333273</v>
      </c>
      <c r="M30" s="9" t="n">
        <f aca="false">'Optimal portfolio from homework'!D$41+'Optimal portfolio from homework'!D$39*B30</f>
        <v>0.00025083122439464</v>
      </c>
      <c r="N30" s="9" t="n">
        <f aca="false">C30-M30</f>
        <v>0.0326211687756054</v>
      </c>
    </row>
    <row r="31" customFormat="false" ht="13.8" hidden="false" customHeight="false" outlineLevel="0" collapsed="false">
      <c r="A31" s="4" t="n">
        <v>40330</v>
      </c>
      <c r="B31" s="1" t="n">
        <f aca="false">Data!B31-Data!D31</f>
        <v>-0.0524945684403731</v>
      </c>
      <c r="C31" s="1" t="n">
        <f aca="false">Data!C31-Data!D31</f>
        <v>0.021729</v>
      </c>
      <c r="E31" s="1" t="n">
        <f aca="false">0.2*C31+0.8*B31</f>
        <v>-0.0376498547522984</v>
      </c>
      <c r="G31" s="9" t="n">
        <f aca="false">'Optimal portfolio from homework'!$B$15*B31 + 'Optimal portfolio from homework'!$C$15*C31</f>
        <v>-0.025264409256199</v>
      </c>
      <c r="I31" s="9" t="n">
        <f aca="false">0.5*C31+0.5*B31</f>
        <v>-0.0153827842201865</v>
      </c>
      <c r="M31" s="9" t="n">
        <f aca="false">'Optimal portfolio from homework'!D$41+'Optimal portfolio from homework'!D$39*B31</f>
        <v>0.00200547719670784</v>
      </c>
      <c r="N31" s="9" t="n">
        <f aca="false">C31-M31</f>
        <v>0.0197235228032922</v>
      </c>
    </row>
    <row r="32" customFormat="false" ht="13.8" hidden="false" customHeight="false" outlineLevel="0" collapsed="false">
      <c r="A32" s="4" t="n">
        <v>40360</v>
      </c>
      <c r="B32" s="1" t="n">
        <f aca="false">Data!B32-Data!D32</f>
        <v>0.0698610156990833</v>
      </c>
      <c r="C32" s="1" t="n">
        <f aca="false">Data!C32-Data!D32</f>
        <v>-0.058544</v>
      </c>
      <c r="E32" s="1" t="n">
        <f aca="false">0.2*C32+0.8*B32</f>
        <v>0.0441800125592666</v>
      </c>
      <c r="G32" s="9" t="n">
        <f aca="false">'Optimal portfolio from homework'!$B$15*B32 + 'Optimal portfolio from homework'!$C$15*C32</f>
        <v>0.0227534851531585</v>
      </c>
      <c r="I32" s="9" t="n">
        <f aca="false">0.5*C32+0.5*B32</f>
        <v>0.00565850784954165</v>
      </c>
      <c r="M32" s="9" t="n">
        <f aca="false">'Optimal portfolio from homework'!D$41+'Optimal portfolio from homework'!D$39*B32</f>
        <v>0.00976820608140385</v>
      </c>
      <c r="N32" s="9" t="n">
        <f aca="false">C32-M32</f>
        <v>-0.0683122060814038</v>
      </c>
    </row>
    <row r="33" customFormat="false" ht="13.8" hidden="false" customHeight="false" outlineLevel="0" collapsed="false">
      <c r="A33" s="4" t="n">
        <v>40391</v>
      </c>
      <c r="B33" s="1" t="n">
        <f aca="false">Data!B33-Data!D33</f>
        <v>-0.0453978828163466</v>
      </c>
      <c r="C33" s="1" t="n">
        <f aca="false">Data!C33-Data!D33</f>
        <v>0.055979</v>
      </c>
      <c r="E33" s="1" t="n">
        <f aca="false">0.2*C33+0.8*B33</f>
        <v>-0.0251225062530773</v>
      </c>
      <c r="G33" s="9" t="n">
        <f aca="false">'Optimal portfolio from homework'!$B$15*B33 + 'Optimal portfolio from homework'!$C$15*C33</f>
        <v>-0.00820607548762573</v>
      </c>
      <c r="I33" s="9" t="n">
        <f aca="false">0.5*C33+0.5*B33</f>
        <v>0.00529055859182669</v>
      </c>
      <c r="M33" s="9" t="n">
        <f aca="false">'Optimal portfolio from homework'!D$41+'Optimal portfolio from homework'!D$39*B33</f>
        <v>0.00245571938930322</v>
      </c>
      <c r="N33" s="9" t="n">
        <f aca="false">C33-M33</f>
        <v>0.0535232806106968</v>
      </c>
    </row>
    <row r="34" customFormat="false" ht="13.8" hidden="false" customHeight="false" outlineLevel="0" collapsed="false">
      <c r="A34" s="4" t="n">
        <v>40422</v>
      </c>
      <c r="B34" s="1" t="n">
        <f aca="false">Data!B34-Data!D34</f>
        <v>0.0890889591585076</v>
      </c>
      <c r="C34" s="1" t="n">
        <f aca="false">Data!C34-Data!D34</f>
        <v>0.062729</v>
      </c>
      <c r="E34" s="1" t="n">
        <f aca="false">0.2*C34+0.8*B34</f>
        <v>0.083816967326806</v>
      </c>
      <c r="G34" s="9" t="n">
        <f aca="false">'Optimal portfolio from homework'!$B$15*B34 + 'Optimal portfolio from homework'!$C$15*C34</f>
        <v>0.0794183666626602</v>
      </c>
      <c r="I34" s="9" t="n">
        <f aca="false">0.5*C34+0.5*B34</f>
        <v>0.0759089795792538</v>
      </c>
      <c r="M34" s="9" t="n">
        <f aca="false">'Optimal portfolio from homework'!D$41+'Optimal portfolio from homework'!D$39*B34</f>
        <v>0.0109881039155366</v>
      </c>
      <c r="N34" s="9" t="n">
        <f aca="false">C34-M34</f>
        <v>0.0517408960844634</v>
      </c>
    </row>
    <row r="35" customFormat="false" ht="13.8" hidden="false" customHeight="false" outlineLevel="0" collapsed="false">
      <c r="A35" s="4" t="n">
        <v>40452</v>
      </c>
      <c r="B35" s="1" t="n">
        <f aca="false">Data!B35-Data!D35</f>
        <v>0.0377831144108129</v>
      </c>
      <c r="C35" s="1" t="n">
        <f aca="false">Data!C35-Data!D35</f>
        <v>0.019541</v>
      </c>
      <c r="E35" s="1" t="n">
        <f aca="false">0.2*C35+0.8*B35</f>
        <v>0.0341346915286503</v>
      </c>
      <c r="G35" s="9" t="n">
        <f aca="false">'Optimal portfolio from homework'!$B$15*B35 + 'Optimal portfolio from homework'!$C$15*C35</f>
        <v>0.0310906892189225</v>
      </c>
      <c r="I35" s="9" t="n">
        <f aca="false">0.5*C35+0.5*B35</f>
        <v>0.0286620572054065</v>
      </c>
      <c r="M35" s="9" t="n">
        <f aca="false">'Optimal portfolio from homework'!D$41+'Optimal portfolio from homework'!D$39*B35</f>
        <v>0.00773305539627395</v>
      </c>
      <c r="N35" s="9" t="n">
        <f aca="false">C35-M35</f>
        <v>0.0118079446037261</v>
      </c>
    </row>
    <row r="36" customFormat="false" ht="13.8" hidden="false" customHeight="false" outlineLevel="0" collapsed="false">
      <c r="A36" s="4" t="n">
        <v>40483</v>
      </c>
      <c r="B36" s="1" t="n">
        <f aca="false">Data!B36-Data!D36</f>
        <v>-0.0001</v>
      </c>
      <c r="C36" s="1" t="n">
        <f aca="false">Data!C36-Data!D36</f>
        <v>0.028514</v>
      </c>
      <c r="E36" s="1" t="n">
        <f aca="false">0.2*C36+0.8*B36</f>
        <v>0.0056228</v>
      </c>
      <c r="G36" s="9" t="n">
        <f aca="false">'Optimal portfolio from homework'!$B$15*B36 + 'Optimal portfolio from homework'!$C$15*C36</f>
        <v>0.0103975251293919</v>
      </c>
      <c r="I36" s="9" t="n">
        <f aca="false">0.5*C36+0.5*B36</f>
        <v>0.014207</v>
      </c>
      <c r="M36" s="9" t="n">
        <f aca="false">'Optimal portfolio from homework'!D$41+'Optimal portfolio from homework'!D$39*B36</f>
        <v>0.00532959871264696</v>
      </c>
      <c r="N36" s="9" t="n">
        <f aca="false">C36-M36</f>
        <v>0.023184401287353</v>
      </c>
    </row>
    <row r="37" customFormat="false" ht="13.8" hidden="false" customHeight="false" outlineLevel="0" collapsed="false">
      <c r="A37" s="4" t="n">
        <v>40513</v>
      </c>
      <c r="B37" s="1" t="n">
        <f aca="false">Data!B37-Data!D37</f>
        <v>0.0666133794249737</v>
      </c>
      <c r="C37" s="1" t="n">
        <f aca="false">Data!C37-Data!D37</f>
        <v>0.025536</v>
      </c>
      <c r="E37" s="1" t="n">
        <f aca="false">0.2*C37+0.8*B37</f>
        <v>0.0583979035399789</v>
      </c>
      <c r="G37" s="9" t="n">
        <f aca="false">'Optimal portfolio from homework'!$B$15*B37 + 'Optimal portfolio from homework'!$C$15*C37</f>
        <v>0.0515434548159282</v>
      </c>
      <c r="I37" s="9" t="n">
        <f aca="false">0.5*C37+0.5*B37</f>
        <v>0.0460746897124868</v>
      </c>
      <c r="M37" s="9" t="n">
        <f aca="false">'Optimal portfolio from homework'!D$41+'Optimal portfolio from homework'!D$39*B37</f>
        <v>0.00956216301365728</v>
      </c>
      <c r="N37" s="9" t="n">
        <f aca="false">C37-M37</f>
        <v>0.0159738369863427</v>
      </c>
    </row>
    <row r="38" customFormat="false" ht="13.8" hidden="false" customHeight="false" outlineLevel="0" collapsed="false">
      <c r="A38" s="4" t="n">
        <v>40544</v>
      </c>
      <c r="B38" s="1" t="n">
        <f aca="false">Data!B38-Data!D38</f>
        <v>0.0234710585391125</v>
      </c>
      <c r="C38" s="1" t="n">
        <f aca="false">Data!C38-Data!D38</f>
        <v>-0.054523</v>
      </c>
      <c r="E38" s="1" t="n">
        <f aca="false">0.2*C38+0.8*B38</f>
        <v>0.00787224683128996</v>
      </c>
      <c r="G38" s="9" t="n">
        <f aca="false">'Optimal portfolio from homework'!$B$15*B38 + 'Optimal portfolio from homework'!$C$15*C38</f>
        <v>-0.00514236808623168</v>
      </c>
      <c r="I38" s="9" t="n">
        <f aca="false">0.5*C38+0.5*B38</f>
        <v>-0.0155259707304438</v>
      </c>
      <c r="M38" s="9" t="n">
        <f aca="false">'Optimal portfolio from homework'!D$41+'Optimal portfolio from homework'!D$39*B38</f>
        <v>0.00682504118265209</v>
      </c>
      <c r="N38" s="9" t="n">
        <f aca="false">C38-M38</f>
        <v>-0.0613480411826521</v>
      </c>
    </row>
    <row r="39" customFormat="false" ht="13.8" hidden="false" customHeight="false" outlineLevel="0" collapsed="false">
      <c r="A39" s="4" t="n">
        <v>40575</v>
      </c>
      <c r="B39" s="1" t="n">
        <f aca="false">Data!B39-Data!D39</f>
        <v>0.0340628005061156</v>
      </c>
      <c r="C39" s="1" t="n">
        <f aca="false">Data!C39-Data!D39</f>
        <v>0.05708</v>
      </c>
      <c r="E39" s="1" t="n">
        <f aca="false">0.2*C39+0.8*B39</f>
        <v>0.0386662404048925</v>
      </c>
      <c r="G39" s="9" t="n">
        <f aca="false">'Optimal portfolio from homework'!$B$15*B39 + 'Optimal portfolio from homework'!$C$15*C39</f>
        <v>0.0425070456342095</v>
      </c>
      <c r="I39" s="9" t="n">
        <f aca="false">0.5*C39+0.5*B39</f>
        <v>0.0455714002530578</v>
      </c>
      <c r="M39" s="9" t="n">
        <f aca="false">'Optimal portfolio from homework'!D$41+'Optimal portfolio from homework'!D$39*B39</f>
        <v>0.00749702376427901</v>
      </c>
      <c r="N39" s="9" t="n">
        <f aca="false">C39-M39</f>
        <v>0.049582976235721</v>
      </c>
    </row>
    <row r="40" customFormat="false" ht="13.8" hidden="false" customHeight="false" outlineLevel="0" collapsed="false">
      <c r="A40" s="4" t="n">
        <v>40603</v>
      </c>
      <c r="B40" s="1" t="n">
        <f aca="false">Data!B40-Data!D40</f>
        <v>0.000156176571768352</v>
      </c>
      <c r="C40" s="1" t="n">
        <f aca="false">Data!C40-Data!D40</f>
        <v>0.014974</v>
      </c>
      <c r="E40" s="1" t="n">
        <f aca="false">0.2*C40+0.8*B40</f>
        <v>0.00311974125741468</v>
      </c>
      <c r="G40" s="9" t="n">
        <f aca="false">'Optimal portfolio from homework'!$B$15*B40 + 'Optimal portfolio from homework'!$C$15*C40</f>
        <v>0.00559234326641972</v>
      </c>
      <c r="I40" s="9" t="n">
        <f aca="false">0.5*C40+0.5*B40</f>
        <v>0.00756508828588418</v>
      </c>
      <c r="M40" s="9" t="n">
        <f aca="false">'Optimal portfolio from homework'!D$41+'Optimal portfolio from homework'!D$39*B40</f>
        <v>0.00534585158158821</v>
      </c>
      <c r="N40" s="9" t="n">
        <f aca="false">C40-M40</f>
        <v>0.00962814841841179</v>
      </c>
    </row>
    <row r="41" customFormat="false" ht="13.8" hidden="false" customHeight="false" outlineLevel="0" collapsed="false">
      <c r="A41" s="4" t="n">
        <v>40634</v>
      </c>
      <c r="B41" s="1" t="n">
        <f aca="false">Data!B41-Data!D41</f>
        <v>0.029479200786112</v>
      </c>
      <c r="C41" s="1" t="n">
        <f aca="false">Data!C41-Data!D41</f>
        <v>0.069881</v>
      </c>
      <c r="E41" s="1" t="n">
        <f aca="false">0.2*C41+0.8*B41</f>
        <v>0.0375595606288896</v>
      </c>
      <c r="G41" s="9" t="n">
        <f aca="false">'Optimal portfolio from homework'!$B$15*B41 + 'Optimal portfolio from homework'!$C$15*C41</f>
        <v>0.0443012774800533</v>
      </c>
      <c r="I41" s="9" t="n">
        <f aca="false">0.5*C41+0.5*B41</f>
        <v>0.049680100393056</v>
      </c>
      <c r="M41" s="9" t="n">
        <f aca="false">'Optimal portfolio from homework'!D$41+'Optimal portfolio from homework'!D$39*B41</f>
        <v>0.007206221818519</v>
      </c>
      <c r="N41" s="9" t="n">
        <f aca="false">C41-M41</f>
        <v>0.062674778181481</v>
      </c>
    </row>
    <row r="42" customFormat="false" ht="13.8" hidden="false" customHeight="false" outlineLevel="0" collapsed="false">
      <c r="A42" s="4" t="n">
        <v>40664</v>
      </c>
      <c r="B42" s="1" t="n">
        <f aca="false">Data!B42-Data!D42</f>
        <v>-0.0114540248170537</v>
      </c>
      <c r="C42" s="1" t="n">
        <f aca="false">Data!C42-Data!D42</f>
        <v>0.003919</v>
      </c>
      <c r="E42" s="1" t="n">
        <f aca="false">0.2*C42+0.8*B42</f>
        <v>-0.00837941985364297</v>
      </c>
      <c r="G42" s="9" t="n">
        <f aca="false">'Optimal portfolio from homework'!$B$15*B42 + 'Optimal portfolio from homework'!$C$15*C42</f>
        <v>-0.00581417319435897</v>
      </c>
      <c r="I42" s="9" t="n">
        <f aca="false">0.5*C42+0.5*B42</f>
        <v>-0.00376751240852686</v>
      </c>
      <c r="M42" s="9" t="n">
        <f aca="false">'Optimal portfolio from homework'!D$41+'Optimal portfolio from homework'!D$39*B42</f>
        <v>0.00460925385037699</v>
      </c>
      <c r="N42" s="9" t="n">
        <f aca="false">C42-M42</f>
        <v>-0.000690253850376994</v>
      </c>
    </row>
    <row r="43" customFormat="false" ht="13.8" hidden="false" customHeight="false" outlineLevel="0" collapsed="false">
      <c r="A43" s="4" t="n">
        <v>40695</v>
      </c>
      <c r="B43" s="1" t="n">
        <f aca="false">Data!B43-Data!D43</f>
        <v>-0.0167227925294062</v>
      </c>
      <c r="C43" s="1" t="n">
        <f aca="false">Data!C43-Data!D43</f>
        <v>-0.018868</v>
      </c>
      <c r="E43" s="1" t="n">
        <f aca="false">0.2*C43+0.8*B43</f>
        <v>-0.017151834023525</v>
      </c>
      <c r="G43" s="9" t="n">
        <f aca="false">'Optimal portfolio from homework'!$B$15*B43 + 'Optimal portfolio from homework'!$C$15*C43</f>
        <v>-0.0175097978180872</v>
      </c>
      <c r="I43" s="9" t="n">
        <f aca="false">0.5*C43+0.5*B43</f>
        <v>-0.0177953962647031</v>
      </c>
      <c r="M43" s="9" t="n">
        <f aca="false">'Optimal portfolio from homework'!D$41+'Optimal portfolio from homework'!D$39*B43</f>
        <v>0.00427498209976514</v>
      </c>
      <c r="N43" s="9" t="n">
        <f aca="false">C43-M43</f>
        <v>-0.0231429820997651</v>
      </c>
    </row>
    <row r="44" customFormat="false" ht="13.8" hidden="false" customHeight="false" outlineLevel="0" collapsed="false">
      <c r="A44" s="4" t="n">
        <v>40725</v>
      </c>
      <c r="B44" s="1" t="n">
        <f aca="false">Data!B44-Data!D44</f>
        <v>-0.0204685573366216</v>
      </c>
      <c r="C44" s="1" t="n">
        <f aca="false">Data!C44-Data!D44</f>
        <v>0.070126</v>
      </c>
      <c r="E44" s="1" t="n">
        <f aca="false">0.2*C44+0.8*B44</f>
        <v>-0.00234964586929725</v>
      </c>
      <c r="G44" s="9" t="n">
        <f aca="false">'Optimal portfolio from homework'!$B$15*B44 + 'Optimal portfolio from homework'!$C$15*C44</f>
        <v>0.0127675733066762</v>
      </c>
      <c r="I44" s="9" t="n">
        <f aca="false">0.5*C44+0.5*B44</f>
        <v>0.0248287213316892</v>
      </c>
      <c r="M44" s="9" t="n">
        <f aca="false">'Optimal portfolio from homework'!D$41+'Optimal portfolio from homework'!D$39*B44</f>
        <v>0.00403733576046028</v>
      </c>
      <c r="N44" s="9" t="n">
        <f aca="false">C44-M44</f>
        <v>0.0660886642395397</v>
      </c>
    </row>
    <row r="45" customFormat="false" ht="13.8" hidden="false" customHeight="false" outlineLevel="0" collapsed="false">
      <c r="A45" s="4" t="n">
        <v>40756</v>
      </c>
      <c r="B45" s="1" t="n">
        <f aca="false">Data!B45-Data!D45</f>
        <v>-0.0545645854313528</v>
      </c>
      <c r="C45" s="1" t="n">
        <f aca="false">Data!C45-Data!D45</f>
        <v>0.131426</v>
      </c>
      <c r="E45" s="1" t="n">
        <f aca="false">0.2*C45+0.8*B45</f>
        <v>-0.0173664683450822</v>
      </c>
      <c r="G45" s="9" t="n">
        <f aca="false">'Optimal portfolio from homework'!$B$15*B45 + 'Optimal portfolio from homework'!$C$15*C45</f>
        <v>0.0136691758182433</v>
      </c>
      <c r="I45" s="9" t="n">
        <f aca="false">0.5*C45+0.5*B45</f>
        <v>0.0384307072843236</v>
      </c>
      <c r="M45" s="9" t="n">
        <f aca="false">'Optimal portfolio from homework'!D$41+'Optimal portfolio from homework'!D$39*B45</f>
        <v>0.00187414701835346</v>
      </c>
      <c r="N45" s="9" t="n">
        <f aca="false">C45-M45</f>
        <v>0.129551852981647</v>
      </c>
    </row>
    <row r="46" customFormat="false" ht="13.8" hidden="false" customHeight="false" outlineLevel="0" collapsed="false">
      <c r="A46" s="4" t="n">
        <v>40787</v>
      </c>
      <c r="B46" s="1" t="n">
        <f aca="false">Data!B46-Data!D46</f>
        <v>-0.0704258544721055</v>
      </c>
      <c r="C46" s="1" t="n">
        <f aca="false">Data!C46-Data!D46</f>
        <v>-0.107886</v>
      </c>
      <c r="E46" s="1" t="n">
        <f aca="false">0.2*C46+0.8*B46</f>
        <v>-0.0779178835776844</v>
      </c>
      <c r="G46" s="9" t="n">
        <f aca="false">'Optimal portfolio from homework'!$B$15*B46 + 'Optimal portfolio from homework'!$C$15*C46</f>
        <v>-0.0841687362443062</v>
      </c>
      <c r="I46" s="9" t="n">
        <f aca="false">0.5*C46+0.5*B46</f>
        <v>-0.0891559272360527</v>
      </c>
      <c r="M46" s="9" t="n">
        <f aca="false">'Optimal portfolio from homework'!D$41+'Optimal portfolio from homework'!D$39*B46</f>
        <v>0.000867844509182728</v>
      </c>
      <c r="N46" s="9" t="n">
        <f aca="false">C46-M46</f>
        <v>-0.108753844509183</v>
      </c>
    </row>
    <row r="47" customFormat="false" ht="13.8" hidden="false" customHeight="false" outlineLevel="0" collapsed="false">
      <c r="A47" s="4" t="n">
        <v>40817</v>
      </c>
      <c r="B47" s="1" t="n">
        <f aca="false">Data!B47-Data!D47</f>
        <v>0.109138030332117</v>
      </c>
      <c r="C47" s="1" t="n">
        <f aca="false">Data!C47-Data!D47</f>
        <v>0.054635</v>
      </c>
      <c r="E47" s="1" t="n">
        <f aca="false">0.2*C47+0.8*B47</f>
        <v>0.0982374242656939</v>
      </c>
      <c r="G47" s="9" t="n">
        <f aca="false">'Optimal portfolio from homework'!$B$15*B47 + 'Optimal portfolio from homework'!$C$15*C47</f>
        <v>0.0891426808339899</v>
      </c>
      <c r="I47" s="9" t="n">
        <f aca="false">0.5*C47+0.5*B47</f>
        <v>0.0818865151660587</v>
      </c>
      <c r="M47" s="9" t="n">
        <f aca="false">'Optimal portfolio from homework'!D$41+'Optimal portfolio from homework'!D$39*B47</f>
        <v>0.0122600973844519</v>
      </c>
      <c r="N47" s="9" t="n">
        <f aca="false">C47-M47</f>
        <v>0.0423749026155481</v>
      </c>
    </row>
    <row r="48" customFormat="false" ht="13.8" hidden="false" customHeight="false" outlineLevel="0" collapsed="false">
      <c r="A48" s="4" t="n">
        <v>40848</v>
      </c>
      <c r="B48" s="1" t="n">
        <f aca="false">Data!B48-Data!D48</f>
        <v>-0.00233665080051926</v>
      </c>
      <c r="C48" s="1" t="n">
        <f aca="false">Data!C48-Data!D48</f>
        <v>-0.008149</v>
      </c>
      <c r="E48" s="1" t="n">
        <f aca="false">0.2*C48+0.8*B48</f>
        <v>-0.00349912064041541</v>
      </c>
      <c r="G48" s="9" t="n">
        <f aca="false">'Optimal portfolio from homework'!$B$15*B48 + 'Optimal portfolio from homework'!$C$15*C48</f>
        <v>-0.00446900845000378</v>
      </c>
      <c r="I48" s="9" t="n">
        <f aca="false">0.5*C48+0.5*B48</f>
        <v>-0.00524282540025963</v>
      </c>
      <c r="M48" s="9" t="n">
        <f aca="false">'Optimal portfolio from homework'!D$41+'Optimal portfolio from homework'!D$39*B48</f>
        <v>0.00518769661723969</v>
      </c>
      <c r="N48" s="9" t="n">
        <f aca="false">C48-M48</f>
        <v>-0.0133366966172397</v>
      </c>
    </row>
    <row r="49" customFormat="false" ht="13.8" hidden="false" customHeight="false" outlineLevel="0" collapsed="false">
      <c r="A49" s="4" t="n">
        <v>40878</v>
      </c>
      <c r="B49" s="1" t="n">
        <f aca="false">Data!B49-Data!D49</f>
        <v>0.0101759777864656</v>
      </c>
      <c r="C49" s="1" t="n">
        <f aca="false">Data!C49-Data!D49</f>
        <v>-0.075998</v>
      </c>
      <c r="E49" s="1" t="n">
        <f aca="false">0.2*C49+0.8*B49</f>
        <v>-0.0070588177708275</v>
      </c>
      <c r="G49" s="9" t="n">
        <f aca="false">'Optimal portfolio from homework'!$B$15*B49 + 'Optimal portfolio from homework'!$C$15*C49</f>
        <v>-0.0214383892126636</v>
      </c>
      <c r="I49" s="9" t="n">
        <f aca="false">0.5*C49+0.5*B49</f>
        <v>-0.0329110111067672</v>
      </c>
      <c r="M49" s="9" t="n">
        <f aca="false">'Optimal portfolio from homework'!D$41+'Optimal portfolio from homework'!D$39*B49</f>
        <v>0.00598154794849526</v>
      </c>
      <c r="N49" s="9" t="n">
        <f aca="false">C49-M49</f>
        <v>-0.0819795479484953</v>
      </c>
    </row>
    <row r="50" customFormat="false" ht="13.8" hidden="false" customHeight="false" outlineLevel="0" collapsed="false">
      <c r="A50" s="4" t="n">
        <v>40909</v>
      </c>
      <c r="B50" s="1" t="n">
        <f aca="false">Data!B50-Data!D50</f>
        <v>0.0446459412780655</v>
      </c>
      <c r="C50" s="1" t="n">
        <f aca="false">Data!C50-Data!D50</f>
        <v>0.103842</v>
      </c>
      <c r="E50" s="1" t="n">
        <f aca="false">0.2*C50+0.8*B50</f>
        <v>0.0564851530224524</v>
      </c>
      <c r="G50" s="9" t="n">
        <f aca="false">'Optimal portfolio from homework'!$B$15*B50 + 'Optimal portfolio from homework'!$C$15*C50</f>
        <v>0.0663630068401843</v>
      </c>
      <c r="I50" s="9" t="n">
        <f aca="false">0.5*C50+0.5*B50</f>
        <v>0.0742439706390328</v>
      </c>
      <c r="M50" s="9" t="n">
        <f aca="false">'Optimal portfolio from homework'!D$41+'Optimal portfolio from homework'!D$39*B50</f>
        <v>0.0081684606516023</v>
      </c>
      <c r="N50" s="9" t="n">
        <f aca="false">C50-M50</f>
        <v>0.0956735393483977</v>
      </c>
    </row>
    <row r="51" customFormat="false" ht="13.8" hidden="false" customHeight="false" outlineLevel="0" collapsed="false">
      <c r="A51" s="4" t="n">
        <v>40940</v>
      </c>
      <c r="B51" s="1" t="n">
        <f aca="false">Data!B51-Data!D51</f>
        <v>0.0430685293874515</v>
      </c>
      <c r="C51" s="1" t="n">
        <f aca="false">Data!C51-Data!D51</f>
        <v>0.028769</v>
      </c>
      <c r="E51" s="1" t="n">
        <f aca="false">0.2*C51+0.8*B51</f>
        <v>0.0402086235099612</v>
      </c>
      <c r="G51" s="9" t="n">
        <f aca="false">'Optimal portfolio from homework'!$B$15*B51 + 'Optimal portfolio from homework'!$C$15*C51</f>
        <v>0.0378225075420873</v>
      </c>
      <c r="I51" s="9" t="n">
        <f aca="false">0.5*C51+0.5*B51</f>
        <v>0.0359187646937258</v>
      </c>
      <c r="M51" s="9" t="n">
        <f aca="false">'Optimal portfolio from homework'!D$41+'Optimal portfolio from homework'!D$39*B51</f>
        <v>0.00806838331608506</v>
      </c>
      <c r="N51" s="9" t="n">
        <f aca="false">C51-M51</f>
        <v>0.0207006166839149</v>
      </c>
    </row>
    <row r="52" customFormat="false" ht="13.8" hidden="false" customHeight="false" outlineLevel="0" collapsed="false">
      <c r="A52" s="4" t="n">
        <v>40969</v>
      </c>
      <c r="B52" s="1" t="n">
        <f aca="false">Data!B52-Data!D52</f>
        <v>0.0328145498659875</v>
      </c>
      <c r="C52" s="1" t="n">
        <f aca="false">Data!C52-Data!D52</f>
        <v>-0.071169</v>
      </c>
      <c r="E52" s="1" t="n">
        <f aca="false">0.2*C52+0.8*B52</f>
        <v>0.01201783989279</v>
      </c>
      <c r="G52" s="9" t="n">
        <f aca="false">'Optimal portfolio from homework'!$B$15*B52 + 'Optimal portfolio from homework'!$C$15*C52</f>
        <v>-0.005333556926547</v>
      </c>
      <c r="I52" s="9" t="n">
        <f aca="false">0.5*C52+0.5*B52</f>
        <v>-0.0191772250670062</v>
      </c>
      <c r="M52" s="9" t="n">
        <f aca="false">'Optimal portfolio from homework'!D$41+'Optimal portfolio from homework'!D$39*B52</f>
        <v>0.00741782973837809</v>
      </c>
      <c r="N52" s="9" t="n">
        <f aca="false">C52-M52</f>
        <v>-0.0785868297383781</v>
      </c>
    </row>
    <row r="53" customFormat="false" ht="13.8" hidden="false" customHeight="false" outlineLevel="0" collapsed="false">
      <c r="A53" s="4" t="n">
        <v>41000</v>
      </c>
      <c r="B53" s="1" t="n">
        <f aca="false">Data!B53-Data!D53</f>
        <v>-0.00639543843427348</v>
      </c>
      <c r="C53" s="1" t="n">
        <f aca="false">Data!C53-Data!D53</f>
        <v>0.001054</v>
      </c>
      <c r="E53" s="1" t="n">
        <f aca="false">0.2*C53+0.8*B53</f>
        <v>-0.00490555074741879</v>
      </c>
      <c r="G53" s="9" t="n">
        <f aca="false">'Optimal portfolio from homework'!$B$15*B53 + 'Optimal portfolio from homework'!$C$15*C53</f>
        <v>-0.00366248718091345</v>
      </c>
      <c r="I53" s="9" t="n">
        <f aca="false">0.5*C53+0.5*B53</f>
        <v>-0.00267071921713674</v>
      </c>
      <c r="M53" s="9" t="n">
        <f aca="false">'Optimal portfolio from homework'!D$41+'Optimal portfolio from homework'!D$39*B53</f>
        <v>0.0049301908546463</v>
      </c>
      <c r="N53" s="9" t="n">
        <f aca="false">C53-M53</f>
        <v>-0.0038761908546463</v>
      </c>
    </row>
    <row r="54" customFormat="false" ht="13.8" hidden="false" customHeight="false" outlineLevel="0" collapsed="false">
      <c r="A54" s="4" t="n">
        <v>41030</v>
      </c>
      <c r="B54" s="1" t="n">
        <f aca="false">Data!B54-Data!D54</f>
        <v>-0.060278363706863</v>
      </c>
      <c r="C54" s="1" t="n">
        <f aca="false">Data!C54-Data!D54</f>
        <v>-0.057243</v>
      </c>
      <c r="E54" s="1" t="n">
        <f aca="false">0.2*C54+0.8*B54</f>
        <v>-0.0596712909654904</v>
      </c>
      <c r="G54" s="9" t="n">
        <f aca="false">'Optimal portfolio from homework'!$B$15*B54 + 'Optimal portfolio from homework'!$C$15*C54</f>
        <v>-0.0591647896945041</v>
      </c>
      <c r="I54" s="9" t="n">
        <f aca="false">0.5*C54+0.5*B54</f>
        <v>-0.0587606818534315</v>
      </c>
      <c r="M54" s="9" t="n">
        <f aca="false">'Optimal portfolio from homework'!D$41+'Optimal portfolio from homework'!D$39*B54</f>
        <v>0.00151164201319164</v>
      </c>
      <c r="N54" s="9" t="n">
        <f aca="false">C54-M54</f>
        <v>-0.0587546420131916</v>
      </c>
    </row>
    <row r="55" customFormat="false" ht="13.8" hidden="false" customHeight="false" outlineLevel="0" collapsed="false">
      <c r="A55" s="4" t="n">
        <v>41061</v>
      </c>
      <c r="B55" s="1" t="n">
        <f aca="false">Data!B55-Data!D55</f>
        <v>0.041089483646604</v>
      </c>
      <c r="C55" s="1" t="n">
        <f aca="false">Data!C55-Data!D55</f>
        <v>0.001276</v>
      </c>
      <c r="E55" s="1" t="n">
        <f aca="false">0.2*C55+0.8*B55</f>
        <v>0.0331267869172832</v>
      </c>
      <c r="G55" s="9" t="n">
        <f aca="false">'Optimal portfolio from homework'!$B$15*B55 + 'Optimal portfolio from homework'!$C$15*C55</f>
        <v>0.0264832403716735</v>
      </c>
      <c r="I55" s="9" t="n">
        <f aca="false">0.5*C55+0.5*B55</f>
        <v>0.021182741823302</v>
      </c>
      <c r="M55" s="9" t="n">
        <f aca="false">'Optimal portfolio from homework'!D$41+'Optimal portfolio from homework'!D$39*B55</f>
        <v>0.00794282471861965</v>
      </c>
      <c r="N55" s="9" t="n">
        <f aca="false">C55-M55</f>
        <v>-0.00666682471861965</v>
      </c>
    </row>
    <row r="56" customFormat="false" ht="13.8" hidden="false" customHeight="false" outlineLevel="0" collapsed="false">
      <c r="A56" s="4" t="n">
        <v>41091</v>
      </c>
      <c r="B56" s="1" t="n">
        <f aca="false">Data!B56-Data!D56</f>
        <v>0.013699721226603</v>
      </c>
      <c r="C56" s="1" t="n">
        <f aca="false">Data!C56-Data!D56</f>
        <v>0.033928</v>
      </c>
      <c r="E56" s="1" t="n">
        <f aca="false">0.2*C56+0.8*B56</f>
        <v>0.0177453769812824</v>
      </c>
      <c r="G56" s="9" t="n">
        <f aca="false">'Optimal portfolio from homework'!$B$15*B56 + 'Optimal portfolio from homework'!$C$15*C56</f>
        <v>0.0211208040793352</v>
      </c>
      <c r="I56" s="9" t="n">
        <f aca="false">0.5*C56+0.5*B56</f>
        <v>0.0238138606133015</v>
      </c>
      <c r="M56" s="9" t="n">
        <f aca="false">'Optimal portfolio from homework'!D$41+'Optimal portfolio from homework'!D$39*B56</f>
        <v>0.00620510836200149</v>
      </c>
      <c r="N56" s="9" t="n">
        <f aca="false">C56-M56</f>
        <v>0.0277228916379985</v>
      </c>
    </row>
    <row r="57" customFormat="false" ht="13.8" hidden="false" customHeight="false" outlineLevel="0" collapsed="false">
      <c r="A57" s="4" t="n">
        <v>41122</v>
      </c>
      <c r="B57" s="1" t="n">
        <f aca="false">Data!B57-Data!D57</f>
        <v>0.0222933370000786</v>
      </c>
      <c r="C57" s="1" t="n">
        <f aca="false">Data!C57-Data!D57</f>
        <v>0.021468</v>
      </c>
      <c r="E57" s="1" t="n">
        <f aca="false">0.2*C57+0.8*B57</f>
        <v>0.0221282696000629</v>
      </c>
      <c r="G57" s="9" t="n">
        <f aca="false">'Optimal portfolio from homework'!$B$15*B57 + 'Optimal portfolio from homework'!$C$15*C57</f>
        <v>0.0219905482987945</v>
      </c>
      <c r="I57" s="9" t="n">
        <f aca="false">0.5*C57+0.5*B57</f>
        <v>0.0218806685000393</v>
      </c>
      <c r="M57" s="9" t="n">
        <f aca="false">'Optimal portfolio from homework'!D$41+'Optimal portfolio from homework'!D$39*B57</f>
        <v>0.00675032180573532</v>
      </c>
      <c r="N57" s="9" t="n">
        <f aca="false">C57-M57</f>
        <v>0.0147176781942647</v>
      </c>
    </row>
    <row r="58" customFormat="false" ht="13.8" hidden="false" customHeight="false" outlineLevel="0" collapsed="false">
      <c r="A58" s="4" t="n">
        <v>41153</v>
      </c>
      <c r="B58" s="1" t="n">
        <f aca="false">Data!B58-Data!D58</f>
        <v>0.0256653129580961</v>
      </c>
      <c r="C58" s="1" t="n">
        <f aca="false">Data!C58-Data!D58</f>
        <v>0.074248</v>
      </c>
      <c r="E58" s="1" t="n">
        <f aca="false">0.2*C58+0.8*B58</f>
        <v>0.0353818503664769</v>
      </c>
      <c r="G58" s="9" t="n">
        <f aca="false">'Optimal portfolio from homework'!$B$15*B58 + 'Optimal portfolio from homework'!$C$15*C58</f>
        <v>0.0434886853658605</v>
      </c>
      <c r="I58" s="9" t="n">
        <f aca="false">0.5*C58+0.5*B58</f>
        <v>0.0499566564790481</v>
      </c>
      <c r="M58" s="9" t="n">
        <f aca="false">'Optimal portfolio from homework'!D$41+'Optimal portfolio from homework'!D$39*B58</f>
        <v>0.00696425348161183</v>
      </c>
      <c r="N58" s="9" t="n">
        <f aca="false">C58-M58</f>
        <v>0.0672837465183882</v>
      </c>
    </row>
    <row r="59" customFormat="false" ht="13.8" hidden="false" customHeight="false" outlineLevel="0" collapsed="false">
      <c r="A59" s="4" t="n">
        <v>41183</v>
      </c>
      <c r="B59" s="1" t="n">
        <f aca="false">Data!B59-Data!D59</f>
        <v>-0.0186951968681773</v>
      </c>
      <c r="C59" s="1" t="n">
        <f aca="false">Data!C59-Data!D59</f>
        <v>-0.035473</v>
      </c>
      <c r="E59" s="1" t="n">
        <f aca="false">0.2*C59+0.8*B59</f>
        <v>-0.0220507574945419</v>
      </c>
      <c r="G59" s="9" t="n">
        <f aca="false">'Optimal portfolio from homework'!$B$15*B59 + 'Optimal portfolio from homework'!$C$15*C59</f>
        <v>-0.0248504149429763</v>
      </c>
      <c r="I59" s="9" t="n">
        <f aca="false">0.5*C59+0.5*B59</f>
        <v>-0.0270840984340887</v>
      </c>
      <c r="M59" s="9" t="n">
        <f aca="false">'Optimal portfolio from homework'!D$41+'Optimal portfolio from homework'!D$39*B59</f>
        <v>0.00414984485947844</v>
      </c>
      <c r="N59" s="9" t="n">
        <f aca="false">C59-M59</f>
        <v>-0.0396228448594784</v>
      </c>
    </row>
    <row r="60" customFormat="false" ht="13.8" hidden="false" customHeight="false" outlineLevel="0" collapsed="false">
      <c r="A60" s="4" t="n">
        <v>41214</v>
      </c>
      <c r="B60" s="1" t="n">
        <f aca="false">Data!B60-Data!D60</f>
        <v>0.00549987726296396</v>
      </c>
      <c r="C60" s="1" t="n">
        <f aca="false">Data!C60-Data!D60</f>
        <v>0.005866</v>
      </c>
      <c r="E60" s="1" t="n">
        <f aca="false">0.2*C60+0.8*B60</f>
        <v>0.00557310181037117</v>
      </c>
      <c r="G60" s="9" t="n">
        <f aca="false">'Optimal portfolio from homework'!$B$15*B60 + 'Optimal portfolio from homework'!$C$15*C60</f>
        <v>0.00563419552089636</v>
      </c>
      <c r="I60" s="9" t="n">
        <f aca="false">0.5*C60+0.5*B60</f>
        <v>0.00568293863148198</v>
      </c>
      <c r="M60" s="9" t="n">
        <f aca="false">'Optimal portfolio from homework'!D$41+'Optimal portfolio from homework'!D$39*B60</f>
        <v>0.00568487738084748</v>
      </c>
      <c r="N60" s="9" t="n">
        <f aca="false">C60-M60</f>
        <v>0.00018112261915252</v>
      </c>
    </row>
    <row r="61" customFormat="false" ht="13.8" hidden="false" customHeight="false" outlineLevel="0" collapsed="false">
      <c r="A61" s="4" t="n">
        <v>41244</v>
      </c>
      <c r="B61" s="1" t="n">
        <f aca="false">Data!B61-Data!D61</f>
        <v>0.00892281559267482</v>
      </c>
      <c r="C61" s="1" t="n">
        <f aca="false">Data!C61-Data!D61</f>
        <v>-0.037276</v>
      </c>
      <c r="E61" s="1" t="n">
        <f aca="false">0.2*C61+0.8*B61</f>
        <v>-0.000316947525860148</v>
      </c>
      <c r="G61" s="9" t="n">
        <f aca="false">'Optimal portfolio from homework'!$B$15*B61 + 'Optimal portfolio from homework'!$C$15*C61</f>
        <v>-0.00802599364868422</v>
      </c>
      <c r="I61" s="9" t="n">
        <f aca="false">0.5*C61+0.5*B61</f>
        <v>-0.0141765922036626</v>
      </c>
      <c r="M61" s="9" t="n">
        <f aca="false">'Optimal portfolio from homework'!D$41+'Optimal portfolio from homework'!D$39*B61</f>
        <v>0.00590204231393541</v>
      </c>
      <c r="N61" s="9" t="n">
        <f aca="false">C61-M61</f>
        <v>-0.0431780423139354</v>
      </c>
    </row>
    <row r="62" customFormat="false" ht="13.8" hidden="false" customHeight="false" outlineLevel="0" collapsed="false">
      <c r="A62" s="4" t="n">
        <v>41275</v>
      </c>
      <c r="B62" s="1" t="n">
        <f aca="false">Data!B62-Data!D62</f>
        <v>0.051762198371013</v>
      </c>
      <c r="C62" s="1" t="n">
        <f aca="false">Data!C62-Data!D62</f>
        <v>0.00631</v>
      </c>
      <c r="E62" s="1" t="n">
        <f aca="false">0.2*C62+0.8*B62</f>
        <v>0.0426717586968104</v>
      </c>
      <c r="G62" s="9" t="n">
        <f aca="false">'Optimal portfolio from homework'!$B$15*B62 + 'Optimal portfolio from homework'!$C$15*C62</f>
        <v>0.0350872981618211</v>
      </c>
      <c r="I62" s="9" t="n">
        <f aca="false">0.5*C62+0.5*B62</f>
        <v>0.0290360991855065</v>
      </c>
      <c r="M62" s="9" t="n">
        <f aca="false">'Optimal portfolio from homework'!D$41+'Optimal portfolio from homework'!D$39*B62</f>
        <v>0.00861994453666458</v>
      </c>
      <c r="N62" s="9" t="n">
        <f aca="false">C62-M62</f>
        <v>-0.00230994453666458</v>
      </c>
    </row>
    <row r="63" customFormat="false" ht="13.8" hidden="false" customHeight="false" outlineLevel="0" collapsed="false">
      <c r="A63" s="4" t="n">
        <v>41306</v>
      </c>
      <c r="B63" s="1" t="n">
        <f aca="false">Data!B63-Data!D63</f>
        <v>0.0133893030324963</v>
      </c>
      <c r="C63" s="1" t="n">
        <f aca="false">Data!C63-Data!D63</f>
        <v>-0.049866</v>
      </c>
      <c r="E63" s="1" t="n">
        <f aca="false">0.2*C63+0.8*B63</f>
        <v>0.00073824242599704</v>
      </c>
      <c r="G63" s="9" t="n">
        <f aca="false">'Optimal portfolio from homework'!$B$15*B63 + 'Optimal portfolio from homework'!$C$15*C63</f>
        <v>-0.00981696428947656</v>
      </c>
      <c r="I63" s="9" t="n">
        <f aca="false">0.5*C63+0.5*B63</f>
        <v>-0.0182383484837519</v>
      </c>
      <c r="M63" s="9" t="n">
        <f aca="false">'Optimal portfolio from homework'!D$41+'Optimal portfolio from homework'!D$39*B63</f>
        <v>0.00618541418703861</v>
      </c>
      <c r="N63" s="9" t="n">
        <f aca="false">C63-M63</f>
        <v>-0.0560514141870386</v>
      </c>
    </row>
    <row r="64" customFormat="false" ht="13.8" hidden="false" customHeight="false" outlineLevel="0" collapsed="false">
      <c r="A64" s="4" t="n">
        <v>41334</v>
      </c>
      <c r="B64" s="1" t="n">
        <f aca="false">Data!B64-Data!D64</f>
        <v>0.0373864804024786</v>
      </c>
      <c r="C64" s="1" t="n">
        <f aca="false">Data!C64-Data!D64</f>
        <v>0.007228</v>
      </c>
      <c r="E64" s="1" t="n">
        <f aca="false">0.2*C64+0.8*B64</f>
        <v>0.0313547843219829</v>
      </c>
      <c r="G64" s="9" t="n">
        <f aca="false">'Optimal portfolio from homework'!$B$15*B64 + 'Optimal portfolio from homework'!$C$15*C64</f>
        <v>0.0263223367703652</v>
      </c>
      <c r="I64" s="9" t="n">
        <f aca="false">0.5*C64+0.5*B64</f>
        <v>0.0223072402012393</v>
      </c>
      <c r="M64" s="9" t="n">
        <f aca="false">'Optimal portfolio from homework'!D$41+'Optimal portfolio from homework'!D$39*B64</f>
        <v>0.00770789134434445</v>
      </c>
      <c r="N64" s="9" t="n">
        <f aca="false">C64-M64</f>
        <v>-0.000479891344344448</v>
      </c>
    </row>
    <row r="65" customFormat="false" ht="13.8" hidden="false" customHeight="false" outlineLevel="0" collapsed="false">
      <c r="A65" s="4" t="n">
        <v>41365</v>
      </c>
      <c r="B65" s="1" t="n">
        <f aca="false">Data!B65-Data!D65</f>
        <v>0.019085817025102</v>
      </c>
      <c r="C65" s="1" t="n">
        <f aca="false">Data!C65-Data!D65</f>
        <v>-0.080967</v>
      </c>
      <c r="E65" s="1" t="n">
        <f aca="false">0.2*C65+0.8*B65</f>
        <v>-0.000924746379918368</v>
      </c>
      <c r="G65" s="9" t="n">
        <f aca="false">'Optimal portfolio from homework'!$B$15*B65 + 'Optimal portfolio from homework'!$C$15*C65</f>
        <v>-0.0176202345925488</v>
      </c>
      <c r="I65" s="9" t="n">
        <f aca="false">0.5*C65+0.5*B65</f>
        <v>-0.030940591487449</v>
      </c>
      <c r="M65" s="9" t="n">
        <f aca="false">'Optimal portfolio from homework'!D$41+'Optimal portfolio from homework'!D$39*B65</f>
        <v>0.00654682387686588</v>
      </c>
      <c r="N65" s="9" t="n">
        <f aca="false">C65-M65</f>
        <v>-0.0875138238768659</v>
      </c>
    </row>
    <row r="66" customFormat="false" ht="13.8" hidden="false" customHeight="false" outlineLevel="0" collapsed="false">
      <c r="A66" s="4" t="n">
        <v>41395</v>
      </c>
      <c r="B66" s="1" t="n">
        <f aca="false">Data!B66-Data!D66</f>
        <v>0.0232747506276718</v>
      </c>
      <c r="C66" s="1" t="n">
        <f aca="false">Data!C66-Data!D66</f>
        <v>-0.042438</v>
      </c>
      <c r="E66" s="1" t="n">
        <f aca="false">0.2*C66+0.8*B66</f>
        <v>0.0101322005021374</v>
      </c>
      <c r="G66" s="9" t="n">
        <f aca="false">'Optimal portfolio from homework'!$B$15*B66 + 'Optimal portfolio from homework'!$C$15*C66</f>
        <v>-0.000833072502105575</v>
      </c>
      <c r="I66" s="9" t="n">
        <f aca="false">0.5*C66+0.5*B66</f>
        <v>-0.00958162468616409</v>
      </c>
      <c r="M66" s="9" t="n">
        <f aca="false">'Optimal portfolio from homework'!D$41+'Optimal portfolio from homework'!D$39*B66</f>
        <v>0.00681258662158605</v>
      </c>
      <c r="N66" s="9" t="n">
        <f aca="false">C66-M66</f>
        <v>-0.0492505866215861</v>
      </c>
    </row>
    <row r="67" customFormat="false" ht="13.8" hidden="false" customHeight="false" outlineLevel="0" collapsed="false">
      <c r="A67" s="4" t="n">
        <v>41426</v>
      </c>
      <c r="B67" s="1" t="n">
        <f aca="false">Data!B67-Data!D67</f>
        <v>-0.0135055322901633</v>
      </c>
      <c r="C67" s="1" t="n">
        <f aca="false">Data!C67-Data!D67</f>
        <v>-0.146782</v>
      </c>
      <c r="E67" s="1" t="n">
        <f aca="false">0.2*C67+0.8*B67</f>
        <v>-0.0401608258321306</v>
      </c>
      <c r="G67" s="9" t="n">
        <f aca="false">'Optimal portfolio from homework'!$B$15*B67 + 'Optimal portfolio from homework'!$C$15*C67</f>
        <v>-0.0624002365936722</v>
      </c>
      <c r="I67" s="9" t="n">
        <f aca="false">0.5*C67+0.5*B67</f>
        <v>-0.0801437661450816</v>
      </c>
      <c r="M67" s="9" t="n">
        <f aca="false">'Optimal portfolio from homework'!D$41+'Optimal portfolio from homework'!D$39*B67</f>
        <v>0.00447909799005658</v>
      </c>
      <c r="N67" s="9" t="n">
        <f aca="false">C67-M67</f>
        <v>-0.151261097990057</v>
      </c>
    </row>
    <row r="68" customFormat="false" ht="13.8" hidden="false" customHeight="false" outlineLevel="0" collapsed="false">
      <c r="A68" s="4" t="n">
        <v>41456</v>
      </c>
      <c r="B68" s="1" t="n">
        <f aca="false">Data!B68-Data!D68</f>
        <v>0.0507226799945968</v>
      </c>
      <c r="C68" s="1" t="n">
        <f aca="false">Data!C68-Data!D68</f>
        <v>0.106586</v>
      </c>
      <c r="E68" s="1" t="n">
        <f aca="false">0.2*C68+0.8*B68</f>
        <v>0.0618953439956774</v>
      </c>
      <c r="G68" s="9" t="n">
        <f aca="false">'Optimal portfolio from homework'!$B$15*B68 + 'Optimal portfolio from homework'!$C$15*C68</f>
        <v>0.0712170745416012</v>
      </c>
      <c r="I68" s="9" t="n">
        <f aca="false">0.5*C68+0.5*B68</f>
        <v>0.0786543399972984</v>
      </c>
      <c r="M68" s="9" t="n">
        <f aca="false">'Optimal portfolio from homework'!D$41+'Optimal portfolio from homework'!D$39*B68</f>
        <v>0.0085539933225575</v>
      </c>
      <c r="N68" s="9" t="n">
        <f aca="false">C68-M68</f>
        <v>0.0980320066774425</v>
      </c>
    </row>
    <row r="69" customFormat="false" ht="13.8" hidden="false" customHeight="false" outlineLevel="0" collapsed="false">
      <c r="A69" s="4" t="n">
        <v>41487</v>
      </c>
      <c r="B69" s="1" t="n">
        <f aca="false">Data!B69-Data!D69</f>
        <v>-0.0291187246898502</v>
      </c>
      <c r="C69" s="1" t="n">
        <f aca="false">Data!C69-Data!D69</f>
        <v>0.046001</v>
      </c>
      <c r="E69" s="1" t="n">
        <f aca="false">0.2*C69+0.8*B69</f>
        <v>-0.0140947797518802</v>
      </c>
      <c r="G69" s="9" t="n">
        <f aca="false">'Optimal portfolio from homework'!$B$15*B69 + 'Optimal portfolio from homework'!$C$15*C69</f>
        <v>-0.00155979557666415</v>
      </c>
      <c r="I69" s="9" t="n">
        <f aca="false">0.5*C69+0.5*B69</f>
        <v>0.00844113765507489</v>
      </c>
      <c r="M69" s="9" t="n">
        <f aca="false">'Optimal portfolio from homework'!D$41+'Optimal portfolio from homework'!D$39*B69</f>
        <v>0.00348853445774386</v>
      </c>
      <c r="N69" s="9" t="n">
        <f aca="false">C69-M69</f>
        <v>0.0425124655422561</v>
      </c>
    </row>
    <row r="70" customFormat="false" ht="13.8" hidden="false" customHeight="false" outlineLevel="0" collapsed="false">
      <c r="A70" s="4" t="n">
        <v>41518</v>
      </c>
      <c r="B70" s="1" t="n">
        <f aca="false">Data!B70-Data!D70</f>
        <v>0.0312163075154652</v>
      </c>
      <c r="C70" s="1" t="n">
        <f aca="false">Data!C70-Data!D70</f>
        <v>-0.040926</v>
      </c>
      <c r="E70" s="1" t="n">
        <f aca="false">0.2*C70+0.8*B70</f>
        <v>0.0167878460123722</v>
      </c>
      <c r="G70" s="9" t="n">
        <f aca="false">'Optimal portfolio from homework'!$B$15*B70 + 'Optimal portfolio from homework'!$C$15*C70</f>
        <v>0.00474969375870571</v>
      </c>
      <c r="I70" s="9" t="n">
        <f aca="false">0.5*C70+0.5*B70</f>
        <v>-0.00485484624226739</v>
      </c>
      <c r="M70" s="9" t="n">
        <f aca="false">'Optimal portfolio from homework'!D$41+'Optimal portfolio from homework'!D$39*B70</f>
        <v>0.00731643083495736</v>
      </c>
      <c r="N70" s="9" t="n">
        <f aca="false">C70-M70</f>
        <v>-0.0482424308349574</v>
      </c>
    </row>
    <row r="71" customFormat="false" ht="13.8" hidden="false" customHeight="false" outlineLevel="0" collapsed="false">
      <c r="A71" s="4" t="n">
        <v>41548</v>
      </c>
      <c r="B71" s="1" t="n">
        <f aca="false">Data!B71-Data!D71</f>
        <v>0.04586504967101</v>
      </c>
      <c r="C71" s="1" t="n">
        <f aca="false">Data!C71-Data!D71</f>
        <v>-0.001497</v>
      </c>
      <c r="E71" s="1" t="n">
        <f aca="false">0.2*C71+0.8*B71</f>
        <v>0.036392639736808</v>
      </c>
      <c r="G71" s="9" t="n">
        <f aca="false">'Optimal portfolio from homework'!$B$15*B71 + 'Optimal portfolio from homework'!$C$15*C71</f>
        <v>0.0284894885260832</v>
      </c>
      <c r="I71" s="9" t="n">
        <f aca="false">0.5*C71+0.5*B71</f>
        <v>0.022184024835505</v>
      </c>
      <c r="M71" s="9" t="n">
        <f aca="false">'Optimal portfolio from homework'!D$41+'Optimal portfolio from homework'!D$39*B71</f>
        <v>0.00824580577648601</v>
      </c>
      <c r="N71" s="9" t="n">
        <f aca="false">C71-M71</f>
        <v>-0.00974280577648601</v>
      </c>
    </row>
    <row r="72" customFormat="false" ht="13.8" hidden="false" customHeight="false" outlineLevel="0" collapsed="false">
      <c r="A72" s="4" t="n">
        <v>41579</v>
      </c>
      <c r="B72" s="1" t="n">
        <f aca="false">Data!B72-Data!D72</f>
        <v>0.0302843397273793</v>
      </c>
      <c r="C72" s="1" t="n">
        <f aca="false">Data!C72-Data!D72</f>
        <v>-0.066354</v>
      </c>
      <c r="E72" s="1" t="n">
        <f aca="false">0.2*C72+0.8*B72</f>
        <v>0.0109566717819035</v>
      </c>
      <c r="G72" s="9" t="n">
        <f aca="false">'Optimal portfolio from homework'!$B$15*B72 + 'Optimal portfolio from homework'!$C$15*C72</f>
        <v>-0.0051690537076832</v>
      </c>
      <c r="I72" s="9" t="n">
        <f aca="false">0.5*C72+0.5*B72</f>
        <v>-0.0180348301363103</v>
      </c>
      <c r="M72" s="9" t="n">
        <f aca="false">'Optimal portfolio from homework'!D$41+'Optimal portfolio from homework'!D$39*B72</f>
        <v>0.0072573030614351</v>
      </c>
      <c r="N72" s="9" t="n">
        <f aca="false">C72-M72</f>
        <v>-0.0736113030614351</v>
      </c>
    </row>
    <row r="73" customFormat="false" ht="13.8" hidden="false" customHeight="false" outlineLevel="0" collapsed="false">
      <c r="A73" s="4" t="n">
        <v>41609</v>
      </c>
      <c r="B73" s="1" t="n">
        <f aca="false">Data!B73-Data!D73</f>
        <v>0.0251377505765782</v>
      </c>
      <c r="C73" s="1" t="n">
        <f aca="false">Data!C73-Data!D73</f>
        <v>-0.035134</v>
      </c>
      <c r="E73" s="1" t="n">
        <f aca="false">0.2*C73+0.8*B73</f>
        <v>0.0130834004612626</v>
      </c>
      <c r="G73" s="9" t="n">
        <f aca="false">'Optimal portfolio from homework'!$B$15*B73 + 'Optimal portfolio from homework'!$C$15*C73</f>
        <v>0.00302604944181648</v>
      </c>
      <c r="I73" s="9" t="n">
        <f aca="false">0.5*C73+0.5*B73</f>
        <v>-0.00499812471171091</v>
      </c>
      <c r="M73" s="9" t="n">
        <f aca="false">'Optimal portfolio from homework'!D$41+'Optimal portfolio from homework'!D$39*B73</f>
        <v>0.00693078280868512</v>
      </c>
      <c r="N73" s="9" t="n">
        <f aca="false">C73-M73</f>
        <v>-0.0420647828086851</v>
      </c>
    </row>
    <row r="74" customFormat="false" ht="13.8" hidden="false" customHeight="false" outlineLevel="0" collapsed="false">
      <c r="A74" s="4" t="n">
        <v>41640</v>
      </c>
      <c r="B74" s="1" t="n">
        <f aca="false">Data!B74-Data!D74</f>
        <v>-0.0346912420756047</v>
      </c>
      <c r="C74" s="1" t="n">
        <f aca="false">Data!C74-Data!D74</f>
        <v>0.037453</v>
      </c>
      <c r="E74" s="1" t="n">
        <f aca="false">0.2*C74+0.8*B74</f>
        <v>-0.0202623936604838</v>
      </c>
      <c r="G74" s="9" t="n">
        <f aca="false">'Optimal portfolio from homework'!$B$15*B74 + 'Optimal portfolio from homework'!$C$15*C74</f>
        <v>-0.00822391859305788</v>
      </c>
      <c r="I74" s="9" t="n">
        <f aca="false">0.5*C74+0.5*B74</f>
        <v>0.00138087896219765</v>
      </c>
      <c r="M74" s="9" t="n">
        <f aca="false">'Optimal portfolio from homework'!D$41+'Optimal portfolio from homework'!D$39*B74</f>
        <v>0.00313499160986237</v>
      </c>
      <c r="N74" s="9" t="n">
        <f aca="false">C74-M74</f>
        <v>0.0343180083901376</v>
      </c>
    </row>
    <row r="75" customFormat="false" ht="13.8" hidden="false" customHeight="false" outlineLevel="0" collapsed="false">
      <c r="A75" s="4" t="n">
        <v>41671</v>
      </c>
      <c r="B75" s="1" t="n">
        <f aca="false">Data!B75-Data!D75</f>
        <v>0.0456065673456978</v>
      </c>
      <c r="C75" s="1" t="n">
        <f aca="false">Data!C75-Data!D75</f>
        <v>0.065183</v>
      </c>
      <c r="E75" s="1" t="n">
        <f aca="false">0.2*C75+0.8*B75</f>
        <v>0.0495218538765582</v>
      </c>
      <c r="G75" s="9" t="n">
        <f aca="false">'Optimal portfolio from homework'!$B$15*B75 + 'Optimal portfolio from homework'!$C$15*C75</f>
        <v>0.052788509532473</v>
      </c>
      <c r="I75" s="9" t="n">
        <f aca="false">0.5*C75+0.5*B75</f>
        <v>0.0553947836728489</v>
      </c>
      <c r="M75" s="9" t="n">
        <f aca="false">'Optimal portfolio from homework'!D$41+'Optimal portfolio from homework'!D$39*B75</f>
        <v>0.00822940662129422</v>
      </c>
      <c r="N75" s="9" t="n">
        <f aca="false">C75-M75</f>
        <v>0.0569535933787058</v>
      </c>
    </row>
    <row r="76" customFormat="false" ht="13.8" hidden="false" customHeight="false" outlineLevel="0" collapsed="false">
      <c r="A76" s="4" t="n">
        <v>41699</v>
      </c>
      <c r="B76" s="1" t="n">
        <f aca="false">Data!B76-Data!D76</f>
        <v>0.00823795990288501</v>
      </c>
      <c r="C76" s="1" t="n">
        <f aca="false">Data!C76-Data!D76</f>
        <v>-0.025419</v>
      </c>
      <c r="E76" s="1" t="n">
        <f aca="false">0.2*C76+0.8*B76</f>
        <v>0.001506567922308</v>
      </c>
      <c r="G76" s="9" t="n">
        <f aca="false">'Optimal portfolio from homework'!$B$15*B76 + 'Optimal portfolio from homework'!$C$15*C76</f>
        <v>-0.00410965952674636</v>
      </c>
      <c r="I76" s="9" t="n">
        <f aca="false">0.5*C76+0.5*B76</f>
        <v>-0.0085905200485575</v>
      </c>
      <c r="M76" s="9" t="n">
        <f aca="false">'Optimal portfolio from homework'!D$41+'Optimal portfolio from homework'!D$39*B76</f>
        <v>0.0058585923228102</v>
      </c>
      <c r="N76" s="9" t="n">
        <f aca="false">C76-M76</f>
        <v>-0.0312775923228102</v>
      </c>
    </row>
    <row r="77" customFormat="false" ht="13.8" hidden="false" customHeight="false" outlineLevel="0" collapsed="false">
      <c r="A77" s="4" t="n">
        <v>41730</v>
      </c>
      <c r="B77" s="1" t="n">
        <f aca="false">Data!B77-Data!D77</f>
        <v>0.00724091988646247</v>
      </c>
      <c r="C77" s="1" t="n">
        <f aca="false">Data!C77-Data!D77</f>
        <v>-0.001546</v>
      </c>
      <c r="E77" s="1" t="n">
        <f aca="false">0.2*C77+0.8*B77</f>
        <v>0.00548353590916998</v>
      </c>
      <c r="G77" s="9" t="n">
        <f aca="false">'Optimal portfolio from homework'!$B$15*B77 + 'Optimal portfolio from homework'!$C$15*C77</f>
        <v>0.00401729116212846</v>
      </c>
      <c r="I77" s="9" t="n">
        <f aca="false">0.5*C77+0.5*B77</f>
        <v>0.00284745994323124</v>
      </c>
      <c r="M77" s="9" t="n">
        <f aca="false">'Optimal portfolio from homework'!D$41+'Optimal portfolio from homework'!D$39*B77</f>
        <v>0.00579533610619274</v>
      </c>
      <c r="N77" s="9" t="n">
        <f aca="false">C77-M77</f>
        <v>-0.00734133610619274</v>
      </c>
    </row>
    <row r="78" customFormat="false" ht="13.8" hidden="false" customHeight="false" outlineLevel="0" collapsed="false">
      <c r="A78" s="4" t="n">
        <v>41760</v>
      </c>
      <c r="B78" s="1" t="n">
        <f aca="false">Data!B78-Data!D78</f>
        <v>0.0233494363929148</v>
      </c>
      <c r="C78" s="1" t="n">
        <f aca="false">Data!C78-Data!D78</f>
        <v>-0.029412</v>
      </c>
      <c r="E78" s="1" t="n">
        <f aca="false">0.2*C78+0.8*B78</f>
        <v>0.0127971491143318</v>
      </c>
      <c r="G78" s="9" t="n">
        <f aca="false">'Optimal portfolio from homework'!$B$15*B78 + 'Optimal portfolio from homework'!$C$15*C78</f>
        <v>0.00399301979972836</v>
      </c>
      <c r="I78" s="9" t="n">
        <f aca="false">0.5*C78+0.5*B78</f>
        <v>-0.00303128180354262</v>
      </c>
      <c r="M78" s="9" t="n">
        <f aca="false">'Optimal portfolio from homework'!D$41+'Optimal portfolio from homework'!D$39*B78</f>
        <v>0.00681732498601139</v>
      </c>
      <c r="N78" s="9" t="n">
        <f aca="false">C78-M78</f>
        <v>-0.0362293249860114</v>
      </c>
    </row>
    <row r="79" customFormat="false" ht="13.8" hidden="false" customHeight="false" outlineLevel="0" collapsed="false">
      <c r="A79" s="4" t="n">
        <v>41791</v>
      </c>
      <c r="B79" s="1" t="n">
        <f aca="false">Data!B79-Data!D79</f>
        <v>0.0205195136102581</v>
      </c>
      <c r="C79" s="1" t="n">
        <f aca="false">Data!C79-Data!D79</f>
        <v>0.047049</v>
      </c>
      <c r="E79" s="1" t="n">
        <f aca="false">0.2*C79+0.8*B79</f>
        <v>0.0258254108882064</v>
      </c>
      <c r="G79" s="9" t="n">
        <f aca="false">'Optimal portfolio from homework'!$B$15*B79 + 'Optimal portfolio from homework'!$C$15*C79</f>
        <v>0.0302523000101385</v>
      </c>
      <c r="I79" s="9" t="n">
        <f aca="false">0.5*C79+0.5*B79</f>
        <v>0.033784256805129</v>
      </c>
      <c r="M79" s="9" t="n">
        <f aca="false">'Optimal portfolio from homework'!D$41+'Optimal portfolio from homework'!D$39*B79</f>
        <v>0.00663778333712882</v>
      </c>
      <c r="N79" s="9" t="n">
        <f aca="false">C79-M79</f>
        <v>0.0404112166628712</v>
      </c>
    </row>
    <row r="80" customFormat="false" ht="13.8" hidden="false" customHeight="false" outlineLevel="0" collapsed="false">
      <c r="A80" s="4" t="n">
        <v>41821</v>
      </c>
      <c r="B80" s="1" t="n">
        <f aca="false">Data!B80-Data!D80</f>
        <v>-0.0138804401924461</v>
      </c>
      <c r="C80" s="1" t="n">
        <f aca="false">Data!C80-Data!D80</f>
        <v>-0.013709</v>
      </c>
      <c r="E80" s="1" t="n">
        <f aca="false">0.2*C80+0.8*B80</f>
        <v>-0.0138461521539568</v>
      </c>
      <c r="G80" s="9" t="n">
        <f aca="false">'Optimal portfolio from homework'!$B$15*B80 + 'Optimal portfolio from homework'!$C$15*C80</f>
        <v>-0.0138175444865542</v>
      </c>
      <c r="I80" s="9" t="n">
        <f aca="false">0.5*C80+0.5*B80</f>
        <v>-0.013794720096223</v>
      </c>
      <c r="M80" s="9" t="n">
        <f aca="false">'Optimal portfolio from homework'!D$41+'Optimal portfolio from homework'!D$39*B80</f>
        <v>0.0044553123294133</v>
      </c>
      <c r="N80" s="9" t="n">
        <f aca="false">C80-M80</f>
        <v>-0.0181643123294133</v>
      </c>
    </row>
    <row r="81" customFormat="false" ht="13.8" hidden="false" customHeight="false" outlineLevel="0" collapsed="false">
      <c r="A81" s="4" t="n">
        <v>41852</v>
      </c>
      <c r="B81" s="1" t="n">
        <f aca="false">Data!B81-Data!D81</f>
        <v>0.0398721399730821</v>
      </c>
      <c r="C81" s="1" t="n">
        <f aca="false">Data!C81-Data!D81</f>
        <v>-0.007143</v>
      </c>
      <c r="E81" s="1" t="n">
        <f aca="false">0.2*C81+0.8*B81</f>
        <v>0.0304691119784657</v>
      </c>
      <c r="G81" s="9" t="n">
        <f aca="false">'Optimal portfolio from homework'!$B$15*B81 + 'Optimal portfolio from homework'!$C$15*C81</f>
        <v>0.0226238484609095</v>
      </c>
      <c r="I81" s="9" t="n">
        <f aca="false">0.5*C81+0.5*B81</f>
        <v>0.0163645699865411</v>
      </c>
      <c r="M81" s="9" t="n">
        <f aca="false">'Optimal portfolio from homework'!D$41+'Optimal portfolio from homework'!D$39*B81</f>
        <v>0.00786559155461236</v>
      </c>
      <c r="N81" s="9" t="n">
        <f aca="false">C81-M81</f>
        <v>-0.0150085915546124</v>
      </c>
    </row>
    <row r="82" customFormat="false" ht="13.8" hidden="false" customHeight="false" outlineLevel="0" collapsed="false">
      <c r="A82" s="4" t="n">
        <v>41883</v>
      </c>
      <c r="B82" s="1" t="n">
        <f aca="false">Data!B82-Data!D82</f>
        <v>-0.0141796015655977</v>
      </c>
      <c r="C82" s="1" t="n">
        <f aca="false">Data!C82-Data!D82</f>
        <v>-0.058915</v>
      </c>
      <c r="E82" s="1" t="n">
        <f aca="false">0.2*C82+0.8*B82</f>
        <v>-0.0231266812524782</v>
      </c>
      <c r="G82" s="9" t="n">
        <f aca="false">'Optimal portfolio from homework'!$B$15*B82 + 'Optimal portfolio from homework'!$C$15*C82</f>
        <v>-0.0305915317130255</v>
      </c>
      <c r="I82" s="9" t="n">
        <f aca="false">0.5*C82+0.5*B82</f>
        <v>-0.0365473007827989</v>
      </c>
      <c r="M82" s="9" t="n">
        <f aca="false">'Optimal portfolio from homework'!D$41+'Optimal portfolio from homework'!D$39*B82</f>
        <v>0.00443633233230992</v>
      </c>
      <c r="N82" s="9" t="n">
        <f aca="false">C82-M82</f>
        <v>-0.0633513323323099</v>
      </c>
    </row>
    <row r="83" customFormat="false" ht="13.8" hidden="false" customHeight="false" outlineLevel="0" collapsed="false">
      <c r="A83" s="4" t="n">
        <v>41913</v>
      </c>
      <c r="B83" s="1" t="n">
        <f aca="false">Data!B83-Data!D83</f>
        <v>0.0242321006648716</v>
      </c>
      <c r="C83" s="1" t="n">
        <f aca="false">Data!C83-Data!D83</f>
        <v>-0.030372</v>
      </c>
      <c r="E83" s="1" t="n">
        <f aca="false">0.2*C83+0.8*B83</f>
        <v>0.0133112805318973</v>
      </c>
      <c r="G83" s="9" t="n">
        <f aca="false">'Optimal portfolio from homework'!$B$15*B83 + 'Optimal portfolio from homework'!$C$15*C83</f>
        <v>0.00419967182244006</v>
      </c>
      <c r="I83" s="9" t="n">
        <f aca="false">0.5*C83+0.5*B83</f>
        <v>-0.00306994966756421</v>
      </c>
      <c r="M83" s="9" t="n">
        <f aca="false">'Optimal portfolio from homework'!D$41+'Optimal portfolio from homework'!D$39*B83</f>
        <v>0.00687332474677097</v>
      </c>
      <c r="N83" s="9" t="n">
        <f aca="false">C83-M83</f>
        <v>-0.037245324746771</v>
      </c>
    </row>
    <row r="84" customFormat="false" ht="13.8" hidden="false" customHeight="false" outlineLevel="0" collapsed="false">
      <c r="A84" s="4" t="n">
        <v>41944</v>
      </c>
      <c r="B84" s="1" t="n">
        <f aca="false">Data!B84-Data!D84</f>
        <v>0.0268240343347639</v>
      </c>
      <c r="C84" s="1" t="n">
        <f aca="false">Data!C84-Data!D84</f>
        <v>0.009589</v>
      </c>
      <c r="E84" s="1" t="n">
        <f aca="false">0.2*C84+0.8*B84</f>
        <v>0.0233770274678111</v>
      </c>
      <c r="G84" s="9" t="n">
        <f aca="false">'Optimal portfolio from homework'!$B$15*B84 + 'Optimal portfolio from homework'!$C$15*C84</f>
        <v>0.0205010733354238</v>
      </c>
      <c r="I84" s="9" t="n">
        <f aca="false">0.5*C84+0.5*B84</f>
        <v>0.0182065171673819</v>
      </c>
      <c r="M84" s="9" t="n">
        <f aca="false">'Optimal portfolio from homework'!D$41+'Optimal portfolio from homework'!D$39*B84</f>
        <v>0.00703776741204039</v>
      </c>
      <c r="N84" s="9" t="n">
        <f aca="false">C84-M84</f>
        <v>0.00255123258795961</v>
      </c>
    </row>
    <row r="85" customFormat="false" ht="13.8" hidden="false" customHeight="false" outlineLevel="0" collapsed="false">
      <c r="A85" s="4" t="n">
        <v>41974</v>
      </c>
      <c r="B85" s="1" t="n">
        <f aca="false">Data!B85-Data!D85</f>
        <v>-0.00264339739843289</v>
      </c>
      <c r="C85" s="1" t="n">
        <f aca="false">Data!C85-Data!D85</f>
        <v>0.012453</v>
      </c>
      <c r="E85" s="1" t="n">
        <f aca="false">0.2*C85+0.8*B85</f>
        <v>0.000375882081253688</v>
      </c>
      <c r="G85" s="9" t="n">
        <f aca="false">'Optimal portfolio from homework'!$B$15*B85 + 'Optimal portfolio from homework'!$C$15*C85</f>
        <v>0.00289496882276429</v>
      </c>
      <c r="I85" s="9" t="n">
        <f aca="false">0.5*C85+0.5*B85</f>
        <v>0.00490480130078356</v>
      </c>
      <c r="M85" s="9" t="n">
        <f aca="false">'Optimal portfolio from homework'!D$41+'Optimal portfolio from homework'!D$39*B85</f>
        <v>0.00516823538306183</v>
      </c>
      <c r="N85" s="9" t="n">
        <f aca="false">C85-M85</f>
        <v>0.00728476461693817</v>
      </c>
    </row>
    <row r="86" customFormat="false" ht="13.8" hidden="false" customHeight="false" outlineLevel="0" collapsed="false">
      <c r="A86" s="4" t="n">
        <v>42005</v>
      </c>
      <c r="B86" s="1" t="n">
        <f aca="false">Data!B86-Data!D86</f>
        <v>-0.0301753646848175</v>
      </c>
      <c r="C86" s="1" t="n">
        <f aca="false">Data!C86-Data!D86</f>
        <v>0.053575</v>
      </c>
      <c r="E86" s="1" t="n">
        <f aca="false">0.2*C86+0.8*B86</f>
        <v>-0.013425291747854</v>
      </c>
      <c r="G86" s="9" t="n">
        <f aca="false">'Optimal portfolio from homework'!$B$15*B86 + 'Optimal portfolio from homework'!$C$15*C86</f>
        <v>0.000549859257120356</v>
      </c>
      <c r="I86" s="9" t="n">
        <f aca="false">0.5*C86+0.5*B86</f>
        <v>0.0116998176575912</v>
      </c>
      <c r="M86" s="9" t="n">
        <f aca="false">'Optimal portfolio from homework'!D$41+'Optimal portfolio from homework'!D$39*B86</f>
        <v>0.00342149697950087</v>
      </c>
      <c r="N86" s="9" t="n">
        <f aca="false">C86-M86</f>
        <v>0.0501535030204991</v>
      </c>
    </row>
    <row r="87" customFormat="false" ht="13.8" hidden="false" customHeight="false" outlineLevel="0" collapsed="false">
      <c r="A87" s="4" t="n">
        <v>42036</v>
      </c>
      <c r="B87" s="1" t="n">
        <f aca="false">Data!B87-Data!D87</f>
        <v>0.0573957428323197</v>
      </c>
      <c r="C87" s="1" t="n">
        <f aca="false">Data!C87-Data!D87</f>
        <v>-0.0463</v>
      </c>
      <c r="E87" s="1" t="n">
        <f aca="false">0.2*C87+0.8*B87</f>
        <v>0.0366565942658558</v>
      </c>
      <c r="G87" s="9" t="n">
        <f aca="false">'Optimal portfolio from homework'!$B$15*B87 + 'Optimal portfolio from homework'!$C$15*C87</f>
        <v>0.0193532228702998</v>
      </c>
      <c r="I87" s="9" t="n">
        <f aca="false">0.5*C87+0.5*B87</f>
        <v>0.00554787141615987</v>
      </c>
      <c r="M87" s="9" t="n">
        <f aca="false">'Optimal portfolio from homework'!D$41+'Optimal portfolio from homework'!D$39*B87</f>
        <v>0.0089773591869282</v>
      </c>
      <c r="N87" s="9" t="n">
        <f aca="false">C87-M87</f>
        <v>-0.0552773591869282</v>
      </c>
    </row>
    <row r="88" customFormat="false" ht="13.8" hidden="false" customHeight="false" outlineLevel="0" collapsed="false">
      <c r="A88" s="4" t="n">
        <v>42064</v>
      </c>
      <c r="B88" s="1" t="n">
        <f aca="false">Data!B88-Data!D88</f>
        <v>-0.0159366891700888</v>
      </c>
      <c r="C88" s="1" t="n">
        <f aca="false">Data!C88-Data!D88</f>
        <v>-0.021369</v>
      </c>
      <c r="E88" s="1" t="n">
        <f aca="false">0.2*C88+0.8*B88</f>
        <v>-0.0170231513360711</v>
      </c>
      <c r="G88" s="9" t="n">
        <f aca="false">'Optimal portfolio from homework'!$B$15*B88 + 'Optimal portfolio from homework'!$C$15*C88</f>
        <v>-0.017929623378786</v>
      </c>
      <c r="I88" s="9" t="n">
        <f aca="false">0.5*C88+0.5*B88</f>
        <v>-0.0186528445850444</v>
      </c>
      <c r="M88" s="9" t="n">
        <f aca="false">'Optimal portfolio from homework'!D$41+'Optimal portfolio from homework'!D$39*B88</f>
        <v>0.00432485564903261</v>
      </c>
      <c r="N88" s="9" t="n">
        <f aca="false">C88-M88</f>
        <v>-0.0256938556490326</v>
      </c>
    </row>
    <row r="89" customFormat="false" ht="13.8" hidden="false" customHeight="false" outlineLevel="0" collapsed="false">
      <c r="A89" s="4" t="n">
        <v>42095</v>
      </c>
      <c r="B89" s="1" t="n">
        <f aca="false">Data!B89-Data!D89</f>
        <v>0.00949084998164751</v>
      </c>
      <c r="C89" s="1" t="n">
        <f aca="false">Data!C89-Data!D89</f>
        <v>0.021242</v>
      </c>
      <c r="E89" s="1" t="n">
        <f aca="false">0.2*C89+0.8*B89</f>
        <v>0.011841079985318</v>
      </c>
      <c r="G89" s="9" t="n">
        <f aca="false">'Optimal portfolio from homework'!$B$15*B89 + 'Optimal portfolio from homework'!$C$15*C89</f>
        <v>0.0138019561750112</v>
      </c>
      <c r="I89" s="9" t="n">
        <f aca="false">0.5*C89+0.5*B89</f>
        <v>0.0153664249908238</v>
      </c>
      <c r="M89" s="9" t="n">
        <f aca="false">'Optimal portfolio from homework'!D$41+'Optimal portfolio from homework'!D$39*B89</f>
        <v>0.00593808069330151</v>
      </c>
      <c r="N89" s="9" t="n">
        <f aca="false">C89-M89</f>
        <v>0.0153039193066985</v>
      </c>
    </row>
    <row r="90" customFormat="false" ht="13.8" hidden="false" customHeight="false" outlineLevel="0" collapsed="false">
      <c r="A90" s="4" t="n">
        <v>42125</v>
      </c>
      <c r="B90" s="1" t="n">
        <f aca="false">Data!B90-Data!D90</f>
        <v>0.0127259505505921</v>
      </c>
      <c r="C90" s="1" t="n">
        <f aca="false">Data!C90-Data!D90</f>
        <v>-0.011542</v>
      </c>
      <c r="E90" s="1" t="n">
        <f aca="false">0.2*C90+0.8*B90</f>
        <v>0.00787236044047369</v>
      </c>
      <c r="G90" s="9" t="n">
        <f aca="false">'Optimal portfolio from homework'!$B$15*B90 + 'Optimal portfolio from homework'!$C$15*C90</f>
        <v>0.00382284644967363</v>
      </c>
      <c r="I90" s="9" t="n">
        <f aca="false">0.5*C90+0.5*B90</f>
        <v>0.000591975275296055</v>
      </c>
      <c r="M90" s="9" t="n">
        <f aca="false">'Optimal portfolio from homework'!D$41+'Optimal portfolio from homework'!D$39*B90</f>
        <v>0.00614332844564618</v>
      </c>
      <c r="N90" s="9" t="n">
        <f aca="false">C90-M90</f>
        <v>-0.0176853284456462</v>
      </c>
    </row>
    <row r="91" customFormat="false" ht="13.8" hidden="false" customHeight="false" outlineLevel="0" collapsed="false">
      <c r="A91" s="4" t="n">
        <v>42156</v>
      </c>
      <c r="B91" s="1" t="n">
        <f aca="false">Data!B91-Data!D91</f>
        <v>-0.0193291696824253</v>
      </c>
      <c r="C91" s="1" t="n">
        <f aca="false">Data!C91-Data!D91</f>
        <v>-0.012937</v>
      </c>
      <c r="E91" s="1" t="n">
        <f aca="false">0.2*C91+0.8*B91</f>
        <v>-0.0180507357459402</v>
      </c>
      <c r="G91" s="9" t="n">
        <f aca="false">'Optimal portfolio from homework'!$B$15*B91 + 'Optimal portfolio from homework'!$C$15*C91</f>
        <v>-0.0169840951778962</v>
      </c>
      <c r="I91" s="9" t="n">
        <f aca="false">0.5*C91+0.5*B91</f>
        <v>-0.0161330848412126</v>
      </c>
      <c r="M91" s="9" t="n">
        <f aca="false">'Optimal portfolio from homework'!D$41+'Optimal portfolio from homework'!D$39*B91</f>
        <v>0.00410962308201003</v>
      </c>
      <c r="N91" s="9" t="n">
        <f aca="false">C91-M91</f>
        <v>-0.01704662308201</v>
      </c>
    </row>
    <row r="92" customFormat="false" ht="13.8" hidden="false" customHeight="false" outlineLevel="0" collapsed="false">
      <c r="A92" s="4" t="n">
        <v>42186</v>
      </c>
      <c r="B92" s="1" t="n">
        <f aca="false">Data!B92-Data!D92</f>
        <v>0.0208026896406808</v>
      </c>
      <c r="C92" s="1" t="n">
        <f aca="false">Data!C92-Data!D92</f>
        <v>-0.080809</v>
      </c>
      <c r="E92" s="1" t="n">
        <f aca="false">0.2*C92+0.8*B92</f>
        <v>0.000480351712544617</v>
      </c>
      <c r="G92" s="9" t="n">
        <f aca="false">'Optimal portfolio from homework'!$B$15*B92 + 'Optimal portfolio from homework'!$C$15*C92</f>
        <v>-0.0164752605041092</v>
      </c>
      <c r="I92" s="9" t="n">
        <f aca="false">0.5*C92+0.5*B92</f>
        <v>-0.0300031551796596</v>
      </c>
      <c r="M92" s="9" t="n">
        <f aca="false">'Optimal portfolio from homework'!D$41+'Optimal portfolio from homework'!D$39*B92</f>
        <v>0.00665574915999073</v>
      </c>
      <c r="N92" s="9" t="n">
        <f aca="false">C92-M92</f>
        <v>-0.0874647491599907</v>
      </c>
    </row>
    <row r="93" customFormat="false" ht="13.8" hidden="false" customHeight="false" outlineLevel="0" collapsed="false">
      <c r="A93" s="4" t="n">
        <v>42217</v>
      </c>
      <c r="B93" s="1" t="n">
        <f aca="false">Data!B93-Data!D93</f>
        <v>-0.0604158089748867</v>
      </c>
      <c r="C93" s="1" t="n">
        <f aca="false">Data!C93-Data!D93</f>
        <v>0.042081</v>
      </c>
      <c r="E93" s="1" t="n">
        <f aca="false">0.2*C93+0.8*B93</f>
        <v>-0.0399164471799094</v>
      </c>
      <c r="G93" s="9" t="n">
        <f aca="false">'Optimal portfolio from homework'!$B$15*B93 + 'Optimal portfolio from homework'!$C$15*C93</f>
        <v>-0.0228131379782991</v>
      </c>
      <c r="I93" s="9" t="n">
        <f aca="false">0.5*C93+0.5*B93</f>
        <v>-0.00916740448744337</v>
      </c>
      <c r="M93" s="9" t="n">
        <f aca="false">'Optimal portfolio from homework'!D$41+'Optimal portfolio from homework'!D$39*B93</f>
        <v>0.00150292193425403</v>
      </c>
      <c r="N93" s="9" t="n">
        <f aca="false">C93-M93</f>
        <v>0.040578078065746</v>
      </c>
    </row>
    <row r="94" customFormat="false" ht="13.8" hidden="false" customHeight="false" outlineLevel="0" collapsed="false">
      <c r="A94" s="4" t="n">
        <v>42248</v>
      </c>
      <c r="B94" s="1" t="n">
        <f aca="false">Data!B94-Data!D94</f>
        <v>-0.0249003440274845</v>
      </c>
      <c r="C94" s="1" t="n">
        <f aca="false">Data!C94-Data!D94</f>
        <v>-0.002665</v>
      </c>
      <c r="E94" s="1" t="n">
        <f aca="false">0.2*C94+0.8*B94</f>
        <v>-0.0204532752219876</v>
      </c>
      <c r="G94" s="9" t="n">
        <f aca="false">'Optimal portfolio from homework'!$B$15*B94 + 'Optimal portfolio from homework'!$C$15*C94</f>
        <v>-0.0167429356718127</v>
      </c>
      <c r="I94" s="9" t="n">
        <f aca="false">0.5*C94+0.5*B94</f>
        <v>-0.0137826720137423</v>
      </c>
      <c r="M94" s="9" t="n">
        <f aca="false">'Optimal portfolio from homework'!D$41+'Optimal portfolio from homework'!D$39*B94</f>
        <v>0.00375616544201563</v>
      </c>
      <c r="N94" s="9" t="n">
        <f aca="false">C94-M94</f>
        <v>-0.00642116544201563</v>
      </c>
    </row>
    <row r="95" customFormat="false" ht="13.8" hidden="false" customHeight="false" outlineLevel="0" collapsed="false">
      <c r="A95" s="4" t="n">
        <v>42278</v>
      </c>
      <c r="B95" s="1" t="n">
        <f aca="false">Data!B95-Data!D95</f>
        <v>0.0842271649542736</v>
      </c>
      <c r="C95" s="1" t="n">
        <f aca="false">Data!C95-Data!D95</f>
        <v>0.022494</v>
      </c>
      <c r="E95" s="1" t="n">
        <f aca="false">0.2*C95+0.8*B95</f>
        <v>0.0718805319634189</v>
      </c>
      <c r="G95" s="9" t="n">
        <f aca="false">'Optimal portfolio from homework'!$B$15*B95 + 'Optimal portfolio from homework'!$C$15*C95</f>
        <v>0.0615793194791781</v>
      </c>
      <c r="I95" s="9" t="n">
        <f aca="false">0.5*C95+0.5*B95</f>
        <v>0.0533605824771368</v>
      </c>
      <c r="M95" s="9" t="n">
        <f aca="false">'Optimal portfolio from homework'!D$41+'Optimal portfolio from homework'!D$39*B95</f>
        <v>0.0106796521961804</v>
      </c>
      <c r="N95" s="9" t="n">
        <f aca="false">C95-M95</f>
        <v>0.0118143478038196</v>
      </c>
    </row>
    <row r="96" customFormat="false" ht="13.8" hidden="false" customHeight="false" outlineLevel="0" collapsed="false">
      <c r="A96" s="4" t="n">
        <v>42309</v>
      </c>
      <c r="B96" s="1" t="n">
        <f aca="false">Data!B96-Data!D96</f>
        <v>0.00286368843069873</v>
      </c>
      <c r="C96" s="1" t="n">
        <f aca="false">Data!C96-Data!D96</f>
        <v>-0.080244</v>
      </c>
      <c r="E96" s="1" t="n">
        <f aca="false">0.2*C96+0.8*B96</f>
        <v>-0.013757849255441</v>
      </c>
      <c r="G96" s="9" t="n">
        <f aca="false">'Optimal portfolio from homework'!$B$15*B96 + 'Optimal portfolio from homework'!$C$15*C96</f>
        <v>-0.0276257589638261</v>
      </c>
      <c r="I96" s="9" t="n">
        <f aca="false">0.5*C96+0.5*B96</f>
        <v>-0.0386901557846506</v>
      </c>
      <c r="M96" s="9" t="n">
        <f aca="false">'Optimal portfolio from homework'!D$41+'Optimal portfolio from homework'!D$39*B96</f>
        <v>0.00551762699062079</v>
      </c>
      <c r="N96" s="9" t="n">
        <f aca="false">C96-M96</f>
        <v>-0.0857616269906208</v>
      </c>
    </row>
    <row r="97" customFormat="false" ht="13.8" hidden="false" customHeight="false" outlineLevel="0" collapsed="false">
      <c r="A97" s="4" t="n">
        <v>42339</v>
      </c>
      <c r="B97" s="1" t="n">
        <f aca="false">Data!B97-Data!D97</f>
        <v>-0.0160258615808687</v>
      </c>
      <c r="C97" s="1" t="n">
        <f aca="false">Data!C97-Data!D97</f>
        <v>0.006152</v>
      </c>
      <c r="E97" s="1" t="n">
        <f aca="false">0.2*C97+0.8*B97</f>
        <v>-0.011590289264695</v>
      </c>
      <c r="G97" s="9" t="n">
        <f aca="false">'Optimal portfolio from homework'!$B$15*B97 + 'Optimal portfolio from homework'!$C$15*C97</f>
        <v>-0.00788954162345817</v>
      </c>
      <c r="I97" s="9" t="n">
        <f aca="false">0.5*C97+0.5*B97</f>
        <v>-0.00493693079043437</v>
      </c>
      <c r="M97" s="9" t="n">
        <f aca="false">'Optimal portfolio from homework'!D$41+'Optimal portfolio from homework'!D$39*B97</f>
        <v>0.00431919819372522</v>
      </c>
      <c r="N97" s="9" t="n">
        <f aca="false">C97-M97</f>
        <v>0.00183280180627478</v>
      </c>
    </row>
    <row r="98" customFormat="false" ht="13.8" hidden="false" customHeight="false" outlineLevel="0" collapsed="false">
      <c r="A98" s="4" t="n">
        <v>42370</v>
      </c>
      <c r="B98" s="1" t="n">
        <f aca="false">Data!B98-Data!D98</f>
        <v>-0.0498665534804753</v>
      </c>
      <c r="C98" s="1" t="n">
        <f aca="false">Data!C98-Data!D98</f>
        <v>0.047582</v>
      </c>
      <c r="E98" s="1" t="n">
        <f aca="false">0.2*C98+0.8*B98</f>
        <v>-0.0303768427843803</v>
      </c>
      <c r="G98" s="9" t="n">
        <f aca="false">'Optimal portfolio from homework'!$B$15*B98 + 'Optimal portfolio from homework'!$C$15*C98</f>
        <v>-0.0141159195605696</v>
      </c>
      <c r="I98" s="9" t="n">
        <f aca="false">0.5*C98+0.5*B98</f>
        <v>-0.00114227674023766</v>
      </c>
      <c r="M98" s="9" t="n">
        <f aca="false">'Optimal portfolio from homework'!D$41+'Optimal portfolio from homework'!D$39*B98</f>
        <v>0.00217220900369558</v>
      </c>
      <c r="N98" s="9" t="n">
        <f aca="false">C98-M98</f>
        <v>0.0454097909963044</v>
      </c>
    </row>
    <row r="99" customFormat="false" ht="13.8" hidden="false" customHeight="false" outlineLevel="0" collapsed="false">
      <c r="A99" s="4" t="n">
        <v>42401</v>
      </c>
      <c r="B99" s="1" t="n">
        <f aca="false">Data!B99-Data!D99</f>
        <v>-0.00165170295924058</v>
      </c>
      <c r="C99" s="1" t="n">
        <f aca="false">Data!C99-Data!D99</f>
        <v>0.10875</v>
      </c>
      <c r="E99" s="1" t="n">
        <f aca="false">0.2*C99+0.8*B99</f>
        <v>0.0204286376326075</v>
      </c>
      <c r="G99" s="9" t="n">
        <f aca="false">'Optimal portfolio from homework'!$B$15*B99 + 'Optimal portfolio from homework'!$C$15*C99</f>
        <v>0.0388510107872573</v>
      </c>
      <c r="I99" s="9" t="n">
        <f aca="false">0.5*C99+0.5*B99</f>
        <v>0.0535491485203797</v>
      </c>
      <c r="M99" s="9" t="n">
        <f aca="false">'Optimal portfolio from homework'!D$41+'Optimal portfolio from homework'!D$39*B99</f>
        <v>0.00523115245482487</v>
      </c>
      <c r="N99" s="9" t="n">
        <f aca="false">C99-M99</f>
        <v>0.103518847545175</v>
      </c>
    </row>
    <row r="100" customFormat="false" ht="13.8" hidden="false" customHeight="false" outlineLevel="0" collapsed="false">
      <c r="A100" s="4" t="n">
        <v>42430</v>
      </c>
      <c r="B100" s="1" t="n">
        <f aca="false">Data!B100-Data!D100</f>
        <v>0.0675543758121744</v>
      </c>
      <c r="C100" s="1" t="n">
        <f aca="false">Data!C100-Data!D100</f>
        <v>-0.000646</v>
      </c>
      <c r="E100" s="1" t="n">
        <f aca="false">0.2*C100+0.8*B100</f>
        <v>0.0539143006497395</v>
      </c>
      <c r="G100" s="9" t="n">
        <f aca="false">'Optimal portfolio from homework'!$B$15*B100 + 'Optimal portfolio from homework'!$C$15*C100</f>
        <v>0.0425339257205314</v>
      </c>
      <c r="I100" s="9" t="n">
        <f aca="false">0.5*C100+0.5*B100</f>
        <v>0.0334541879060872</v>
      </c>
      <c r="M100" s="9" t="n">
        <f aca="false">'Optimal portfolio from homework'!D$41+'Optimal portfolio from homework'!D$39*B100</f>
        <v>0.00962186359771065</v>
      </c>
      <c r="N100" s="9" t="n">
        <f aca="false">C100-M100</f>
        <v>-0.0102678635977107</v>
      </c>
    </row>
    <row r="101" customFormat="false" ht="13.8" hidden="false" customHeight="false" outlineLevel="0" collapsed="false">
      <c r="A101" s="4" t="n">
        <v>42461</v>
      </c>
      <c r="B101" s="1" t="n">
        <f aca="false">Data!B101-Data!D101</f>
        <v>0.00363703879151521</v>
      </c>
      <c r="C101" s="1" t="n">
        <f aca="false">Data!C101-Data!D101</f>
        <v>0.033055</v>
      </c>
      <c r="E101" s="1" t="n">
        <f aca="false">0.2*C101+0.8*B101</f>
        <v>0.00952063103321217</v>
      </c>
      <c r="G101" s="9" t="n">
        <f aca="false">'Optimal portfolio from homework'!$B$15*B101 + 'Optimal portfolio from homework'!$C$15*C101</f>
        <v>0.0144295105550417</v>
      </c>
      <c r="I101" s="9" t="n">
        <f aca="false">0.5*C101+0.5*B101</f>
        <v>0.0183460193957576</v>
      </c>
      <c r="M101" s="9" t="n">
        <f aca="false">'Optimal portfolio from homework'!D$41+'Optimal portfolio from homework'!D$39*B101</f>
        <v>0.00556669143852582</v>
      </c>
      <c r="N101" s="9" t="n">
        <f aca="false">C101-M101</f>
        <v>0.0274883085614742</v>
      </c>
    </row>
    <row r="102" customFormat="false" ht="13.8" hidden="false" customHeight="false" outlineLevel="0" collapsed="false">
      <c r="A102" s="4" t="n">
        <v>42491</v>
      </c>
      <c r="B102" s="1" t="n">
        <f aca="false">Data!B102-Data!D102</f>
        <v>0.0177290508652335</v>
      </c>
      <c r="C102" s="1" t="n">
        <f aca="false">Data!C102-Data!D102</f>
        <v>-0.050316</v>
      </c>
      <c r="E102" s="1" t="n">
        <f aca="false">0.2*C102+0.8*B102</f>
        <v>0.00412004069218676</v>
      </c>
      <c r="G102" s="9" t="n">
        <f aca="false">'Optimal portfolio from homework'!$B$15*B102 + 'Optimal portfolio from homework'!$C$15*C102</f>
        <v>-0.00723441566823056</v>
      </c>
      <c r="I102" s="9" t="n">
        <f aca="false">0.5*C102+0.5*B102</f>
        <v>-0.0162934745673833</v>
      </c>
      <c r="M102" s="9" t="n">
        <f aca="false">'Optimal portfolio from homework'!D$41+'Optimal portfolio from homework'!D$39*B102</f>
        <v>0.00646074519126225</v>
      </c>
      <c r="N102" s="9" t="n">
        <f aca="false">C102-M102</f>
        <v>-0.0567767451912622</v>
      </c>
    </row>
    <row r="103" customFormat="false" ht="13.8" hidden="false" customHeight="false" outlineLevel="0" collapsed="false">
      <c r="A103" s="4" t="n">
        <v>42522</v>
      </c>
      <c r="B103" s="1" t="n">
        <f aca="false">Data!B103-Data!D103</f>
        <v>0.00229965338398694</v>
      </c>
      <c r="C103" s="1" t="n">
        <f aca="false">Data!C103-Data!D103</f>
        <v>0.08778</v>
      </c>
      <c r="E103" s="1" t="n">
        <f aca="false">0.2*C103+0.8*B103</f>
        <v>0.0193957227071896</v>
      </c>
      <c r="G103" s="9" t="n">
        <f aca="false">'Optimal portfolio from homework'!$B$15*B103 + 'Optimal portfolio from homework'!$C$15*C103</f>
        <v>0.0336595501712494</v>
      </c>
      <c r="I103" s="9" t="n">
        <f aca="false">0.5*C103+0.5*B103</f>
        <v>0.0450398266919935</v>
      </c>
      <c r="M103" s="9" t="n">
        <f aca="false">'Optimal portfolio from homework'!D$41+'Optimal portfolio from homework'!D$39*B103</f>
        <v>0.00548184234556446</v>
      </c>
      <c r="N103" s="9" t="n">
        <f aca="false">C103-M103</f>
        <v>0.0822981576544355</v>
      </c>
    </row>
    <row r="104" customFormat="false" ht="13.8" hidden="false" customHeight="false" outlineLevel="0" collapsed="false">
      <c r="A104" s="4" t="n">
        <v>42552</v>
      </c>
      <c r="B104" s="1" t="n">
        <f aca="false">Data!B104-Data!D104</f>
        <v>0.0365635668921362</v>
      </c>
      <c r="C104" s="1" t="n">
        <f aca="false">Data!C104-Data!D104</f>
        <v>0.011569</v>
      </c>
      <c r="E104" s="1" t="n">
        <f aca="false">0.2*C104+0.8*B104</f>
        <v>0.031564653513709</v>
      </c>
      <c r="G104" s="9" t="n">
        <f aca="false">'Optimal portfolio from homework'!$B$15*B104 + 'Optimal portfolio from homework'!$C$15*C104</f>
        <v>0.027393891416898</v>
      </c>
      <c r="I104" s="9" t="n">
        <f aca="false">0.5*C104+0.5*B104</f>
        <v>0.0240662834460681</v>
      </c>
      <c r="M104" s="9" t="n">
        <f aca="false">'Optimal portfolio from homework'!D$41+'Optimal portfolio from homework'!D$39*B104</f>
        <v>0.00765568241149296</v>
      </c>
      <c r="N104" s="9" t="n">
        <f aca="false">C104-M104</f>
        <v>0.00391331758850704</v>
      </c>
    </row>
    <row r="105" customFormat="false" ht="13.8" hidden="false" customHeight="false" outlineLevel="0" collapsed="false">
      <c r="A105" s="4" t="n">
        <v>42583</v>
      </c>
      <c r="B105" s="1" t="n">
        <f aca="false">Data!B105-Data!D105</f>
        <v>0.00109488520344645</v>
      </c>
      <c r="C105" s="1" t="n">
        <f aca="false">Data!C105-Data!D105</f>
        <v>-0.013746</v>
      </c>
      <c r="E105" s="1" t="n">
        <f aca="false">0.2*C105+0.8*B105</f>
        <v>-0.00187329183724284</v>
      </c>
      <c r="G105" s="9" t="n">
        <f aca="false">'Optimal portfolio from homework'!$B$15*B105 + 'Optimal portfolio from homework'!$C$15*C105</f>
        <v>-0.00434974208968278</v>
      </c>
      <c r="I105" s="9" t="n">
        <f aca="false">0.5*C105+0.5*B105</f>
        <v>-0.00632555739827678</v>
      </c>
      <c r="M105" s="9" t="n">
        <f aca="false">'Optimal portfolio from homework'!D$41+'Optimal portfolio from homework'!D$39*B105</f>
        <v>0.00540540702125769</v>
      </c>
      <c r="N105" s="9" t="n">
        <f aca="false">C105-M105</f>
        <v>-0.0191514070212577</v>
      </c>
    </row>
    <row r="106" customFormat="false" ht="13.8" hidden="false" customHeight="false" outlineLevel="0" collapsed="false">
      <c r="A106" s="4" t="n">
        <v>42614</v>
      </c>
      <c r="B106" s="1" t="n">
        <f aca="false">Data!B106-Data!D106</f>
        <v>-0.00011818521372533</v>
      </c>
      <c r="C106" s="1" t="n">
        <f aca="false">Data!C106-Data!D106</f>
        <v>0.010032</v>
      </c>
      <c r="E106" s="1" t="n">
        <f aca="false">0.2*C106+0.8*B106</f>
        <v>0.00191185182901974</v>
      </c>
      <c r="G106" s="9" t="n">
        <f aca="false">'Optimal portfolio from homework'!$B$15*B106 + 'Optimal portfolio from homework'!$C$15*C106</f>
        <v>0.00360558022798376</v>
      </c>
      <c r="I106" s="9" t="n">
        <f aca="false">0.5*C106+0.5*B106</f>
        <v>0.00495690739313733</v>
      </c>
      <c r="M106" s="9" t="n">
        <f aca="false">'Optimal portfolio from homework'!D$41+'Optimal portfolio from homework'!D$39*B106</f>
        <v>0.00532844496976834</v>
      </c>
      <c r="N106" s="9" t="n">
        <f aca="false">C106-M106</f>
        <v>0.00470355503023166</v>
      </c>
    </row>
    <row r="107" customFormat="false" ht="13.8" hidden="false" customHeight="false" outlineLevel="0" collapsed="false">
      <c r="A107" s="4" t="n">
        <v>42644</v>
      </c>
      <c r="B107" s="1" t="n">
        <f aca="false">Data!B107-Data!D107</f>
        <v>-0.0185307527096549</v>
      </c>
      <c r="C107" s="1" t="n">
        <f aca="false">Data!C107-Data!D107</f>
        <v>-0.04064</v>
      </c>
      <c r="E107" s="1" t="n">
        <f aca="false">0.2*C107+0.8*B107</f>
        <v>-0.0229526021677239</v>
      </c>
      <c r="G107" s="9" t="n">
        <f aca="false">'Optimal portfolio from homework'!$B$15*B107 + 'Optimal portfolio from homework'!$C$15*C107</f>
        <v>-0.0266419003654296</v>
      </c>
      <c r="I107" s="9" t="n">
        <f aca="false">0.5*C107+0.5*B107</f>
        <v>-0.0295853763548275</v>
      </c>
      <c r="M107" s="9" t="n">
        <f aca="false">'Optimal portfolio from homework'!D$41+'Optimal portfolio from homework'!D$39*B107</f>
        <v>0.00416027785629064</v>
      </c>
      <c r="N107" s="9" t="n">
        <f aca="false">C107-M107</f>
        <v>-0.0448002778562906</v>
      </c>
    </row>
    <row r="108" customFormat="false" ht="13.8" hidden="false" customHeight="false" outlineLevel="0" collapsed="false">
      <c r="A108" s="4" t="n">
        <v>42675</v>
      </c>
      <c r="B108" s="1" t="n">
        <f aca="false">Data!B108-Data!D108</f>
        <v>0.0368899257148674</v>
      </c>
      <c r="C108" s="1" t="n">
        <f aca="false">Data!C108-Data!D108</f>
        <v>-0.068221</v>
      </c>
      <c r="E108" s="1" t="n">
        <f aca="false">0.2*C108+0.8*B108</f>
        <v>0.0158677405718939</v>
      </c>
      <c r="G108" s="9" t="n">
        <f aca="false">'Optimal portfolio from homework'!$B$15*B108 + 'Optimal portfolio from homework'!$C$15*C108</f>
        <v>-0.00167177778920294</v>
      </c>
      <c r="I108" s="9" t="n">
        <f aca="false">0.5*C108+0.5*B108</f>
        <v>-0.0156655371425663</v>
      </c>
      <c r="M108" s="9" t="n">
        <f aca="false">'Optimal portfolio from homework'!D$41+'Optimal portfolio from homework'!D$39*B108</f>
        <v>0.00767638792385522</v>
      </c>
      <c r="N108" s="9" t="n">
        <f aca="false">C108-M108</f>
        <v>-0.0758973879238552</v>
      </c>
    </row>
    <row r="109" customFormat="false" ht="13.8" hidden="false" customHeight="false" outlineLevel="0" collapsed="false">
      <c r="A109" s="4" t="n">
        <v>42705</v>
      </c>
      <c r="B109" s="1" t="n">
        <f aca="false">Data!B109-Data!D109</f>
        <v>0.0193261876640142</v>
      </c>
      <c r="C109" s="1" t="n">
        <f aca="false">Data!C109-Data!D109</f>
        <v>-0.024134</v>
      </c>
      <c r="E109" s="1" t="n">
        <f aca="false">0.2*C109+0.8*B109</f>
        <v>0.0106341501312114</v>
      </c>
      <c r="G109" s="9" t="n">
        <f aca="false">'Optimal portfolio from homework'!$B$15*B109 + 'Optimal portfolio from homework'!$C$15*C109</f>
        <v>0.00338208994502776</v>
      </c>
      <c r="I109" s="9" t="n">
        <f aca="false">0.5*C109+0.5*B109</f>
        <v>-0.00240390616799288</v>
      </c>
      <c r="M109" s="9" t="n">
        <f aca="false">'Optimal portfolio from homework'!D$41+'Optimal portfolio from homework'!D$39*B109</f>
        <v>0.0065620739540474</v>
      </c>
      <c r="N109" s="9" t="n">
        <f aca="false">C109-M109</f>
        <v>-0.0306960739540474</v>
      </c>
    </row>
    <row r="110" customFormat="false" ht="13.8" hidden="false" customHeight="false" outlineLevel="0" collapsed="false">
      <c r="A110" s="4" t="n">
        <v>42736</v>
      </c>
      <c r="B110" s="1" t="n">
        <f aca="false">Data!B110-Data!D110</f>
        <v>0.0184313888754419</v>
      </c>
      <c r="C110" s="1" t="n">
        <f aca="false">Data!C110-Data!D110</f>
        <v>0.033851</v>
      </c>
      <c r="E110" s="1" t="n">
        <f aca="false">0.2*C110+0.8*B110</f>
        <v>0.0215153111003535</v>
      </c>
      <c r="G110" s="9" t="n">
        <f aca="false">'Optimal portfolio from homework'!$B$15*B110 + 'Optimal portfolio from homework'!$C$15*C110</f>
        <v>0.0240883314652755</v>
      </c>
      <c r="I110" s="9" t="n">
        <f aca="false">0.5*C110+0.5*B110</f>
        <v>0.0261411944377209</v>
      </c>
      <c r="M110" s="9" t="n">
        <f aca="false">'Optimal portfolio from homework'!D$41+'Optimal portfolio from homework'!D$39*B110</f>
        <v>0.0065053043308962</v>
      </c>
      <c r="N110" s="9" t="n">
        <f aca="false">C110-M110</f>
        <v>0.0273456956691038</v>
      </c>
    </row>
    <row r="111" customFormat="false" ht="13.8" hidden="false" customHeight="false" outlineLevel="0" collapsed="false">
      <c r="A111" s="4" t="n">
        <v>42767</v>
      </c>
      <c r="B111" s="1" t="n">
        <f aca="false">Data!B111-Data!D111</f>
        <v>0.0392274826570371</v>
      </c>
      <c r="C111" s="1" t="n">
        <f aca="false">Data!C111-Data!D111</f>
        <v>0.043894</v>
      </c>
      <c r="E111" s="1" t="n">
        <f aca="false">0.2*C111+0.8*B111</f>
        <v>0.0401607861256297</v>
      </c>
      <c r="G111" s="9" t="n">
        <f aca="false">'Optimal portfolio from homework'!$B$15*B111 + 'Optimal portfolio from homework'!$C$15*C111</f>
        <v>0.0409394726994812</v>
      </c>
      <c r="I111" s="9" t="n">
        <f aca="false">0.5*C111+0.5*B111</f>
        <v>0.0415607413285185</v>
      </c>
      <c r="M111" s="9" t="n">
        <f aca="false">'Optimal portfolio from homework'!D$41+'Optimal portfolio from homework'!D$39*B111</f>
        <v>0.00782469190950675</v>
      </c>
      <c r="N111" s="9" t="n">
        <f aca="false">C111-M111</f>
        <v>0.0360693080904933</v>
      </c>
    </row>
    <row r="112" customFormat="false" ht="13.8" hidden="false" customHeight="false" outlineLevel="0" collapsed="false">
      <c r="A112" s="4" t="n">
        <v>42795</v>
      </c>
      <c r="B112" s="1" t="n">
        <f aca="false">Data!B112-Data!D112</f>
        <v>0.000700500297168916</v>
      </c>
      <c r="C112" s="1" t="n">
        <f aca="false">Data!C112-Data!D112</f>
        <v>-0.008448</v>
      </c>
      <c r="E112" s="1" t="n">
        <f aca="false">0.2*C112+0.8*B112</f>
        <v>-0.00112919976226487</v>
      </c>
      <c r="G112" s="9" t="n">
        <f aca="false">'Optimal portfolio from homework'!$B$15*B112 + 'Optimal portfolio from homework'!$C$15*C112</f>
        <v>-0.00265578025660826</v>
      </c>
      <c r="I112" s="9" t="n">
        <f aca="false">0.5*C112+0.5*B112</f>
        <v>-0.00387374985141554</v>
      </c>
      <c r="M112" s="9" t="n">
        <f aca="false">'Optimal portfolio from homework'!D$41+'Optimal portfolio from homework'!D$39*B112</f>
        <v>0.00538038566138122</v>
      </c>
      <c r="N112" s="9" t="n">
        <f aca="false">C112-M112</f>
        <v>-0.0138283856613812</v>
      </c>
    </row>
    <row r="113" customFormat="false" ht="13.8" hidden="false" customHeight="false" outlineLevel="0" collapsed="false">
      <c r="A113" s="4" t="n">
        <v>42826</v>
      </c>
      <c r="B113" s="1" t="n">
        <f aca="false">Data!B113-Data!D113</f>
        <v>0.00968115111213014</v>
      </c>
      <c r="C113" s="1" t="n">
        <f aca="false">Data!C113-Data!D113</f>
        <v>0.018707</v>
      </c>
      <c r="E113" s="1" t="n">
        <f aca="false">0.2*C113+0.8*B113</f>
        <v>0.0114863208897041</v>
      </c>
      <c r="G113" s="9" t="n">
        <f aca="false">'Optimal portfolio from homework'!$B$15*B113 + 'Optimal portfolio from homework'!$C$15*C113</f>
        <v>0.0129924349422311</v>
      </c>
      <c r="I113" s="9" t="n">
        <f aca="false">0.5*C113+0.5*B113</f>
        <v>0.0141940755560651</v>
      </c>
      <c r="M113" s="9" t="n">
        <f aca="false">'Optimal portfolio from homework'!D$41+'Optimal portfolio from homework'!D$39*B113</f>
        <v>0.00595015416009731</v>
      </c>
      <c r="N113" s="9" t="n">
        <f aca="false">C113-M113</f>
        <v>0.0127568458399027</v>
      </c>
    </row>
    <row r="114" customFormat="false" ht="13.8" hidden="false" customHeight="false" outlineLevel="0" collapsed="false">
      <c r="A114" s="4" t="n">
        <v>42856</v>
      </c>
      <c r="B114" s="1" t="n">
        <f aca="false">Data!B114-Data!D114</f>
        <v>0.0133374404140373</v>
      </c>
      <c r="C114" s="1" t="n">
        <f aca="false">Data!C114-Data!D114</f>
        <v>-0.001983</v>
      </c>
      <c r="E114" s="1" t="n">
        <f aca="false">0.2*C114+0.8*B114</f>
        <v>0.0102733523312299</v>
      </c>
      <c r="G114" s="9" t="n">
        <f aca="false">'Optimal portfolio from homework'!$B$15*B114 + 'Optimal portfolio from homework'!$C$15*C114</f>
        <v>0.00771688026027662</v>
      </c>
      <c r="I114" s="9" t="n">
        <f aca="false">0.5*C114+0.5*B114</f>
        <v>0.00567722020701866</v>
      </c>
      <c r="M114" s="9" t="n">
        <f aca="false">'Optimal portfolio from homework'!D$41+'Optimal portfolio from homework'!D$39*B114</f>
        <v>0.00618212381456253</v>
      </c>
      <c r="N114" s="9" t="n">
        <f aca="false">C114-M114</f>
        <v>-0.00816512381456253</v>
      </c>
    </row>
    <row r="115" customFormat="false" ht="13.8" hidden="false" customHeight="false" outlineLevel="0" collapsed="false">
      <c r="A115" s="4" t="n">
        <v>42887</v>
      </c>
      <c r="B115" s="1" t="n">
        <f aca="false">Data!B115-Data!D115</f>
        <v>0.00551578182993622</v>
      </c>
      <c r="C115" s="1" t="n">
        <f aca="false">Data!C115-Data!D115</f>
        <v>-0.01686</v>
      </c>
      <c r="E115" s="1" t="n">
        <f aca="false">0.2*C115+0.8*B115</f>
        <v>0.00104062546394897</v>
      </c>
      <c r="G115" s="9" t="n">
        <f aca="false">'Optimal portfolio from homework'!$B$15*B115 + 'Optimal portfolio from homework'!$C$15*C115</f>
        <v>-0.00269314848562773</v>
      </c>
      <c r="I115" s="9" t="n">
        <f aca="false">0.5*C115+0.5*B115</f>
        <v>-0.00567210908503189</v>
      </c>
      <c r="M115" s="9" t="n">
        <f aca="false">'Optimal portfolio from homework'!D$41+'Optimal portfolio from homework'!D$39*B115</f>
        <v>0.00568588643035104</v>
      </c>
      <c r="N115" s="9" t="n">
        <f aca="false">C115-M115</f>
        <v>-0.022545886430351</v>
      </c>
    </row>
    <row r="116" customFormat="false" ht="13.8" hidden="false" customHeight="false" outlineLevel="0" collapsed="false">
      <c r="A116" s="4" t="n">
        <v>42917</v>
      </c>
      <c r="B116" s="1" t="n">
        <f aca="false">Data!B116-Data!D116</f>
        <v>0.0197245810055865</v>
      </c>
      <c r="C116" s="1" t="n">
        <f aca="false">Data!C116-Data!D116</f>
        <v>0.01788</v>
      </c>
      <c r="E116" s="1" t="n">
        <f aca="false">0.2*C116+0.8*B116</f>
        <v>0.0193556648044692</v>
      </c>
      <c r="G116" s="9" t="n">
        <f aca="false">'Optimal portfolio from homework'!$B$15*B116 + 'Optimal portfolio from homework'!$C$15*C116</f>
        <v>0.0190478655705078</v>
      </c>
      <c r="I116" s="9" t="n">
        <f aca="false">0.5*C116+0.5*B116</f>
        <v>0.0188022905027933</v>
      </c>
      <c r="M116" s="9" t="n">
        <f aca="false">'Optimal portfolio from homework'!D$41+'Optimal portfolio from homework'!D$39*B116</f>
        <v>0.00658734962513217</v>
      </c>
      <c r="N116" s="9" t="n">
        <f aca="false">C116-M116</f>
        <v>0.0112926503748678</v>
      </c>
    </row>
    <row r="117" customFormat="false" ht="13.8" hidden="false" customHeight="false" outlineLevel="0" collapsed="false">
      <c r="A117" s="4" t="n">
        <v>42948</v>
      </c>
      <c r="B117" s="1" t="n">
        <f aca="false">Data!B117-Data!D117</f>
        <v>0.00203447792571833</v>
      </c>
      <c r="C117" s="1" t="n">
        <f aca="false">Data!C117-Data!D117</f>
        <v>0.030253</v>
      </c>
      <c r="E117" s="1" t="n">
        <f aca="false">0.2*C117+0.8*B117</f>
        <v>0.00767818234057466</v>
      </c>
      <c r="G117" s="9" t="n">
        <f aca="false">'Optimal portfolio from homework'!$B$15*B117 + 'Optimal portfolio from homework'!$C$15*C117</f>
        <v>0.0123869153545669</v>
      </c>
      <c r="I117" s="9" t="n">
        <f aca="false">0.5*C117+0.5*B117</f>
        <v>0.0161437389628592</v>
      </c>
      <c r="M117" s="9" t="n">
        <f aca="false">'Optimal portfolio from homework'!D$41+'Optimal portfolio from homework'!D$39*B117</f>
        <v>0.0054650185511795</v>
      </c>
      <c r="N117" s="9" t="n">
        <f aca="false">C117-M117</f>
        <v>0.0247879814488205</v>
      </c>
    </row>
    <row r="118" customFormat="false" ht="13.8" hidden="false" customHeight="false" outlineLevel="0" collapsed="false">
      <c r="A118" s="4" t="n">
        <v>42979</v>
      </c>
      <c r="B118" s="1" t="n">
        <f aca="false">Data!B118-Data!D118</f>
        <v>0.0196908592338404</v>
      </c>
      <c r="C118" s="1" t="n">
        <f aca="false">Data!C118-Data!D118</f>
        <v>-0.015336</v>
      </c>
      <c r="E118" s="1" t="n">
        <f aca="false">0.2*C118+0.8*B118</f>
        <v>0.0126854873870723</v>
      </c>
      <c r="G118" s="9" t="n">
        <f aca="false">'Optimal portfolio from homework'!$B$15*B118 + 'Optimal portfolio from homework'!$C$15*C118</f>
        <v>0.00684066929147257</v>
      </c>
      <c r="I118" s="9" t="n">
        <f aca="false">0.5*C118+0.5*B118</f>
        <v>0.0021774296169202</v>
      </c>
      <c r="M118" s="9" t="n">
        <f aca="false">'Optimal portfolio from homework'!D$41+'Optimal portfolio from homework'!D$39*B118</f>
        <v>0.00658521018071353</v>
      </c>
      <c r="N118" s="9" t="n">
        <f aca="false">C118-M118</f>
        <v>-0.0219212101807135</v>
      </c>
    </row>
    <row r="119" customFormat="false" ht="13.8" hidden="false" customHeight="false" outlineLevel="0" collapsed="false">
      <c r="A119" s="4" t="n">
        <v>43009</v>
      </c>
      <c r="B119" s="1" t="n">
        <f aca="false">Data!B119-Data!D119</f>
        <v>0.0222758180332804</v>
      </c>
      <c r="C119" s="1" t="n">
        <f aca="false">Data!C119-Data!D119</f>
        <v>-0.010652</v>
      </c>
      <c r="E119" s="1" t="n">
        <f aca="false">0.2*C119+0.8*B119</f>
        <v>0.0156902544266243</v>
      </c>
      <c r="G119" s="9" t="n">
        <f aca="false">'Optimal portfolio from homework'!$B$15*B119 + 'Optimal portfolio from homework'!$C$15*C119</f>
        <v>0.0101956965102355</v>
      </c>
      <c r="I119" s="9" t="n">
        <f aca="false">0.5*C119+0.5*B119</f>
        <v>0.00581190901664019</v>
      </c>
      <c r="M119" s="9" t="n">
        <f aca="false">'Optimal portfolio from homework'!D$41+'Optimal portfolio from homework'!D$39*B119</f>
        <v>0.00674921033223331</v>
      </c>
      <c r="N119" s="9" t="n">
        <f aca="false">C119-M119</f>
        <v>-0.0174012103322333</v>
      </c>
    </row>
    <row r="120" customFormat="false" ht="13.8" hidden="false" customHeight="false" outlineLevel="0" collapsed="false">
      <c r="A120" s="4" t="n">
        <v>43040</v>
      </c>
      <c r="B120" s="1" t="n">
        <f aca="false">Data!B120-Data!D120</f>
        <v>0.0297933770381577</v>
      </c>
      <c r="C120" s="1" t="n">
        <f aca="false">Data!C120-Data!D120</f>
        <v>0.005281</v>
      </c>
      <c r="E120" s="1" t="n">
        <f aca="false">0.2*C120+0.8*B120</f>
        <v>0.0248909016305261</v>
      </c>
      <c r="G120" s="9" t="n">
        <f aca="false">'Optimal portfolio from homework'!$B$15*B120 + 'Optimal portfolio from homework'!$C$15*C120</f>
        <v>0.0208006009866029</v>
      </c>
      <c r="I120" s="9" t="n">
        <f aca="false">0.5*C120+0.5*B120</f>
        <v>0.0175371885190788</v>
      </c>
      <c r="M120" s="9" t="n">
        <f aca="false">'Optimal portfolio from homework'!D$41+'Optimal portfolio from homework'!D$39*B120</f>
        <v>0.00722615441974675</v>
      </c>
      <c r="N120" s="9" t="n">
        <f aca="false">C120-M120</f>
        <v>-0.00194515441974675</v>
      </c>
    </row>
    <row r="121" customFormat="false" ht="13.8" hidden="false" customHeight="false" outlineLevel="0" collapsed="false">
      <c r="A121" s="4" t="n">
        <v>43070</v>
      </c>
      <c r="B121" s="1" t="n">
        <f aca="false">Data!B121-Data!D121</f>
        <v>0.0101198833366344</v>
      </c>
      <c r="C121" s="1" t="n">
        <f aca="false">Data!C121-Data!D121</f>
        <v>0.010292</v>
      </c>
      <c r="E121" s="1" t="n">
        <f aca="false">0.2*C121+0.8*B121</f>
        <v>0.0101543066693075</v>
      </c>
      <c r="G121" s="9" t="n">
        <f aca="false">'Optimal portfolio from homework'!$B$15*B121 + 'Optimal portfolio from homework'!$C$15*C121</f>
        <v>0.0101830272172127</v>
      </c>
      <c r="I121" s="9" t="n">
        <f aca="false">0.5*C121+0.5*B121</f>
        <v>0.0102059416683172</v>
      </c>
      <c r="M121" s="9" t="n">
        <f aca="false">'Optimal portfolio from homework'!D$41+'Optimal portfolio from homework'!D$39*B121</f>
        <v>0.00597798909166794</v>
      </c>
      <c r="N121" s="9" t="n">
        <f aca="false">C121-M121</f>
        <v>0.00431401090833206</v>
      </c>
    </row>
    <row r="122" customFormat="false" ht="13.8" hidden="false" customHeight="false" outlineLevel="0" collapsed="false">
      <c r="A122" s="4" t="n">
        <v>43101</v>
      </c>
      <c r="B122" s="1" t="n">
        <f aca="false">Data!B122-Data!D122</f>
        <v>0.0560266510007293</v>
      </c>
      <c r="C122" s="1" t="n">
        <f aca="false">Data!C122-Data!D122</f>
        <v>0.035036</v>
      </c>
      <c r="E122" s="1" t="n">
        <f aca="false">0.2*C122+0.8*B122</f>
        <v>0.0518285208005835</v>
      </c>
      <c r="G122" s="9" t="n">
        <f aca="false">'Optimal portfolio from homework'!$B$15*B122 + 'Optimal portfolio from homework'!$C$15*C122</f>
        <v>0.0483258791281337</v>
      </c>
      <c r="I122" s="9" t="n">
        <f aca="false">0.5*C122+0.5*B122</f>
        <v>0.0455313255003647</v>
      </c>
      <c r="M122" s="9" t="n">
        <f aca="false">'Optimal portfolio from homework'!D$41+'Optimal portfolio from homework'!D$39*B122</f>
        <v>0.0088904985112865</v>
      </c>
      <c r="N122" s="9" t="n">
        <f aca="false">C122-M122</f>
        <v>0.0261455014887135</v>
      </c>
    </row>
    <row r="123" customFormat="false" ht="13.8" hidden="false" customHeight="false" outlineLevel="0" collapsed="false">
      <c r="A123" s="4" t="n">
        <v>43132</v>
      </c>
      <c r="B123" s="1" t="n">
        <f aca="false">Data!B123-Data!D123</f>
        <v>-0.0380845163268435</v>
      </c>
      <c r="C123" s="1" t="n">
        <f aca="false">Data!C123-Data!D123</f>
        <v>-0.018259</v>
      </c>
      <c r="E123" s="1" t="n">
        <f aca="false">0.2*C123+0.8*B123</f>
        <v>-0.0341194130614748</v>
      </c>
      <c r="G123" s="9" t="n">
        <f aca="false">'Optimal portfolio from homework'!$B$15*B123 + 'Optimal portfolio from homework'!$C$15*C123</f>
        <v>-0.0308111936231247</v>
      </c>
      <c r="I123" s="9" t="n">
        <f aca="false">0.5*C123+0.5*B123</f>
        <v>-0.0281717581634218</v>
      </c>
      <c r="M123" s="9" t="n">
        <f aca="false">'Optimal portfolio from homework'!D$41+'Optimal portfolio from homework'!D$39*B123</f>
        <v>0.00291970868486106</v>
      </c>
      <c r="N123" s="9" t="n">
        <f aca="false">C123-M123</f>
        <v>-0.0211787086848611</v>
      </c>
    </row>
    <row r="124" customFormat="false" ht="13.8" hidden="false" customHeight="false" outlineLevel="0" collapsed="false">
      <c r="A124" s="4" t="n">
        <v>43160</v>
      </c>
      <c r="B124" s="1" t="n">
        <f aca="false">Data!B124-Data!D124</f>
        <v>-0.0267152706757728</v>
      </c>
      <c r="C124" s="1" t="n">
        <f aca="false">Data!C124-Data!D124</f>
        <v>0.001527</v>
      </c>
      <c r="E124" s="1" t="n">
        <f aca="false">0.2*C124+0.8*B124</f>
        <v>-0.0210668165406182</v>
      </c>
      <c r="G124" s="9" t="n">
        <f aca="false">'Optimal portfolio from homework'!$B$15*B124 + 'Optimal portfolio from homework'!$C$15*C124</f>
        <v>-0.0163541206747239</v>
      </c>
      <c r="I124" s="9" t="n">
        <f aca="false">0.5*C124+0.5*B124</f>
        <v>-0.0125941353378864</v>
      </c>
      <c r="M124" s="9" t="n">
        <f aca="false">'Optimal portfolio from homework'!D$41+'Optimal portfolio from homework'!D$39*B124</f>
        <v>0.00364101921787424</v>
      </c>
      <c r="N124" s="9" t="n">
        <f aca="false">C124-M124</f>
        <v>-0.00211401921787424</v>
      </c>
    </row>
    <row r="125" customFormat="false" ht="13.8" hidden="false" customHeight="false" outlineLevel="0" collapsed="false">
      <c r="A125" s="4" t="n">
        <v>43191</v>
      </c>
      <c r="B125" s="1" t="n">
        <f aca="false">Data!B125-Data!D125</f>
        <v>0.00233241458512785</v>
      </c>
      <c r="C125" s="1" t="n">
        <f aca="false">Data!C125-Data!D125</f>
        <v>-0.007178</v>
      </c>
      <c r="E125" s="1" t="n">
        <f aca="false">0.2*C125+0.8*B125</f>
        <v>0.000430331668102282</v>
      </c>
      <c r="G125" s="9" t="n">
        <f aca="false">'Optimal portfolio from homework'!$B$15*B125 + 'Optimal portfolio from homework'!$C$15*C125</f>
        <v>-0.00115664028655437</v>
      </c>
      <c r="I125" s="9" t="n">
        <f aca="false">0.5*C125+0.5*B125</f>
        <v>-0.00242279270743607</v>
      </c>
      <c r="M125" s="9" t="n">
        <f aca="false">'Optimal portfolio from homework'!D$41+'Optimal portfolio from homework'!D$39*B125</f>
        <v>0.00548392084753217</v>
      </c>
      <c r="N125" s="9" t="n">
        <f aca="false">C125-M125</f>
        <v>-0.0126619208475322</v>
      </c>
    </row>
    <row r="126" customFormat="false" ht="13.8" hidden="false" customHeight="false" outlineLevel="0" collapsed="false">
      <c r="A126" s="4" t="n">
        <v>43221</v>
      </c>
      <c r="B126" s="1" t="n">
        <f aca="false">Data!B126-Data!D126</f>
        <v>0.0225457338999674</v>
      </c>
      <c r="C126" s="1" t="n">
        <f aca="false">Data!C126-Data!D126</f>
        <v>-0.011087</v>
      </c>
      <c r="E126" s="1" t="n">
        <f aca="false">0.2*C126+0.8*B126</f>
        <v>0.0158191871199739</v>
      </c>
      <c r="G126" s="9" t="n">
        <f aca="false">'Optimal portfolio from homework'!$B$15*B126 + 'Optimal portfolio from homework'!$C$15*C126</f>
        <v>0.0102070021852453</v>
      </c>
      <c r="I126" s="9" t="n">
        <f aca="false">0.5*C126+0.5*B126</f>
        <v>0.00572936694998368</v>
      </c>
      <c r="M126" s="9" t="n">
        <f aca="false">'Optimal portfolio from homework'!D$41+'Optimal portfolio from homework'!D$39*B126</f>
        <v>0.00676633487713664</v>
      </c>
      <c r="N126" s="9" t="n">
        <f aca="false">C126-M126</f>
        <v>-0.0178533348771366</v>
      </c>
    </row>
    <row r="127" customFormat="false" ht="13.8" hidden="false" customHeight="false" outlineLevel="0" collapsed="false">
      <c r="A127" s="4" t="n">
        <v>43252</v>
      </c>
      <c r="B127" s="1" t="n">
        <f aca="false">Data!B127-Data!D127</f>
        <v>0.00465054148457684</v>
      </c>
      <c r="C127" s="1" t="n">
        <f aca="false">Data!C127-Data!D127</f>
        <v>-0.042021</v>
      </c>
      <c r="E127" s="1" t="n">
        <f aca="false">0.2*C127+0.8*B127</f>
        <v>-0.00468376681233853</v>
      </c>
      <c r="G127" s="9" t="n">
        <f aca="false">'Optimal portfolio from homework'!$B$15*B127 + 'Optimal portfolio from homework'!$C$15*C127</f>
        <v>-0.0124716951674747</v>
      </c>
      <c r="I127" s="9" t="n">
        <f aca="false">0.5*C127+0.5*B127</f>
        <v>-0.0186852292577116</v>
      </c>
      <c r="M127" s="9" t="n">
        <f aca="false">'Optimal portfolio from homework'!D$41+'Optimal portfolio from homework'!D$39*B127</f>
        <v>0.00563099211336204</v>
      </c>
      <c r="N127" s="9" t="n">
        <f aca="false">C127-M127</f>
        <v>-0.047651992113362</v>
      </c>
    </row>
    <row r="128" customFormat="false" ht="13.8" hidden="false" customHeight="false" outlineLevel="0" collapsed="false">
      <c r="A128" s="4" t="n">
        <v>43282</v>
      </c>
      <c r="B128" s="1" t="n">
        <f aca="false">Data!B128-Data!D128</f>
        <v>0.0354931112793338</v>
      </c>
      <c r="C128" s="1" t="n">
        <f aca="false">Data!C128-Data!D128</f>
        <v>-0.026669</v>
      </c>
      <c r="E128" s="1" t="n">
        <f aca="false">0.2*C128+0.8*B128</f>
        <v>0.023060689023467</v>
      </c>
      <c r="G128" s="9" t="n">
        <f aca="false">'Optimal portfolio from homework'!$B$15*B128 + 'Optimal portfolio from homework'!$C$15*C128</f>
        <v>0.0126878996608651</v>
      </c>
      <c r="I128" s="9" t="n">
        <f aca="false">0.5*C128+0.5*B128</f>
        <v>0.0044120556396669</v>
      </c>
      <c r="M128" s="9" t="n">
        <f aca="false">'Optimal portfolio from homework'!D$41+'Optimal portfolio from homework'!D$39*B128</f>
        <v>0.00758776841505603</v>
      </c>
      <c r="N128" s="9" t="n">
        <f aca="false">C128-M128</f>
        <v>-0.034256768415056</v>
      </c>
    </row>
    <row r="129" customFormat="false" ht="13.8" hidden="false" customHeight="false" outlineLevel="0" collapsed="false">
      <c r="A129" s="4" t="n">
        <v>43313</v>
      </c>
      <c r="B129" s="1" t="n">
        <f aca="false">Data!B129-Data!D129</f>
        <v>0.0308625432193622</v>
      </c>
      <c r="C129" s="1" t="n">
        <f aca="false">Data!C129-Data!D129</f>
        <v>-0.01173</v>
      </c>
      <c r="E129" s="1" t="n">
        <f aca="false">0.2*C129+0.8*B129</f>
        <v>0.0223440345754897</v>
      </c>
      <c r="G129" s="9" t="n">
        <f aca="false">'Optimal portfolio from homework'!$B$15*B129 + 'Optimal portfolio from homework'!$C$15*C129</f>
        <v>0.0152367553962698</v>
      </c>
      <c r="I129" s="9" t="n">
        <f aca="false">0.5*C129+0.5*B129</f>
        <v>0.00956627160968107</v>
      </c>
      <c r="M129" s="9" t="n">
        <f aca="false">'Optimal portfolio from homework'!D$41+'Optimal portfolio from homework'!D$39*B129</f>
        <v>0.0072939866094727</v>
      </c>
      <c r="N129" s="9" t="n">
        <f aca="false">C129-M129</f>
        <v>-0.0190239866094727</v>
      </c>
    </row>
    <row r="130" customFormat="false" ht="13.8" hidden="false" customHeight="false" outlineLevel="0" collapsed="false">
      <c r="A130" s="4" t="n">
        <v>43344</v>
      </c>
      <c r="B130" s="1" t="n">
        <f aca="false">Data!B130-Data!D130</f>
        <v>0.00404349928205711</v>
      </c>
      <c r="C130" s="1" t="n">
        <f aca="false">Data!C130-Data!D130</f>
        <v>-0.020848</v>
      </c>
      <c r="E130" s="1" t="n">
        <f aca="false">0.2*C130+0.8*B130</f>
        <v>-0.000934800574354315</v>
      </c>
      <c r="G130" s="9" t="n">
        <f aca="false">'Optimal portfolio from homework'!$B$15*B130 + 'Optimal portfolio from homework'!$C$15*C130</f>
        <v>-0.00508836411423965</v>
      </c>
      <c r="I130" s="9" t="n">
        <f aca="false">0.5*C130+0.5*B130</f>
        <v>-0.00840225035897145</v>
      </c>
      <c r="M130" s="9" t="n">
        <f aca="false">'Optimal portfolio from homework'!D$41+'Optimal portfolio from homework'!D$39*B130</f>
        <v>0.00559247892188924</v>
      </c>
      <c r="N130" s="9" t="n">
        <f aca="false">C130-M130</f>
        <v>-0.0264404789218892</v>
      </c>
    </row>
    <row r="131" customFormat="false" ht="13.8" hidden="false" customHeight="false" outlineLevel="0" collapsed="false">
      <c r="A131" s="4" t="n">
        <v>43374</v>
      </c>
      <c r="B131" s="1" t="n">
        <f aca="false">Data!B131-Data!D131</f>
        <v>-0.0703900962503251</v>
      </c>
      <c r="C131" s="1" t="n">
        <f aca="false">Data!C131-Data!D131</f>
        <v>0.026997</v>
      </c>
      <c r="E131" s="1" t="n">
        <f aca="false">0.2*C131+0.8*B131</f>
        <v>-0.0509126770002601</v>
      </c>
      <c r="G131" s="9" t="n">
        <f aca="false">'Optimal portfolio from homework'!$B$15*B131 + 'Optimal portfolio from homework'!$C$15*C131</f>
        <v>-0.0346620089445902</v>
      </c>
      <c r="I131" s="9" t="n">
        <f aca="false">0.5*C131+0.5*B131</f>
        <v>-0.0216965481251625</v>
      </c>
      <c r="M131" s="9" t="n">
        <f aca="false">'Optimal portfolio from homework'!D$41+'Optimal portfolio from homework'!D$39*B131</f>
        <v>0.000870113154157392</v>
      </c>
      <c r="N131" s="9" t="n">
        <f aca="false">C131-M131</f>
        <v>0.0261268868458426</v>
      </c>
    </row>
    <row r="132" customFormat="false" ht="13.8" hidden="false" customHeight="false" outlineLevel="0" collapsed="false">
      <c r="A132" s="4" t="n">
        <v>43405</v>
      </c>
      <c r="B132" s="1" t="n">
        <f aca="false">Data!B132-Data!D132</f>
        <v>0.0184664964493737</v>
      </c>
      <c r="C132" s="1" t="n">
        <f aca="false">Data!C132-Data!D132</f>
        <v>0.000458</v>
      </c>
      <c r="E132" s="1" t="n">
        <f aca="false">0.2*C132+0.8*B132</f>
        <v>0.014864797159499</v>
      </c>
      <c r="G132" s="9" t="n">
        <f aca="false">'Optimal portfolio from homework'!$B$15*B132 + 'Optimal portfolio from homework'!$C$15*C132</f>
        <v>0.0118597779192882</v>
      </c>
      <c r="I132" s="9" t="n">
        <f aca="false">0.5*C132+0.5*B132</f>
        <v>0.00946224822468687</v>
      </c>
      <c r="M132" s="9" t="n">
        <f aca="false">'Optimal portfolio from homework'!D$41+'Optimal portfolio from homework'!D$39*B132</f>
        <v>0.00650753169616236</v>
      </c>
      <c r="N132" s="9" t="n">
        <f aca="false">C132-M132</f>
        <v>-0.00604953169616236</v>
      </c>
    </row>
    <row r="133" customFormat="false" ht="13.8" hidden="false" customHeight="false" outlineLevel="0" collapsed="false">
      <c r="A133" s="4" t="n">
        <v>43435</v>
      </c>
      <c r="B133" s="1" t="n">
        <f aca="false">Data!B133-Data!D133</f>
        <v>-0.0923014174392535</v>
      </c>
      <c r="C133" s="1" t="n">
        <f aca="false">Data!C133-Data!D133</f>
        <v>0.048245</v>
      </c>
      <c r="E133" s="1" t="n">
        <f aca="false">0.2*C133+0.8*B133</f>
        <v>-0.0641921339514028</v>
      </c>
      <c r="G133" s="9" t="n">
        <f aca="false">'Optimal portfolio from homework'!$B$15*B133 + 'Optimal portfolio from homework'!$C$15*C133</f>
        <v>-0.0407396103198514</v>
      </c>
      <c r="I133" s="9" t="n">
        <f aca="false">0.5*C133+0.5*B133</f>
        <v>-0.0220282087196267</v>
      </c>
      <c r="M133" s="9" t="n">
        <f aca="false">'Optimal portfolio from homework'!D$41+'Optimal portfolio from homework'!D$39*B133</f>
        <v>-0.000520028923063063</v>
      </c>
      <c r="N133" s="9" t="n">
        <f aca="false">C133-M133</f>
        <v>0.0487650289230631</v>
      </c>
    </row>
    <row r="134" customFormat="false" ht="13.8" hidden="false" customHeight="false" outlineLevel="0" collapsed="false">
      <c r="A134" s="4" t="n">
        <v>43466</v>
      </c>
      <c r="B134" s="1" t="n">
        <f aca="false">Data!B134-Data!D134</f>
        <v>0.0779207397165573</v>
      </c>
      <c r="C134" s="1" t="n">
        <f aca="false">Data!C134-Data!D134</f>
        <v>0.029773</v>
      </c>
      <c r="E134" s="1" t="n">
        <f aca="false">0.2*C134+0.8*B134</f>
        <v>0.0682911917732459</v>
      </c>
      <c r="G134" s="9" t="n">
        <f aca="false">'Optimal portfolio from homework'!$B$15*B134 + 'Optimal portfolio from homework'!$C$15*C134</f>
        <v>0.0602569350196264</v>
      </c>
      <c r="I134" s="9" t="n">
        <f aca="false">0.5*C134+0.5*B134</f>
        <v>0.0538468698582787</v>
      </c>
      <c r="M134" s="9" t="n">
        <f aca="false">'Optimal portfolio from homework'!D$41+'Optimal portfolio from homework'!D$39*B134</f>
        <v>0.0102795472913139</v>
      </c>
      <c r="N134" s="9" t="n">
        <f aca="false">C134-M134</f>
        <v>0.0194934527086861</v>
      </c>
    </row>
    <row r="135" customFormat="false" ht="13.8" hidden="false" customHeight="false" outlineLevel="0" collapsed="false">
      <c r="A135" s="4" t="n">
        <v>43497</v>
      </c>
      <c r="B135" s="1" t="n">
        <f aca="false">Data!B135-Data!D135</f>
        <v>0.0302051208193311</v>
      </c>
      <c r="C135" s="1" t="n">
        <f aca="false">Data!C135-Data!D135</f>
        <v>0.000431</v>
      </c>
      <c r="E135" s="1" t="n">
        <f aca="false">0.2*C135+0.8*B135</f>
        <v>0.0242502966554648</v>
      </c>
      <c r="G135" s="9" t="n">
        <f aca="false">'Optimal portfolio from homework'!$B$15*B135 + 'Optimal portfolio from homework'!$C$15*C135</f>
        <v>0.0192819859375781</v>
      </c>
      <c r="I135" s="9" t="n">
        <f aca="false">0.5*C135+0.5*B135</f>
        <v>0.0153180604096655</v>
      </c>
      <c r="M135" s="9" t="n">
        <f aca="false">'Optimal portfolio from homework'!D$41+'Optimal portfolio from homework'!D$39*B135</f>
        <v>0.00725227709625301</v>
      </c>
      <c r="N135" s="9" t="n">
        <f aca="false">C135-M135</f>
        <v>-0.00682127709625301</v>
      </c>
    </row>
    <row r="136" customFormat="false" ht="13.8" hidden="false" customHeight="false" outlineLevel="0" collapsed="false">
      <c r="A136" s="4" t="n">
        <v>43525</v>
      </c>
      <c r="B136" s="1" t="n">
        <f aca="false">Data!B136-Data!D136</f>
        <v>0.0174663734710763</v>
      </c>
      <c r="C136" s="1" t="n">
        <f aca="false">Data!C136-Data!D136</f>
        <v>-0.027778</v>
      </c>
      <c r="E136" s="1" t="n">
        <f aca="false">0.2*C136+0.8*B136</f>
        <v>0.00841749877686103</v>
      </c>
      <c r="G136" s="9" t="n">
        <f aca="false">'Optimal portfolio from homework'!$B$15*B136 + 'Optimal portfolio from homework'!$C$15*C136</f>
        <v>0.000867717307093044</v>
      </c>
      <c r="I136" s="9" t="n">
        <f aca="false">0.5*C136+0.5*B136</f>
        <v>-0.00515581326446186</v>
      </c>
      <c r="M136" s="9" t="n">
        <f aca="false">'Optimal portfolio from homework'!D$41+'Optimal portfolio from homework'!D$39*B136</f>
        <v>0.00644407988408136</v>
      </c>
      <c r="N136" s="9" t="n">
        <f aca="false">C136-M136</f>
        <v>-0.0342220798840814</v>
      </c>
    </row>
    <row r="137" customFormat="false" ht="13.8" hidden="false" customHeight="false" outlineLevel="0" collapsed="false">
      <c r="A137" s="4" t="n">
        <v>43556</v>
      </c>
      <c r="B137" s="1" t="n">
        <f aca="false">Data!B137-Data!D137</f>
        <v>0.0383113778865269</v>
      </c>
      <c r="C137" s="1" t="n">
        <f aca="false">Data!C137-Data!D137</f>
        <v>-0.006747</v>
      </c>
      <c r="E137" s="1" t="n">
        <f aca="false">0.2*C137+0.8*B137</f>
        <v>0.0292997023092215</v>
      </c>
      <c r="G137" s="9" t="n">
        <f aca="false">'Optimal portfolio from homework'!$B$15*B137 + 'Optimal portfolio from homework'!$C$15*C137</f>
        <v>0.0217809573178034</v>
      </c>
      <c r="I137" s="9" t="n">
        <f aca="false">0.5*C137+0.5*B137</f>
        <v>0.0157821889432635</v>
      </c>
      <c r="M137" s="9" t="n">
        <f aca="false">'Optimal portfolio from homework'!D$41+'Optimal portfolio from homework'!D$39*B137</f>
        <v>0.00776657054942774</v>
      </c>
      <c r="N137" s="9" t="n">
        <f aca="false">C137-M137</f>
        <v>-0.0145135705494277</v>
      </c>
    </row>
    <row r="138" customFormat="false" ht="13.8" hidden="false" customHeight="false" outlineLevel="0" collapsed="false">
      <c r="A138" s="4" t="n">
        <v>43586</v>
      </c>
      <c r="B138" s="1" t="n">
        <f aca="false">Data!B138-Data!D138</f>
        <v>-0.0657460515194943</v>
      </c>
      <c r="C138" s="1" t="n">
        <f aca="false">Data!C138-Data!D138</f>
        <v>0.006343</v>
      </c>
      <c r="E138" s="1" t="n">
        <f aca="false">0.2*C138+0.8*B138</f>
        <v>-0.0513282412155955</v>
      </c>
      <c r="G138" s="9" t="n">
        <f aca="false">'Optimal portfolio from homework'!$B$15*B138 + 'Optimal portfolio from homework'!$C$15*C138</f>
        <v>-0.0392989756167921</v>
      </c>
      <c r="I138" s="9" t="n">
        <f aca="false">0.5*C138+0.5*B138</f>
        <v>-0.0297015257597472</v>
      </c>
      <c r="M138" s="9" t="n">
        <f aca="false">'Optimal portfolio from homework'!D$41+'Optimal portfolio from homework'!D$39*B138</f>
        <v>0.00116474997377939</v>
      </c>
      <c r="N138" s="9" t="n">
        <f aca="false">C138-M138</f>
        <v>0.00517825002622062</v>
      </c>
    </row>
    <row r="139" customFormat="false" ht="13.8" hidden="false" customHeight="false" outlineLevel="0" collapsed="false">
      <c r="A139" s="4" t="n">
        <v>43617</v>
      </c>
      <c r="B139" s="1" t="n">
        <f aca="false">Data!B139-Data!D139</f>
        <v>0.0685292522395198</v>
      </c>
      <c r="C139" s="1" t="n">
        <f aca="false">Data!C139-Data!D139</f>
        <v>0.088632</v>
      </c>
      <c r="E139" s="1" t="n">
        <f aca="false">0.2*C139+0.8*B139</f>
        <v>0.0725498017916159</v>
      </c>
      <c r="G139" s="9" t="n">
        <f aca="false">'Optimal portfolio from homework'!$B$15*B139 + 'Optimal portfolio from homework'!$C$15*C139</f>
        <v>0.0759042819377608</v>
      </c>
      <c r="I139" s="9" t="n">
        <f aca="false">0.5*C139+0.5*B139</f>
        <v>0.0785806261197599</v>
      </c>
      <c r="M139" s="9" t="n">
        <f aca="false">'Optimal portfolio from homework'!D$41+'Optimal portfolio from homework'!D$39*B139</f>
        <v>0.00968371366736451</v>
      </c>
      <c r="N139" s="9" t="n">
        <f aca="false">C139-M139</f>
        <v>0.0789482863326355</v>
      </c>
    </row>
    <row r="140" customFormat="false" ht="13.8" hidden="false" customHeight="false" outlineLevel="0" collapsed="false">
      <c r="A140" s="4" t="n">
        <v>43647</v>
      </c>
      <c r="B140" s="1" t="n">
        <f aca="false">Data!B140-Data!D140</f>
        <v>0.0123588703437603</v>
      </c>
      <c r="C140" s="1" t="n">
        <f aca="false">Data!C140-Data!D140</f>
        <v>0.010377</v>
      </c>
      <c r="E140" s="1" t="n">
        <f aca="false">0.2*C140+0.8*B140</f>
        <v>0.0119624962750082</v>
      </c>
      <c r="G140" s="9" t="n">
        <f aca="false">'Optimal portfolio from homework'!$B$15*B140 + 'Optimal portfolio from homework'!$C$15*C140</f>
        <v>0.0116317880156405</v>
      </c>
      <c r="I140" s="9" t="n">
        <f aca="false">0.5*C140+0.5*B140</f>
        <v>0.0113679351718801</v>
      </c>
      <c r="M140" s="9" t="n">
        <f aca="false">'Optimal portfolio from homework'!D$41+'Optimal portfolio from homework'!D$39*B140</f>
        <v>0.00612003940539016</v>
      </c>
      <c r="N140" s="9" t="n">
        <f aca="false">C140-M140</f>
        <v>0.00425696059460984</v>
      </c>
    </row>
    <row r="141" customFormat="false" ht="13.8" hidden="false" customHeight="false" outlineLevel="0" collapsed="false">
      <c r="A141" s="4" t="n">
        <v>43678</v>
      </c>
      <c r="B141" s="1" t="n">
        <f aca="false">Data!B141-Data!D141</f>
        <v>-0.0175110723626853</v>
      </c>
      <c r="C141" s="1" t="n">
        <f aca="false">Data!C141-Data!D141</f>
        <v>0.065507</v>
      </c>
      <c r="E141" s="1" t="n">
        <f aca="false">0.2*C141+0.8*B141</f>
        <v>-0.000907457890148242</v>
      </c>
      <c r="G141" s="9" t="n">
        <f aca="false">'Optimal portfolio from homework'!$B$15*B141 + 'Optimal portfolio from homework'!$C$15*C141</f>
        <v>0.0129454978763923</v>
      </c>
      <c r="I141" s="9" t="n">
        <f aca="false">0.5*C141+0.5*B141</f>
        <v>0.0239979638186573</v>
      </c>
      <c r="M141" s="9" t="n">
        <f aca="false">'Optimal portfolio from homework'!D$41+'Optimal portfolio from homework'!D$39*B141</f>
        <v>0.00422497046626221</v>
      </c>
      <c r="N141" s="9" t="n">
        <f aca="false">C141-M141</f>
        <v>0.0612820295337378</v>
      </c>
    </row>
    <row r="142" customFormat="false" ht="13.8" hidden="false" customHeight="false" outlineLevel="0" collapsed="false">
      <c r="A142" s="4" t="n">
        <v>43709</v>
      </c>
      <c r="B142" s="1" t="n">
        <f aca="false">Data!B142-Data!D142</f>
        <v>0.016788488585213</v>
      </c>
      <c r="C142" s="1" t="n">
        <f aca="false">Data!C142-Data!D142</f>
        <v>-0.027315</v>
      </c>
      <c r="E142" s="1" t="n">
        <f aca="false">0.2*C142+0.8*B142</f>
        <v>0.0079677908681704</v>
      </c>
      <c r="G142" s="9" t="n">
        <f aca="false">'Optimal portfolio from homework'!$B$15*B142 + 'Optimal portfolio from homework'!$C$15*C142</f>
        <v>0.00060838514923329</v>
      </c>
      <c r="I142" s="9" t="n">
        <f aca="false">0.5*C142+0.5*B142</f>
        <v>-0.0052632557073935</v>
      </c>
      <c r="M142" s="9" t="n">
        <f aca="false">'Optimal portfolio from homework'!D$41+'Optimal portfolio from homework'!D$39*B142</f>
        <v>0.00640107214870908</v>
      </c>
      <c r="N142" s="9" t="n">
        <f aca="false">C142-M142</f>
        <v>-0.0337160721487091</v>
      </c>
    </row>
    <row r="143" customFormat="false" ht="13.8" hidden="false" customHeight="false" outlineLevel="0" collapsed="false">
      <c r="A143" s="4" t="n">
        <v>43739</v>
      </c>
      <c r="B143" s="1" t="n">
        <f aca="false">Data!B143-Data!D143</f>
        <v>0.0200499981798988</v>
      </c>
      <c r="C143" s="1" t="n">
        <f aca="false">Data!C143-Data!D143</f>
        <v>0.011138</v>
      </c>
      <c r="E143" s="1" t="n">
        <f aca="false">0.2*C143+0.8*B143</f>
        <v>0.018267598543919</v>
      </c>
      <c r="G143" s="9" t="n">
        <f aca="false">'Optimal portfolio from homework'!$B$15*B143 + 'Optimal portfolio from homework'!$C$15*C143</f>
        <v>0.0167804823887971</v>
      </c>
      <c r="I143" s="9" t="n">
        <f aca="false">0.5*C143+0.5*B143</f>
        <v>0.0155939990899494</v>
      </c>
      <c r="M143" s="9" t="n">
        <f aca="false">'Optimal portfolio from homework'!D$41+'Optimal portfolio from homework'!D$39*B143</f>
        <v>0.00660799539554287</v>
      </c>
      <c r="N143" s="9" t="n">
        <f aca="false">C143-M143</f>
        <v>0.00453000460445713</v>
      </c>
    </row>
    <row r="144" customFormat="false" ht="13.8" hidden="false" customHeight="false" outlineLevel="0" collapsed="false">
      <c r="A144" s="4" t="n">
        <v>43770</v>
      </c>
      <c r="B144" s="1" t="n">
        <f aca="false">Data!B144-Data!D144</f>
        <v>0.0350042547126109</v>
      </c>
      <c r="C144" s="1" t="n">
        <f aca="false">Data!C144-Data!D144</f>
        <v>-0.034425</v>
      </c>
      <c r="E144" s="1" t="n">
        <f aca="false">0.2*C144+0.8*B144</f>
        <v>0.0211184037700887</v>
      </c>
      <c r="G144" s="9" t="n">
        <f aca="false">'Optimal portfolio from homework'!$B$15*B144 + 'Optimal portfolio from homework'!$C$15*C144</f>
        <v>0.00953296981498786</v>
      </c>
      <c r="I144" s="9" t="n">
        <f aca="false">0.5*C144+0.5*B144</f>
        <v>0.000289627356305458</v>
      </c>
      <c r="M144" s="9" t="n">
        <f aca="false">'Optimal portfolio from homework'!D$41+'Optimal portfolio from homework'!D$39*B144</f>
        <v>0.00755675339422422</v>
      </c>
      <c r="N144" s="9" t="n">
        <f aca="false">C144-M144</f>
        <v>-0.0419817533942242</v>
      </c>
    </row>
    <row r="145" customFormat="false" ht="13.8" hidden="false" customHeight="false" outlineLevel="0" collapsed="false">
      <c r="A145" s="4" t="n">
        <v>43800</v>
      </c>
      <c r="B145" s="1" t="n">
        <f aca="false">Data!B145-Data!D145</f>
        <v>0.0286546842811047</v>
      </c>
      <c r="C145" s="1" t="n">
        <f aca="false">Data!C145-Data!D145</f>
        <v>0.044365</v>
      </c>
      <c r="E145" s="1" t="n">
        <f aca="false">0.2*C145+0.8*B145</f>
        <v>0.0317967474248838</v>
      </c>
      <c r="G145" s="9" t="n">
        <f aca="false">'Optimal portfolio from homework'!$B$15*B145 + 'Optimal portfolio from homework'!$C$15*C145</f>
        <v>0.034418276720113</v>
      </c>
      <c r="I145" s="9" t="n">
        <f aca="false">0.5*C145+0.5*B145</f>
        <v>0.0365098421405524</v>
      </c>
      <c r="M145" s="9" t="n">
        <f aca="false">'Optimal portfolio from homework'!D$41+'Optimal portfolio from homework'!D$39*B145</f>
        <v>0.00715391118525821</v>
      </c>
      <c r="N145" s="9" t="n">
        <f aca="false">C145-M145</f>
        <v>0.0372110888147418</v>
      </c>
    </row>
    <row r="146" customFormat="false" ht="13.8" hidden="false" customHeight="false" outlineLevel="0" collapsed="false">
      <c r="A146" s="4" t="n">
        <v>43831</v>
      </c>
      <c r="B146" s="1" t="n">
        <f aca="false">Data!B146-Data!D146</f>
        <v>-0.00180308559162882</v>
      </c>
      <c r="C146" s="1" t="n">
        <f aca="false">Data!C146-Data!D146</f>
        <v>0.036684</v>
      </c>
      <c r="E146" s="1" t="n">
        <f aca="false">0.2*C146+0.8*B146</f>
        <v>0.00589433152669695</v>
      </c>
      <c r="G146" s="9" t="n">
        <f aca="false">'Optimal portfolio from homework'!$B$15*B146 + 'Optimal portfolio from homework'!$C$15*C146</f>
        <v>0.0123165463422211</v>
      </c>
      <c r="I146" s="9" t="n">
        <f aca="false">0.5*C146+0.5*B146</f>
        <v>0.0174404572041856</v>
      </c>
      <c r="M146" s="9" t="n">
        <f aca="false">'Optimal portfolio from homework'!D$41+'Optimal portfolio from homework'!D$39*B146</f>
        <v>0.00522154813360532</v>
      </c>
      <c r="N146" s="9" t="n">
        <f aca="false">C146-M146</f>
        <v>0.0314624518663947</v>
      </c>
    </row>
    <row r="147" customFormat="false" ht="13.8" hidden="false" customHeight="false" outlineLevel="0" collapsed="false">
      <c r="A147" s="4" t="n">
        <v>43862</v>
      </c>
      <c r="B147" s="1" t="n">
        <f aca="false">Data!B147-Data!D147</f>
        <v>-0.0836133418341666</v>
      </c>
      <c r="C147" s="1" t="n">
        <f aca="false">Data!C147-Data!D147</f>
        <v>0.027582</v>
      </c>
      <c r="E147" s="1" t="n">
        <f aca="false">0.2*C147+0.8*B147</f>
        <v>-0.0613742734673333</v>
      </c>
      <c r="G147" s="9" t="n">
        <f aca="false">'Optimal portfolio from homework'!$B$15*B147 + 'Optimal portfolio from homework'!$C$15*C147</f>
        <v>-0.0428194683744794</v>
      </c>
      <c r="I147" s="9" t="n">
        <f aca="false">0.5*C147+0.5*B147</f>
        <v>-0.0280156709170833</v>
      </c>
      <c r="M147" s="9" t="n">
        <f aca="false">'Optimal portfolio from homework'!D$41+'Optimal portfolio from homework'!D$39*B147</f>
        <v>3.11774311574477E-005</v>
      </c>
      <c r="N147" s="9" t="n">
        <f aca="false">C147-M147</f>
        <v>0.0275508225688426</v>
      </c>
    </row>
    <row r="148" customFormat="false" ht="13.8" hidden="false" customHeight="false" outlineLevel="0" collapsed="false">
      <c r="A148" s="4" t="n">
        <v>43891</v>
      </c>
      <c r="B148" s="1" t="n">
        <f aca="false">Data!B148-Data!D148</f>
        <v>-0.124920923898613</v>
      </c>
      <c r="C148" s="1" t="n">
        <f aca="false">Data!C148-Data!D148</f>
        <v>-0.014543</v>
      </c>
      <c r="E148" s="1" t="n">
        <f aca="false">0.2*C148+0.8*B148</f>
        <v>-0.102845339118891</v>
      </c>
      <c r="G148" s="9" t="n">
        <f aca="false">'Optimal portfolio from homework'!$B$15*B148 + 'Optimal portfolio from homework'!$C$15*C148</f>
        <v>-0.0844269338987598</v>
      </c>
      <c r="I148" s="9" t="n">
        <f aca="false">0.5*C148+0.5*B148</f>
        <v>-0.0697319619493067</v>
      </c>
      <c r="M148" s="9" t="n">
        <f aca="false">'Optimal portfolio from homework'!D$41+'Optimal portfolio from homework'!D$39*B148</f>
        <v>-0.00258954121199947</v>
      </c>
      <c r="N148" s="9" t="n">
        <f aca="false">C148-M148</f>
        <v>-0.0119534587880005</v>
      </c>
    </row>
    <row r="149" customFormat="false" ht="13.8" hidden="false" customHeight="false" outlineLevel="0" collapsed="false">
      <c r="A149" s="4" t="n">
        <v>43922</v>
      </c>
      <c r="B149" s="1" t="n">
        <f aca="false">Data!B149-Data!D149</f>
        <v>0.128138491847257</v>
      </c>
      <c r="C149" s="1" t="n">
        <f aca="false">Data!C149-Data!D149</f>
        <v>0.069859</v>
      </c>
      <c r="E149" s="1" t="n">
        <f aca="false">0.2*C149+0.8*B149</f>
        <v>0.116482593477805</v>
      </c>
      <c r="G149" s="9" t="n">
        <f aca="false">'Optimal portfolio from homework'!$B$15*B149 + 'Optimal portfolio from homework'!$C$15*C149</f>
        <v>0.106757684193844</v>
      </c>
      <c r="I149" s="9" t="n">
        <f aca="false">0.5*C149+0.5*B149</f>
        <v>0.0989987459236283</v>
      </c>
      <c r="M149" s="9" t="n">
        <f aca="false">'Optimal portfolio from homework'!D$41+'Optimal portfolio from homework'!D$39*B149</f>
        <v>0.013465562851872</v>
      </c>
      <c r="N149" s="9" t="n">
        <f aca="false">C149-M149</f>
        <v>0.056393437148128</v>
      </c>
    </row>
    <row r="150" customFormat="false" ht="13.8" hidden="false" customHeight="false" outlineLevel="0" collapsed="false">
      <c r="A150" s="4" t="n">
        <v>43952</v>
      </c>
      <c r="B150" s="1" t="n">
        <f aca="false">Data!B150-Data!D150</f>
        <v>0.0474217358995319</v>
      </c>
      <c r="C150" s="1" t="n">
        <f aca="false">Data!C150-Data!D150</f>
        <v>0.005084</v>
      </c>
      <c r="E150" s="1" t="n">
        <f aca="false">0.2*C150+0.8*B150</f>
        <v>0.0389541887196255</v>
      </c>
      <c r="G150" s="9" t="n">
        <f aca="false">'Optimal portfolio from homework'!$B$15*B150 + 'Optimal portfolio from homework'!$C$15*C150</f>
        <v>0.0318894284092511</v>
      </c>
      <c r="I150" s="9" t="n">
        <f aca="false">0.5*C150+0.5*B150</f>
        <v>0.026252867949766</v>
      </c>
      <c r="M150" s="9" t="n">
        <f aca="false">'Optimal portfolio from homework'!D$41+'Optimal portfolio from homework'!D$39*B150</f>
        <v>0.00834456819289344</v>
      </c>
      <c r="N150" s="9" t="n">
        <f aca="false">C150-M150</f>
        <v>-0.00326056819289344</v>
      </c>
    </row>
    <row r="151" customFormat="false" ht="13.8" hidden="false" customHeight="false" outlineLevel="0" collapsed="false">
      <c r="A151" s="4" t="n">
        <v>43983</v>
      </c>
      <c r="B151" s="1" t="n">
        <f aca="false">Data!B151-Data!D151</f>
        <v>0.019713157422045</v>
      </c>
      <c r="C151" s="1" t="n">
        <f aca="false">Data!C151-Data!D151</f>
        <v>0.026006</v>
      </c>
      <c r="E151" s="1" t="n">
        <f aca="false">0.2*C151+0.8*B151</f>
        <v>0.020971725937636</v>
      </c>
      <c r="G151" s="9" t="n">
        <f aca="false">'Optimal portfolio from homework'!$B$15*B151 + 'Optimal portfolio from homework'!$C$15*C151</f>
        <v>0.0220217921147615</v>
      </c>
      <c r="I151" s="9" t="n">
        <f aca="false">0.5*C151+0.5*B151</f>
        <v>0.0228595787110225</v>
      </c>
      <c r="M151" s="9" t="n">
        <f aca="false">'Optimal portfolio from homework'!D$41+'Optimal portfolio from homework'!D$39*B151</f>
        <v>0.0065866248671855</v>
      </c>
      <c r="N151" s="9" t="n">
        <f aca="false">C151-M151</f>
        <v>0.0194193751328145</v>
      </c>
    </row>
    <row r="152" customFormat="false" ht="13.8" hidden="false" customHeight="false" outlineLevel="0" collapsed="false">
      <c r="A152" s="4" t="n">
        <v>44013</v>
      </c>
      <c r="B152" s="1" t="n">
        <f aca="false">Data!B152-Data!D152</f>
        <v>0.0561700964630225</v>
      </c>
      <c r="C152" s="1" t="n">
        <f aca="false">Data!C152-Data!D152</f>
        <v>0.115109</v>
      </c>
      <c r="E152" s="1" t="n">
        <f aca="false">0.2*C152+0.8*B152</f>
        <v>0.067957877170418</v>
      </c>
      <c r="G152" s="9" t="n">
        <f aca="false">'Optimal portfolio from homework'!$B$15*B152 + 'Optimal portfolio from homework'!$C$15*C152</f>
        <v>0.0777928203386857</v>
      </c>
      <c r="I152" s="9" t="n">
        <f aca="false">0.5*C152+0.5*B152</f>
        <v>0.0856395482315113</v>
      </c>
      <c r="M152" s="9" t="n">
        <f aca="false">'Optimal portfolio from homework'!D$41+'Optimal portfolio from homework'!D$39*B152</f>
        <v>0.0088995992666084</v>
      </c>
      <c r="N152" s="9" t="n">
        <f aca="false">C152-M152</f>
        <v>0.106209400733392</v>
      </c>
    </row>
    <row r="153" customFormat="false" ht="13.8" hidden="false" customHeight="false" outlineLevel="0" collapsed="false">
      <c r="A153" s="4" t="n">
        <v>44044</v>
      </c>
      <c r="B153" s="1" t="n">
        <f aca="false">Data!B153-Data!D153</f>
        <v>0.0716689100655152</v>
      </c>
      <c r="C153" s="1" t="n">
        <f aca="false">Data!C153-Data!D153</f>
        <v>-0.009646</v>
      </c>
      <c r="E153" s="1" t="n">
        <f aca="false">0.2*C153+0.8*B153</f>
        <v>0.0554059280524122</v>
      </c>
      <c r="G153" s="9" t="n">
        <f aca="false">'Optimal portfolio from homework'!$B$15*B153 + 'Optimal portfolio from homework'!$C$15*C153</f>
        <v>0.0418371734398428</v>
      </c>
      <c r="I153" s="9" t="n">
        <f aca="false">0.5*C153+0.5*B153</f>
        <v>0.0310114550327576</v>
      </c>
      <c r="M153" s="9" t="n">
        <f aca="false">'Optimal portfolio from homework'!D$41+'Optimal portfolio from homework'!D$39*B153</f>
        <v>0.00988290614938591</v>
      </c>
      <c r="N153" s="9" t="n">
        <f aca="false">C153-M153</f>
        <v>-0.0195289061493859</v>
      </c>
    </row>
    <row r="154" customFormat="false" ht="13.8" hidden="false" customHeight="false" outlineLevel="0" collapsed="false">
      <c r="A154" s="4" t="n">
        <v>44075</v>
      </c>
      <c r="B154" s="1" t="n">
        <f aca="false">Data!B154-Data!D154</f>
        <v>-0.0382056918766258</v>
      </c>
      <c r="C154" s="1" t="n">
        <f aca="false">Data!C154-Data!D154</f>
        <v>-0.037143</v>
      </c>
      <c r="E154" s="1" t="n">
        <f aca="false">0.2*C154+0.8*B154</f>
        <v>-0.0379931535013007</v>
      </c>
      <c r="G154" s="9" t="n">
        <f aca="false">'Optimal portfolio from homework'!$B$15*B154 + 'Optimal portfolio from homework'!$C$15*C154</f>
        <v>-0.0378158255636433</v>
      </c>
      <c r="I154" s="9" t="n">
        <f aca="false">0.5*C154+0.5*B154</f>
        <v>-0.0376743459383129</v>
      </c>
      <c r="M154" s="9" t="n">
        <f aca="false">'Optimal portfolio from homework'!D$41+'Optimal portfolio from homework'!D$39*B154</f>
        <v>0.00291202082208773</v>
      </c>
      <c r="N154" s="9" t="n">
        <f aca="false">C154-M154</f>
        <v>-0.0400550208220877</v>
      </c>
    </row>
    <row r="155" customFormat="false" ht="13.8" hidden="false" customHeight="false" outlineLevel="0" collapsed="false">
      <c r="A155" s="4" t="n">
        <v>44105</v>
      </c>
      <c r="B155" s="1" t="n">
        <f aca="false">Data!B155-Data!D155</f>
        <v>-0.0268134985338188</v>
      </c>
      <c r="C155" s="1" t="n">
        <f aca="false">Data!C155-Data!D155</f>
        <v>-0.004135</v>
      </c>
      <c r="E155" s="1" t="n">
        <f aca="false">0.2*C155+0.8*B155</f>
        <v>-0.022277798827055</v>
      </c>
      <c r="G155" s="9" t="n">
        <f aca="false">'Optimal portfolio from homework'!$B$15*B155 + 'Optimal portfolio from homework'!$C$15*C155</f>
        <v>-0.0184935115255137</v>
      </c>
      <c r="I155" s="9" t="n">
        <f aca="false">0.5*C155+0.5*B155</f>
        <v>-0.0154742492669094</v>
      </c>
      <c r="M155" s="9" t="n">
        <f aca="false">'Optimal portfolio from homework'!D$41+'Optimal portfolio from homework'!D$39*B155</f>
        <v>0.00363478724868135</v>
      </c>
      <c r="N155" s="9" t="n">
        <f aca="false">C155-M155</f>
        <v>-0.00776978724868135</v>
      </c>
    </row>
    <row r="156" customFormat="false" ht="13.8" hidden="false" customHeight="false" outlineLevel="0" collapsed="false">
      <c r="A156" s="4" t="n">
        <v>44136</v>
      </c>
      <c r="B156" s="1" t="n">
        <f aca="false">Data!B156-Data!D156</f>
        <v>0.109256376638856</v>
      </c>
      <c r="C156" s="1" t="n">
        <f aca="false">Data!C156-Data!D156</f>
        <v>-0.055463</v>
      </c>
      <c r="E156" s="1" t="n">
        <f aca="false">0.2*C156+0.8*B156</f>
        <v>0.0763125013110846</v>
      </c>
      <c r="G156" s="9" t="n">
        <f aca="false">'Optimal portfolio from homework'!$B$15*B156 + 'Optimal portfolio from homework'!$C$15*C156</f>
        <v>0.0488263145865682</v>
      </c>
      <c r="I156" s="9" t="n">
        <f aca="false">0.5*C156+0.5*B156</f>
        <v>0.0268966883194278</v>
      </c>
      <c r="M156" s="9" t="n">
        <f aca="false">'Optimal portfolio from homework'!D$41+'Optimal portfolio from homework'!D$39*B156</f>
        <v>0.0122676057487018</v>
      </c>
      <c r="N156" s="9" t="n">
        <f aca="false">C156-M156</f>
        <v>-0.0677306057487018</v>
      </c>
    </row>
    <row r="157" customFormat="false" ht="13.8" hidden="false" customHeight="false" outlineLevel="0" collapsed="false">
      <c r="A157" s="4" t="n">
        <v>44166</v>
      </c>
      <c r="B157" s="1" t="n">
        <f aca="false">Data!B157-Data!D157</f>
        <v>0.038289456370638</v>
      </c>
      <c r="C157" s="1" t="n">
        <f aca="false">Data!C157-Data!D157</f>
        <v>0.067142</v>
      </c>
      <c r="E157" s="1" t="n">
        <f aca="false">0.2*C157+0.8*B157</f>
        <v>0.0440599650965104</v>
      </c>
      <c r="G157" s="9" t="n">
        <f aca="false">'Optimal portfolio from homework'!$B$15*B157 + 'Optimal portfolio from homework'!$C$15*C157</f>
        <v>0.0488744952256077</v>
      </c>
      <c r="I157" s="9" t="n">
        <f aca="false">0.5*C157+0.5*B157</f>
        <v>0.052715728185319</v>
      </c>
      <c r="M157" s="9" t="n">
        <f aca="false">'Optimal portfolio from homework'!D$41+'Optimal portfolio from homework'!D$39*B157</f>
        <v>0.00776517976055787</v>
      </c>
      <c r="N157" s="9" t="n">
        <f aca="false">C157-M157</f>
        <v>0.0593768202394421</v>
      </c>
    </row>
    <row r="158" customFormat="false" ht="13.8" hidden="false" customHeight="false" outlineLevel="0" collapsed="false">
      <c r="A158" s="4" t="n">
        <v>44197</v>
      </c>
      <c r="B158" s="1" t="n">
        <f aca="false">Data!B158-Data!D158</f>
        <v>-0.0102135025966532</v>
      </c>
      <c r="C158" s="1" t="n">
        <f aca="false">Data!C158-Data!D158</f>
        <v>-0.020306</v>
      </c>
      <c r="E158" s="1" t="n">
        <f aca="false">0.2*C158+0.8*B158</f>
        <v>-0.0122320020773226</v>
      </c>
      <c r="G158" s="9" t="n">
        <f aca="false">'Optimal portfolio from homework'!$B$15*B158 + 'Optimal portfolio from homework'!$C$15*C158</f>
        <v>-0.0139161042989652</v>
      </c>
      <c r="I158" s="9" t="n">
        <f aca="false">0.5*C158+0.5*B158</f>
        <v>-0.0152597512983266</v>
      </c>
      <c r="M158" s="9" t="n">
        <f aca="false">'Optimal portfolio from homework'!D$41+'Optimal portfolio from homework'!D$39*B158</f>
        <v>0.00468795755434064</v>
      </c>
      <c r="N158" s="9" t="n">
        <f aca="false">C158-M158</f>
        <v>-0.0249939575543406</v>
      </c>
    </row>
    <row r="159" customFormat="false" ht="13.8" hidden="false" customHeight="false" outlineLevel="0" collapsed="false">
      <c r="A159" s="4" t="n">
        <v>44228</v>
      </c>
      <c r="B159" s="1" t="n">
        <f aca="false">Data!B159-Data!D159</f>
        <v>0.0275462018305834</v>
      </c>
      <c r="C159" s="1" t="n">
        <f aca="false">Data!C159-Data!D159</f>
        <v>-0.047282</v>
      </c>
      <c r="E159" s="1" t="n">
        <f aca="false">0.2*C159+0.8*B159</f>
        <v>0.0125805614644667</v>
      </c>
      <c r="G159" s="9" t="n">
        <f aca="false">'Optimal portfolio from homework'!$B$15*B159 + 'Optimal portfolio from homework'!$C$15*C159</f>
        <v>9.42227607658233E-005</v>
      </c>
      <c r="I159" s="9" t="n">
        <f aca="false">0.5*C159+0.5*B159</f>
        <v>-0.00986789908470828</v>
      </c>
      <c r="M159" s="9" t="n">
        <f aca="false">'Optimal portfolio from homework'!D$41+'Optimal portfolio from homework'!D$39*B159</f>
        <v>0.00708358461375468</v>
      </c>
      <c r="N159" s="9" t="n">
        <f aca="false">C159-M159</f>
        <v>-0.0543655846137547</v>
      </c>
    </row>
    <row r="160" customFormat="false" ht="13.8" hidden="false" customHeight="false" outlineLevel="0" collapsed="false">
      <c r="A160" s="4" t="n">
        <v>44256</v>
      </c>
      <c r="B160" s="1" t="n">
        <f aca="false">Data!B160-Data!D160</f>
        <v>0.0437024133785846</v>
      </c>
      <c r="C160" s="1" t="n">
        <f aca="false">Data!C160-Data!D160</f>
        <v>-0.045182</v>
      </c>
      <c r="E160" s="1" t="n">
        <f aca="false">0.2*C160+0.8*B160</f>
        <v>0.0259255307028677</v>
      </c>
      <c r="G160" s="9" t="n">
        <f aca="false">'Optimal portfolio from homework'!$B$15*B160 + 'Optimal portfolio from homework'!$C$15*C160</f>
        <v>0.0110936776879104</v>
      </c>
      <c r="I160" s="9" t="n">
        <f aca="false">0.5*C160+0.5*B160</f>
        <v>-0.000739793310707702</v>
      </c>
      <c r="M160" s="9" t="n">
        <f aca="false">'Optimal portfolio from homework'!D$41+'Optimal portfolio from homework'!D$39*B160</f>
        <v>0.0081085994582589</v>
      </c>
      <c r="N160" s="9" t="n">
        <f aca="false">C160-M160</f>
        <v>-0.0532905994582589</v>
      </c>
    </row>
    <row r="161" customFormat="false" ht="13.8" hidden="false" customHeight="false" outlineLevel="0" collapsed="false">
      <c r="A161" s="4" t="n">
        <v>44287</v>
      </c>
      <c r="B161" s="1" t="n">
        <f aca="false">Data!B161-Data!D161</f>
        <v>0.05322716985248</v>
      </c>
      <c r="C161" s="1" t="n">
        <f aca="false">Data!C161-Data!D161</f>
        <v>0.049515</v>
      </c>
      <c r="E161" s="1" t="n">
        <f aca="false">0.2*C161+0.8*B161</f>
        <v>0.052484735881984</v>
      </c>
      <c r="G161" s="9" t="n">
        <f aca="false">'Optimal portfolio from homework'!$B$15*B161 + 'Optimal portfolio from homework'!$C$15*C161</f>
        <v>0.051865298170402</v>
      </c>
      <c r="I161" s="9" t="n">
        <f aca="false">0.5*C161+0.5*B161</f>
        <v>0.05137108492624</v>
      </c>
      <c r="M161" s="9" t="n">
        <f aca="false">'Optimal portfolio from homework'!D$41+'Optimal portfolio from homework'!D$39*B161</f>
        <v>0.00871288820175696</v>
      </c>
      <c r="N161" s="9" t="n">
        <f aca="false">C161-M161</f>
        <v>0.0408021117982431</v>
      </c>
    </row>
    <row r="162" customFormat="false" ht="13.8" hidden="false" customHeight="false" outlineLevel="0" collapsed="false">
      <c r="A162" s="4" t="n">
        <v>44317</v>
      </c>
      <c r="B162" s="1" t="n">
        <f aca="false">Data!B162-Data!D162</f>
        <v>0.00686084142394816</v>
      </c>
      <c r="C162" s="1" t="n">
        <f aca="false">Data!C162-Data!D162</f>
        <v>0.069906</v>
      </c>
      <c r="E162" s="1" t="n">
        <f aca="false">0.2*C162+0.8*B162</f>
        <v>0.0194698731391585</v>
      </c>
      <c r="G162" s="9" t="n">
        <f aca="false">'Optimal portfolio from homework'!$B$15*B162 + 'Optimal portfolio from homework'!$C$15*C162</f>
        <v>0.0299900137325594</v>
      </c>
      <c r="I162" s="9" t="n">
        <f aca="false">0.5*C162+0.5*B162</f>
        <v>0.0383834207119741</v>
      </c>
      <c r="M162" s="9" t="n">
        <f aca="false">'Optimal portfolio from homework'!D$41+'Optimal portfolio from homework'!D$39*B162</f>
        <v>0.00577122240447523</v>
      </c>
      <c r="N162" s="9" t="n">
        <f aca="false">C162-M162</f>
        <v>0.0641347775955248</v>
      </c>
    </row>
    <row r="163" customFormat="false" ht="13.8" hidden="false" customHeight="false" outlineLevel="0" collapsed="false">
      <c r="A163" s="4" t="n">
        <v>44348</v>
      </c>
      <c r="B163" s="1" t="n">
        <f aca="false">Data!B163-Data!D163</f>
        <v>0.0232327522178148</v>
      </c>
      <c r="C163" s="1" t="n">
        <f aca="false">Data!C163-Data!D163</f>
        <v>-0.071151</v>
      </c>
      <c r="E163" s="1" t="n">
        <f aca="false">0.2*C163+0.8*B163</f>
        <v>0.00435600177425187</v>
      </c>
      <c r="G163" s="9" t="n">
        <f aca="false">'Optimal portfolio from homework'!$B$15*B163 + 'Optimal portfolio from homework'!$C$15*C163</f>
        <v>-0.0113935080293653</v>
      </c>
      <c r="I163" s="9" t="n">
        <f aca="false">0.5*C163+0.5*B163</f>
        <v>-0.0239591238910926</v>
      </c>
      <c r="M163" s="9" t="n">
        <f aca="false">'Optimal portfolio from homework'!D$41+'Optimal portfolio from homework'!D$39*B163</f>
        <v>0.00680992207405763</v>
      </c>
      <c r="N163" s="9" t="n">
        <f aca="false">C163-M163</f>
        <v>-0.0779609220740576</v>
      </c>
    </row>
    <row r="164" customFormat="false" ht="13.8" hidden="false" customHeight="false" outlineLevel="0" collapsed="false">
      <c r="A164" s="4" t="n">
        <v>44378</v>
      </c>
      <c r="B164" s="1" t="n">
        <f aca="false">Data!B164-Data!D164</f>
        <v>0.0236198638769851</v>
      </c>
      <c r="C164" s="1" t="n">
        <f aca="false">Data!C164-Data!D164</f>
        <v>0.040078</v>
      </c>
      <c r="E164" s="1" t="n">
        <f aca="false">0.2*C164+0.8*B164</f>
        <v>0.0269114911015881</v>
      </c>
      <c r="G164" s="9" t="n">
        <f aca="false">'Optimal portfolio from homework'!$B$15*B164 + 'Optimal portfolio from homework'!$C$15*C164</f>
        <v>0.0296578067557962</v>
      </c>
      <c r="I164" s="9" t="n">
        <f aca="false">0.5*C164+0.5*B164</f>
        <v>0.0318489319384926</v>
      </c>
      <c r="M164" s="9" t="n">
        <f aca="false">'Optimal portfolio from homework'!D$41+'Optimal portfolio from homework'!D$39*B164</f>
        <v>0.00683448198997302</v>
      </c>
      <c r="N164" s="9" t="n">
        <f aca="false">C164-M164</f>
        <v>0.033243518010027</v>
      </c>
    </row>
    <row r="165" customFormat="false" ht="13.8" hidden="false" customHeight="false" outlineLevel="0" collapsed="false">
      <c r="A165" s="4" t="n">
        <v>44409</v>
      </c>
      <c r="B165" s="1" t="n">
        <f aca="false">Data!B165-Data!D165</f>
        <v>0.0302903440293545</v>
      </c>
      <c r="C165" s="1" t="n">
        <f aca="false">Data!C165-Data!D165</f>
        <v>-0.00763</v>
      </c>
      <c r="E165" s="1" t="n">
        <f aca="false">0.2*C165+0.8*B165</f>
        <v>0.0227062752234836</v>
      </c>
      <c r="G165" s="9" t="n">
        <f aca="false">'Optimal portfolio from homework'!$B$15*B165 + 'Optimal portfolio from homework'!$C$15*C165</f>
        <v>0.0163786307294546</v>
      </c>
      <c r="I165" s="9" t="n">
        <f aca="false">0.5*C165+0.5*B165</f>
        <v>0.0113301720146772</v>
      </c>
      <c r="M165" s="9" t="n">
        <f aca="false">'Optimal portfolio from homework'!D$41+'Optimal portfolio from homework'!D$39*B165</f>
        <v>0.00725768399842873</v>
      </c>
      <c r="N165" s="9" t="n">
        <f aca="false">C165-M165</f>
        <v>-0.0148876839984287</v>
      </c>
    </row>
    <row r="166" customFormat="false" ht="13.8" hidden="false" customHeight="false" outlineLevel="0" collapsed="false">
      <c r="A166" s="4" t="n">
        <v>44440</v>
      </c>
      <c r="B166" s="1" t="n">
        <f aca="false">Data!B166-Data!D166</f>
        <v>-0.0466309235563363</v>
      </c>
      <c r="C166" s="1" t="n">
        <f aca="false">Data!C166-Data!D166</f>
        <v>-0.045941</v>
      </c>
      <c r="E166" s="1" t="n">
        <f aca="false">0.2*C166+0.8*B166</f>
        <v>-0.046492938845069</v>
      </c>
      <c r="G166" s="9" t="n">
        <f aca="false">'Optimal portfolio from homework'!$B$15*B166 + 'Optimal portfolio from homework'!$C$15*C166</f>
        <v>-0.0463778135448035</v>
      </c>
      <c r="I166" s="9" t="n">
        <f aca="false">0.5*C166+0.5*B166</f>
        <v>-0.0462859617781681</v>
      </c>
      <c r="M166" s="9" t="n">
        <f aca="false">'Optimal portfolio from homework'!D$41+'Optimal portfolio from homework'!D$39*B166</f>
        <v>0.00237749034045642</v>
      </c>
      <c r="N166" s="9" t="n">
        <f aca="false">C166-M166</f>
        <v>-0.0483184903404564</v>
      </c>
    </row>
    <row r="167" customFormat="false" ht="13.8" hidden="false" customHeight="false" outlineLevel="0" collapsed="false">
      <c r="A167" s="4" t="n">
        <v>44470</v>
      </c>
      <c r="B167" s="1" t="n">
        <f aca="false">Data!B167-Data!D167</f>
        <v>0.0699323559735459</v>
      </c>
      <c r="C167" s="1" t="n">
        <f aca="false">Data!C167-Data!D167</f>
        <v>0.037754</v>
      </c>
      <c r="E167" s="1" t="n">
        <f aca="false">0.2*C167+0.8*B167</f>
        <v>0.0634966847788367</v>
      </c>
      <c r="G167" s="9" t="n">
        <f aca="false">'Optimal portfolio from homework'!$B$15*B167 + 'Optimal portfolio from homework'!$C$15*C167</f>
        <v>0.0581271871591607</v>
      </c>
      <c r="I167" s="9" t="n">
        <f aca="false">0.5*C167+0.5*B167</f>
        <v>0.0538431779867729</v>
      </c>
      <c r="M167" s="9" t="n">
        <f aca="false">'Optimal portfolio from homework'!D$41+'Optimal portfolio from homework'!D$39*B167</f>
        <v>0.00977273219447918</v>
      </c>
      <c r="N167" s="9" t="n">
        <f aca="false">C167-M167</f>
        <v>0.0279812678055208</v>
      </c>
    </row>
    <row r="168" customFormat="false" ht="13.8" hidden="false" customHeight="false" outlineLevel="0" collapsed="false">
      <c r="A168" s="4" t="n">
        <v>44501</v>
      </c>
      <c r="B168" s="1" t="n">
        <f aca="false">Data!B168-Data!D168</f>
        <v>-0.00705086020494505</v>
      </c>
      <c r="C168" s="1" t="n">
        <f aca="false">Data!C168-Data!D168</f>
        <v>0.000724</v>
      </c>
      <c r="E168" s="1" t="n">
        <f aca="false">0.2*C168+0.8*B168</f>
        <v>-0.00549588816395604</v>
      </c>
      <c r="G168" s="9" t="n">
        <f aca="false">'Optimal portfolio from homework'!$B$15*B168 + 'Optimal portfolio from homework'!$C$15*C168</f>
        <v>-0.00419852252482623</v>
      </c>
      <c r="I168" s="9" t="n">
        <f aca="false">0.5*C168+0.5*B168</f>
        <v>-0.00316343010247253</v>
      </c>
      <c r="M168" s="9" t="n">
        <f aca="false">'Optimal portfolio from homework'!D$41+'Optimal portfolio from homework'!D$39*B168</f>
        <v>0.00488860826937539</v>
      </c>
      <c r="N168" s="9" t="n">
        <f aca="false">C168-M168</f>
        <v>-0.00416460826937539</v>
      </c>
    </row>
    <row r="169" customFormat="false" ht="13.8" hidden="false" customHeight="false" outlineLevel="0" collapsed="false">
      <c r="A169" s="4" t="n">
        <v>44531</v>
      </c>
      <c r="B169" s="1" t="n">
        <f aca="false">Data!B169-Data!D169</f>
        <v>0.0445858266383139</v>
      </c>
      <c r="C169" s="1" t="n">
        <f aca="false">Data!C169-Data!D169</f>
        <v>0.012417</v>
      </c>
      <c r="E169" s="1" t="n">
        <f aca="false">0.2*C169+0.8*B169</f>
        <v>0.0381520613106511</v>
      </c>
      <c r="G169" s="9" t="n">
        <f aca="false">'Optimal portfolio from homework'!$B$15*B169 + 'Optimal portfolio from homework'!$C$15*C169</f>
        <v>0.0327841538201566</v>
      </c>
      <c r="I169" s="9" t="n">
        <f aca="false">0.5*C169+0.5*B169</f>
        <v>0.0285014133191569</v>
      </c>
      <c r="M169" s="9" t="n">
        <f aca="false">'Optimal portfolio from homework'!D$41+'Optimal portfolio from homework'!D$39*B169</f>
        <v>0.00816464673780609</v>
      </c>
      <c r="N169" s="9" t="n">
        <f aca="false">C169-M169</f>
        <v>0.00425235326219391</v>
      </c>
    </row>
    <row r="170" customFormat="false" ht="13.8" hidden="false" customHeight="false" outlineLevel="0" collapsed="false">
      <c r="A170" s="4" t="n">
        <v>44562</v>
      </c>
      <c r="B170" s="1" t="n">
        <f aca="false">Data!B170-Data!D170</f>
        <v>-0.0518574091756469</v>
      </c>
      <c r="C170" s="1" t="n">
        <f aca="false">Data!C170-Data!D170</f>
        <v>-0.016208</v>
      </c>
      <c r="E170" s="1" t="n">
        <f aca="false">0.2*C170+0.8*B170</f>
        <v>-0.0447275273405175</v>
      </c>
      <c r="G170" s="9" t="n">
        <f aca="false">'Optimal portfolio from homework'!$B$15*B170 + 'Optimal portfolio from homework'!$C$15*C170</f>
        <v>-0.0387788263606148</v>
      </c>
      <c r="I170" s="9" t="n">
        <f aca="false">0.5*C170+0.5*B170</f>
        <v>-0.0340327045878234</v>
      </c>
      <c r="M170" s="9" t="n">
        <f aca="false">'Optimal portfolio from homework'!D$41+'Optimal portfolio from homework'!D$39*B170</f>
        <v>0.00204590113537176</v>
      </c>
      <c r="N170" s="9" t="n">
        <f aca="false">C170-M170</f>
        <v>-0.0182539011353718</v>
      </c>
    </row>
    <row r="171" customFormat="false" ht="13.8" hidden="false" customHeight="false" outlineLevel="0" collapsed="false">
      <c r="A171" s="4" t="n">
        <v>44593</v>
      </c>
      <c r="B171" s="1" t="n">
        <f aca="false">Data!B171-Data!D171</f>
        <v>-0.0299964033089557</v>
      </c>
      <c r="C171" s="1" t="n">
        <f aca="false">Data!C171-Data!D171</f>
        <v>0.06294</v>
      </c>
      <c r="E171" s="1" t="n">
        <f aca="false">0.2*C171+0.8*B171</f>
        <v>-0.0114091226471646</v>
      </c>
      <c r="G171" s="9" t="n">
        <f aca="false">'Optimal portfolio from homework'!$B$15*B171 + 'Optimal portfolio from homework'!$C$15*C171</f>
        <v>0.0040988727507027</v>
      </c>
      <c r="I171" s="9" t="n">
        <f aca="false">0.5*C171+0.5*B171</f>
        <v>0.0164717983455222</v>
      </c>
      <c r="M171" s="9" t="n">
        <f aca="false">'Optimal portfolio from homework'!D$41+'Optimal portfolio from homework'!D$39*B171</f>
        <v>0.00343285100679286</v>
      </c>
      <c r="N171" s="9" t="n">
        <f aca="false">C171-M171</f>
        <v>0.0595071489932071</v>
      </c>
    </row>
    <row r="172" customFormat="false" ht="13.8" hidden="false" customHeight="false" outlineLevel="0" collapsed="false">
      <c r="A172" s="4" t="n">
        <v>44621</v>
      </c>
      <c r="B172" s="1" t="n">
        <f aca="false">Data!B172-Data!D172</f>
        <v>0.0369330272831927</v>
      </c>
      <c r="C172" s="1" t="n">
        <f aca="false">Data!C172-Data!D172</f>
        <v>0.010928</v>
      </c>
      <c r="E172" s="1" t="n">
        <f aca="false">0.2*C172+0.8*B172</f>
        <v>0.0317320218265542</v>
      </c>
      <c r="G172" s="9" t="n">
        <f aca="false">'Optimal portfolio from homework'!$B$15*B172 + 'Optimal portfolio from homework'!$C$15*C172</f>
        <v>0.0273926474902299</v>
      </c>
      <c r="I172" s="9" t="n">
        <f aca="false">0.5*C172+0.5*B172</f>
        <v>0.0239305136415964</v>
      </c>
      <c r="M172" s="9" t="n">
        <f aca="false">'Optimal portfolio from homework'!D$41+'Optimal portfolio from homework'!D$39*B172</f>
        <v>0.00767912246018037</v>
      </c>
      <c r="N172" s="9" t="n">
        <f aca="false">C172-M172</f>
        <v>0.00324887753981963</v>
      </c>
    </row>
    <row r="173" customFormat="false" ht="13.8" hidden="false" customHeight="false" outlineLevel="0" collapsed="false">
      <c r="A173" s="4" t="n">
        <v>44652</v>
      </c>
      <c r="B173" s="1" t="n">
        <f aca="false">Data!B173-Data!D173</f>
        <v>-0.0873027259684361</v>
      </c>
      <c r="C173" s="1" t="n">
        <f aca="false">Data!C173-Data!D173</f>
        <v>-0.004496</v>
      </c>
      <c r="E173" s="1" t="n">
        <f aca="false">0.2*C173+0.8*B173</f>
        <v>-0.0707413807747489</v>
      </c>
      <c r="G173" s="9" t="n">
        <f aca="false">'Optimal portfolio from homework'!$B$15*B173 + 'Optimal portfolio from homework'!$C$15*C173</f>
        <v>-0.0569236916937339</v>
      </c>
      <c r="I173" s="9" t="n">
        <f aca="false">0.5*C173+0.5*B173</f>
        <v>-0.0458993629842181</v>
      </c>
      <c r="M173" s="9" t="n">
        <f aca="false">'Optimal portfolio from homework'!D$41+'Optimal portfolio from homework'!D$39*B173</f>
        <v>-0.000202891892177976</v>
      </c>
      <c r="N173" s="9" t="n">
        <f aca="false">C173-M173</f>
        <v>-0.00429310810782202</v>
      </c>
    </row>
    <row r="174" customFormat="false" ht="13.8" hidden="false" customHeight="false" outlineLevel="0" collapsed="false">
      <c r="A174" s="4" t="n">
        <v>44682</v>
      </c>
      <c r="B174" s="1" t="n">
        <f aca="false">Data!B174-Data!D174</f>
        <v>0.00140295265791598</v>
      </c>
      <c r="C174" s="1" t="n">
        <f aca="false">Data!C174-Data!D174</f>
        <v>-0.032172</v>
      </c>
      <c r="E174" s="1" t="n">
        <f aca="false">0.2*C174+0.8*B174</f>
        <v>-0.00531203787366722</v>
      </c>
      <c r="G174" s="9" t="n">
        <f aca="false">'Optimal portfolio from homework'!$B$15*B174 + 'Optimal portfolio from homework'!$C$15*C174</f>
        <v>-0.0109145810404351</v>
      </c>
      <c r="I174" s="9" t="n">
        <f aca="false">0.5*C174+0.5*B174</f>
        <v>-0.015384523671042</v>
      </c>
      <c r="M174" s="9" t="n">
        <f aca="false">'Optimal portfolio from homework'!D$41+'Optimal portfolio from homework'!D$39*B174</f>
        <v>0.00542495205587188</v>
      </c>
      <c r="N174" s="9" t="n">
        <f aca="false">C174-M174</f>
        <v>-0.0375969520558719</v>
      </c>
    </row>
    <row r="175" customFormat="false" ht="13.8" hidden="false" customHeight="false" outlineLevel="0" collapsed="false">
      <c r="A175" s="4" t="n">
        <v>44713</v>
      </c>
      <c r="B175" s="1" t="n">
        <f aca="false">Data!B175-Data!D175</f>
        <v>-0.0832540756003434</v>
      </c>
      <c r="C175" s="1" t="n">
        <f aca="false">Data!C175-Data!D175</f>
        <v>-0.022602</v>
      </c>
      <c r="E175" s="1" t="n">
        <f aca="false">0.2*C175+0.8*B175</f>
        <v>-0.0711236604802747</v>
      </c>
      <c r="G175" s="9" t="n">
        <f aca="false">'Optimal portfolio from homework'!$B$15*B175 + 'Optimal portfolio from homework'!$C$15*C175</f>
        <v>-0.0610028458609017</v>
      </c>
      <c r="I175" s="9" t="n">
        <f aca="false">0.5*C175+0.5*B175</f>
        <v>-0.0529280378001717</v>
      </c>
      <c r="M175" s="9" t="n">
        <f aca="false">'Optimal portfolio from homework'!D$41+'Optimal portfolio from homework'!D$39*B175</f>
        <v>5.39707216329908E-005</v>
      </c>
      <c r="N175" s="9" t="n">
        <f aca="false">C175-M175</f>
        <v>-0.022655970721633</v>
      </c>
    </row>
    <row r="176" customFormat="false" ht="13.8" hidden="false" customHeight="false" outlineLevel="0" collapsed="false">
      <c r="A176" s="4" t="n">
        <v>44743</v>
      </c>
      <c r="B176" s="1" t="n">
        <f aca="false">Data!B176-Data!D176</f>
        <v>0.0912954724972811</v>
      </c>
      <c r="C176" s="1" t="n">
        <f aca="false">Data!C176-Data!D176</f>
        <v>-0.030961</v>
      </c>
      <c r="E176" s="1" t="n">
        <f aca="false">0.2*C176+0.8*B176</f>
        <v>0.0668441779978249</v>
      </c>
      <c r="G176" s="9" t="n">
        <f aca="false">'Optimal portfolio from homework'!$B$15*B176 + 'Optimal portfolio from homework'!$C$15*C176</f>
        <v>0.0464436380011945</v>
      </c>
      <c r="I176" s="9" t="n">
        <f aca="false">0.5*C176+0.5*B176</f>
        <v>0.0301672362486406</v>
      </c>
      <c r="M176" s="9" t="n">
        <f aca="false">'Optimal portfolio from homework'!D$41+'Optimal portfolio from homework'!D$39*B176</f>
        <v>0.0111280939695242</v>
      </c>
      <c r="N176" s="9" t="n">
        <f aca="false">C176-M176</f>
        <v>-0.0420890939695242</v>
      </c>
    </row>
    <row r="177" customFormat="false" ht="13.8" hidden="false" customHeight="false" outlineLevel="0" collapsed="false">
      <c r="A177" s="4" t="n">
        <v>44774</v>
      </c>
      <c r="B177" s="1" t="n">
        <f aca="false">Data!B177-Data!D177</f>
        <v>-0.0428067085953879</v>
      </c>
      <c r="C177" s="1" t="n">
        <f aca="false">Data!C177-Data!D177</f>
        <v>-0.028337</v>
      </c>
      <c r="E177" s="1" t="n">
        <f aca="false">0.2*C177+0.8*B177</f>
        <v>-0.0399127668763103</v>
      </c>
      <c r="G177" s="9" t="n">
        <f aca="false">'Optimal portfolio from homework'!$B$15*B177 + 'Optimal portfolio from homework'!$C$15*C177</f>
        <v>-0.0374982536574183</v>
      </c>
      <c r="I177" s="9" t="n">
        <f aca="false">0.5*C177+0.5*B177</f>
        <v>-0.035571854297694</v>
      </c>
      <c r="M177" s="9" t="n">
        <f aca="false">'Optimal portfolio from homework'!D$41+'Optimal portfolio from homework'!D$39*B177</f>
        <v>0.00262011387208702</v>
      </c>
      <c r="N177" s="9" t="n">
        <f aca="false">C177-M177</f>
        <v>-0.030957113872087</v>
      </c>
    </row>
    <row r="178" customFormat="false" ht="13.8" hidden="false" customHeight="false" outlineLevel="0" collapsed="false">
      <c r="A178" s="4" t="n">
        <v>44805</v>
      </c>
      <c r="B178" s="1" t="n">
        <f aca="false">Data!B178-Data!D178</f>
        <v>-0.0941013629502215</v>
      </c>
      <c r="C178" s="1" t="n">
        <f aca="false">Data!C178-Data!D178</f>
        <v>-0.025055</v>
      </c>
      <c r="E178" s="1" t="n">
        <f aca="false">0.2*C178+0.8*B178</f>
        <v>-0.0802920903601772</v>
      </c>
      <c r="G178" s="9" t="n">
        <f aca="false">'Optimal portfolio from homework'!$B$15*B178 + 'Optimal portfolio from homework'!$C$15*C178</f>
        <v>-0.0687705483083306</v>
      </c>
      <c r="I178" s="9" t="n">
        <f aca="false">0.5*C178+0.5*B178</f>
        <v>-0.0595781814751108</v>
      </c>
      <c r="M178" s="9" t="n">
        <f aca="false">'Optimal portfolio from homework'!D$41+'Optimal portfolio from homework'!D$39*B178</f>
        <v>-0.000634224683780816</v>
      </c>
      <c r="N178" s="9" t="n">
        <f aca="false">C178-M178</f>
        <v>-0.0244207753162192</v>
      </c>
    </row>
    <row r="179" customFormat="false" ht="13.8" hidden="false" customHeight="false" outlineLevel="0" collapsed="false">
      <c r="A179" s="4" t="n">
        <v>44835</v>
      </c>
      <c r="B179" s="1" t="n">
        <f aca="false">Data!B179-Data!D179</f>
        <v>0.078512354558917</v>
      </c>
      <c r="C179" s="1" t="n">
        <f aca="false">Data!C179-Data!D179</f>
        <v>-0.022566</v>
      </c>
      <c r="E179" s="1" t="n">
        <f aca="false">0.2*C179+0.8*B179</f>
        <v>0.0582966836471336</v>
      </c>
      <c r="G179" s="9" t="n">
        <f aca="false">'Optimal portfolio from homework'!$B$15*B179 + 'Optimal portfolio from homework'!$C$15*C179</f>
        <v>0.0414300673212076</v>
      </c>
      <c r="I179" s="9" t="n">
        <f aca="false">0.5*C179+0.5*B179</f>
        <v>0.0279731772794585</v>
      </c>
      <c r="M179" s="9" t="n">
        <f aca="false">'Optimal portfolio from homework'!D$41+'Optimal portfolio from homework'!D$39*B179</f>
        <v>0.0103170817091969</v>
      </c>
      <c r="N179" s="9" t="n">
        <f aca="false">C179-M179</f>
        <v>-0.0328830817091969</v>
      </c>
    </row>
    <row r="180" customFormat="false" ht="13.8" hidden="false" customHeight="false" outlineLevel="0" collapsed="false">
      <c r="A180" s="4" t="n">
        <v>44866</v>
      </c>
      <c r="B180" s="1" t="n">
        <f aca="false">Data!B180-Data!D180</f>
        <v>0.0528559488857198</v>
      </c>
      <c r="C180" s="1" t="n">
        <f aca="false">Data!C180-Data!D180</f>
        <v>0.07081</v>
      </c>
      <c r="E180" s="1" t="n">
        <f aca="false">0.2*C180+0.8*B180</f>
        <v>0.0564467591085758</v>
      </c>
      <c r="G180" s="9" t="n">
        <f aca="false">'Optimal portfolio from homework'!$B$15*B180 + 'Optimal portfolio from homework'!$C$15*C180</f>
        <v>0.0594426932327717</v>
      </c>
      <c r="I180" s="9" t="n">
        <f aca="false">0.5*C180+0.5*B180</f>
        <v>0.0618329744428599</v>
      </c>
      <c r="M180" s="9" t="n">
        <f aca="false">'Optimal portfolio from homework'!D$41+'Optimal portfolio from homework'!D$39*B180</f>
        <v>0.00868933645508727</v>
      </c>
      <c r="N180" s="9" t="n">
        <f aca="false">C180-M180</f>
        <v>0.0621206635449127</v>
      </c>
    </row>
    <row r="181" customFormat="false" ht="13.8" hidden="false" customHeight="false" outlineLevel="0" collapsed="false">
      <c r="A181" s="4" t="n">
        <v>44896</v>
      </c>
      <c r="B181" s="1" t="n">
        <f aca="false">Data!B181-Data!D181</f>
        <v>-0.0610267036651241</v>
      </c>
      <c r="C181" s="1" t="n">
        <f aca="false">Data!C181-Data!D181</f>
        <v>0.026649</v>
      </c>
      <c r="E181" s="1" t="n">
        <f aca="false">0.2*C181+0.8*B181</f>
        <v>-0.0434915629320993</v>
      </c>
      <c r="G181" s="9" t="n">
        <f aca="false">'Optimal portfolio from homework'!$B$15*B181 + 'Optimal portfolio from homework'!$C$15*C181</f>
        <v>-0.0288614033763927</v>
      </c>
      <c r="I181" s="9" t="n">
        <f aca="false">0.5*C181+0.5*B181</f>
        <v>-0.0171888518325621</v>
      </c>
      <c r="M181" s="9" t="n">
        <f aca="false">'Optimal portfolio from homework'!D$41+'Optimal portfolio from homework'!D$39*B181</f>
        <v>0.00146416432551255</v>
      </c>
      <c r="N181" s="9" t="n">
        <f aca="false">C181-M181</f>
        <v>0.0251848356744875</v>
      </c>
    </row>
    <row r="182" customFormat="false" ht="13.8" hidden="false" customHeight="false" outlineLevel="0" collapsed="false">
      <c r="A182" s="4" t="n">
        <v>44927</v>
      </c>
      <c r="B182" s="1" t="n">
        <f aca="false">Data!B182-Data!D182</f>
        <v>0.0591817629951717</v>
      </c>
      <c r="C182" s="1" t="n">
        <f aca="false">Data!C182-Data!D182</f>
        <v>0.047732</v>
      </c>
      <c r="E182" s="1" t="n">
        <f aca="false">0.2*C182+0.8*B182</f>
        <v>0.0568918103961374</v>
      </c>
      <c r="G182" s="9" t="n">
        <f aca="false">'Optimal portfolio from homework'!$B$15*B182 + 'Optimal portfolio from homework'!$C$15*C182</f>
        <v>0.054981225678914</v>
      </c>
      <c r="I182" s="9" t="n">
        <f aca="false">0.5*C182+0.5*B182</f>
        <v>0.0534568814975858</v>
      </c>
      <c r="M182" s="9" t="n">
        <f aca="false">'Optimal portfolio from homework'!D$41+'Optimal portfolio from homework'!D$39*B182</f>
        <v>0.00909067146772299</v>
      </c>
      <c r="N182" s="9" t="n">
        <f aca="false">C182-M182</f>
        <v>0.038641328532277</v>
      </c>
    </row>
    <row r="183" customFormat="false" ht="13.8" hidden="false" customHeight="false" outlineLevel="0" collapsed="false">
      <c r="A183" s="4" t="n">
        <v>44958</v>
      </c>
      <c r="B183" s="1" t="n">
        <f aca="false">Data!B183-Data!D183</f>
        <v>-0.0278971703376997</v>
      </c>
      <c r="C183" s="1" t="n">
        <f aca="false">Data!C183-Data!D183</f>
        <v>-0.053264</v>
      </c>
      <c r="E183" s="1" t="n">
        <f aca="false">0.2*C183+0.8*B183</f>
        <v>-0.0329705362701598</v>
      </c>
      <c r="G183" s="9" t="n">
        <f aca="false">'Optimal portfolio from homework'!$B$15*B183 + 'Optimal portfolio from homework'!$C$15*C183</f>
        <v>-0.0372034166448571</v>
      </c>
      <c r="I183" s="9" t="n">
        <f aca="false">0.5*C183+0.5*B183</f>
        <v>-0.0405805851688499</v>
      </c>
      <c r="M183" s="9" t="n">
        <f aca="false">'Optimal portfolio from homework'!D$41+'Optimal portfolio from homework'!D$39*B183</f>
        <v>0.00356603476408752</v>
      </c>
      <c r="N183" s="9" t="n">
        <f aca="false">C183-M183</f>
        <v>-0.0568300347640875</v>
      </c>
    </row>
    <row r="184" customFormat="false" ht="13.8" hidden="false" customHeight="false" outlineLevel="0" collapsed="false">
      <c r="A184" s="4" t="n">
        <v>44986</v>
      </c>
      <c r="B184" s="1" t="n">
        <f aca="false">Data!B184-Data!D184</f>
        <v>0.0329731276856522</v>
      </c>
      <c r="C184" s="1" t="n">
        <f aca="false">Data!C184-Data!D184</f>
        <v>0.089539</v>
      </c>
      <c r="E184" s="1" t="n">
        <f aca="false">0.2*C184+0.8*B184</f>
        <v>0.0442863021485218</v>
      </c>
      <c r="G184" s="9" t="n">
        <f aca="false">'Optimal portfolio from homework'!$B$15*B184 + 'Optimal portfolio from homework'!$C$15*C184</f>
        <v>0.053725265313591</v>
      </c>
      <c r="I184" s="9" t="n">
        <f aca="false">0.5*C184+0.5*B184</f>
        <v>0.0612560638428261</v>
      </c>
      <c r="M184" s="9" t="n">
        <f aca="false">'Optimal portfolio from homework'!D$41+'Optimal portfolio from homework'!D$39*B184</f>
        <v>0.00742789055113004</v>
      </c>
      <c r="N184" s="9" t="n">
        <f aca="false">C184-M184</f>
        <v>0.08211110944887</v>
      </c>
    </row>
    <row r="185" customFormat="false" ht="13.8" hidden="false" customHeight="false" outlineLevel="0" collapsed="false">
      <c r="A185" s="4" t="n">
        <v>45017</v>
      </c>
      <c r="B185" s="1" t="n">
        <f aca="false">Data!B185-Data!D185</f>
        <v>0.0120091920976973</v>
      </c>
      <c r="C185" s="1" t="n">
        <f aca="false">Data!C185-Data!D185</f>
        <v>-0.001529</v>
      </c>
      <c r="E185" s="1" t="n">
        <f aca="false">0.2*C185+0.8*B185</f>
        <v>0.00930155367815784</v>
      </c>
      <c r="G185" s="9" t="n">
        <f aca="false">'Optimal portfolio from homework'!$B$15*B185 + 'Optimal portfolio from homework'!$C$15*C185</f>
        <v>0.00704247958801279</v>
      </c>
      <c r="I185" s="9" t="n">
        <f aca="false">0.5*C185+0.5*B185</f>
        <v>0.00524009604884865</v>
      </c>
      <c r="M185" s="9" t="n">
        <f aca="false">'Optimal portfolio from homework'!D$41+'Optimal portfolio from homework'!D$39*B185</f>
        <v>0.00609785441530446</v>
      </c>
      <c r="N185" s="9" t="n">
        <f aca="false">C185-M185</f>
        <v>-0.00762685441530446</v>
      </c>
    </row>
    <row r="186" customFormat="false" ht="13.8" hidden="false" customHeight="false" outlineLevel="0" collapsed="false">
      <c r="A186" s="4" t="n">
        <v>45047</v>
      </c>
      <c r="B186" s="1" t="n">
        <f aca="false">Data!B186-Data!D186</f>
        <v>0.00060768291732676</v>
      </c>
      <c r="C186" s="1" t="n">
        <f aca="false">Data!C186-Data!D186</f>
        <v>-0.015553</v>
      </c>
      <c r="E186" s="1" t="n">
        <f aca="false">0.2*C186+0.8*B186</f>
        <v>-0.00262445366613859</v>
      </c>
      <c r="G186" s="9" t="n">
        <f aca="false">'Optimal portfolio from homework'!$B$15*B186 + 'Optimal portfolio from homework'!$C$15*C186</f>
        <v>-0.00532113427120936</v>
      </c>
      <c r="I186" s="9" t="n">
        <f aca="false">0.5*C186+0.5*B186</f>
        <v>-0.00747265854133662</v>
      </c>
      <c r="M186" s="9" t="n">
        <f aca="false">'Optimal portfolio from homework'!D$41+'Optimal portfolio from homework'!D$39*B186</f>
        <v>0.00537449695462076</v>
      </c>
      <c r="N186" s="9" t="n">
        <f aca="false">C186-M186</f>
        <v>-0.0209274969546208</v>
      </c>
    </row>
    <row r="187" customFormat="false" ht="13.8" hidden="false" customHeight="false" outlineLevel="0" collapsed="false">
      <c r="A187" s="4" t="n">
        <v>45078</v>
      </c>
      <c r="B187" s="1" t="n">
        <f aca="false">Data!B187-Data!D187</f>
        <v>0.0619523891273988</v>
      </c>
      <c r="C187" s="1" t="n">
        <f aca="false">Data!C187-Data!D187</f>
        <v>-0.032305</v>
      </c>
      <c r="E187" s="1" t="n">
        <f aca="false">0.2*C187+0.8*B187</f>
        <v>0.043100911301919</v>
      </c>
      <c r="G187" s="9" t="n">
        <f aca="false">'Optimal portfolio from homework'!$B$15*B187 + 'Optimal portfolio from homework'!$C$15*C187</f>
        <v>0.0273724872962762</v>
      </c>
      <c r="I187" s="9" t="n">
        <f aca="false">0.5*C187+0.5*B187</f>
        <v>0.0148236945636994</v>
      </c>
      <c r="M187" s="9" t="n">
        <f aca="false">'Optimal portfolio from homework'!D$41+'Optimal portfolio from homework'!D$39*B187</f>
        <v>0.00926645109933195</v>
      </c>
      <c r="N187" s="9" t="n">
        <f aca="false">C187-M187</f>
        <v>-0.041571451099332</v>
      </c>
    </row>
    <row r="188" customFormat="false" ht="13.8" hidden="false" customHeight="false" outlineLevel="0" collapsed="false">
      <c r="A188" s="4" t="n">
        <v>45108</v>
      </c>
      <c r="B188" s="1" t="n">
        <f aca="false">Data!B188-Data!D188</f>
        <v>0.0275239631785304</v>
      </c>
      <c r="C188" s="1" t="n">
        <f aca="false">Data!C188-Data!D188</f>
        <v>0.022817</v>
      </c>
      <c r="E188" s="1" t="n">
        <f aca="false">0.2*C188+0.8*B188</f>
        <v>0.0265825705428243</v>
      </c>
      <c r="G188" s="9" t="n">
        <f aca="false">'Optimal portfolio from homework'!$B$15*B188 + 'Optimal portfolio from homework'!$C$15*C188</f>
        <v>0.0257971349039185</v>
      </c>
      <c r="I188" s="9" t="n">
        <f aca="false">0.5*C188+0.5*B188</f>
        <v>0.0251704815892652</v>
      </c>
      <c r="M188" s="9" t="n">
        <f aca="false">'Optimal portfolio from homework'!D$41+'Optimal portfolio from homework'!D$39*B188</f>
        <v>0.00708217370449489</v>
      </c>
      <c r="N188" s="9" t="n">
        <f aca="false">C188-M188</f>
        <v>0.0157348262955051</v>
      </c>
    </row>
    <row r="189" customFormat="false" ht="13.8" hidden="false" customHeight="false" outlineLevel="0" collapsed="false">
      <c r="A189" s="4" t="n">
        <v>45139</v>
      </c>
      <c r="B189" s="1" t="n">
        <f aca="false">Data!B189-Data!D189</f>
        <v>-0.02052246448629</v>
      </c>
      <c r="C189" s="1" t="n">
        <f aca="false">Data!C189-Data!D189</f>
        <v>-0.010304</v>
      </c>
      <c r="E189" s="1" t="n">
        <f aca="false">0.2*C189+0.8*B189</f>
        <v>-0.018478771589032</v>
      </c>
      <c r="G189" s="9" t="n">
        <f aca="false">'Optimal portfolio from homework'!$B$15*B189 + 'Optimal portfolio from homework'!$C$15*C189</f>
        <v>-0.0167736496498942</v>
      </c>
      <c r="I189" s="9" t="n">
        <f aca="false">0.5*C189+0.5*B189</f>
        <v>-0.015413232243145</v>
      </c>
      <c r="M189" s="9" t="n">
        <f aca="false">'Optimal portfolio from homework'!D$41+'Optimal portfolio from homework'!D$39*B189</f>
        <v>0.00403391567472602</v>
      </c>
      <c r="N189" s="9" t="n">
        <f aca="false">C189-M189</f>
        <v>-0.014337915674726</v>
      </c>
    </row>
    <row r="190" customFormat="false" ht="13.8" hidden="false" customHeight="false" outlineLevel="0" collapsed="false">
      <c r="A190" s="4" t="n">
        <v>45170</v>
      </c>
      <c r="B190" s="1" t="n">
        <f aca="false">Data!B190-Data!D190</f>
        <v>-0.0520831162587767</v>
      </c>
      <c r="C190" s="1" t="n">
        <f aca="false">Data!C190-Data!D190</f>
        <v>-0.041642</v>
      </c>
      <c r="E190" s="1" t="n">
        <f aca="false">0.2*C190+0.8*B190</f>
        <v>-0.0499948930070214</v>
      </c>
      <c r="G190" s="9" t="n">
        <f aca="false">'Optimal portfolio from homework'!$B$15*B190 + 'Optimal portfolio from homework'!$C$15*C190</f>
        <v>-0.0482526178906558</v>
      </c>
      <c r="I190" s="9" t="n">
        <f aca="false">0.5*C190+0.5*B190</f>
        <v>-0.0468625581293884</v>
      </c>
      <c r="M190" s="9" t="n">
        <f aca="false">'Optimal portfolio from homework'!D$41+'Optimal portfolio from homework'!D$39*B190</f>
        <v>0.00203158137296766</v>
      </c>
      <c r="N190" s="9" t="n">
        <f aca="false">C190-M190</f>
        <v>-0.0436735813729677</v>
      </c>
    </row>
    <row r="191" customFormat="false" ht="13.8" hidden="false" customHeight="false" outlineLevel="0" collapsed="false">
      <c r="A191" s="4" t="n">
        <v>45200</v>
      </c>
      <c r="B191" s="1" t="n">
        <f aca="false">Data!B191-Data!D191</f>
        <v>-0.0258539919629995</v>
      </c>
      <c r="C191" s="1" t="n">
        <f aca="false">Data!C191-Data!D191</f>
        <v>0.062622</v>
      </c>
      <c r="E191" s="1" t="n">
        <f aca="false">0.2*C191+0.8*B191</f>
        <v>-0.0081587935703996</v>
      </c>
      <c r="G191" s="9" t="n">
        <f aca="false">'Optimal portfolio from homework'!$B$15*B191 + 'Optimal portfolio from homework'!$C$15*C191</f>
        <v>0.00660490749109519</v>
      </c>
      <c r="I191" s="9" t="n">
        <f aca="false">0.5*C191+0.5*B191</f>
        <v>0.0183840040185003</v>
      </c>
      <c r="M191" s="9" t="n">
        <f aca="false">'Optimal portfolio from homework'!D$41+'Optimal portfolio from homework'!D$39*B191</f>
        <v>0.00369566219300645</v>
      </c>
      <c r="N191" s="9" t="n">
        <f aca="false">C191-M191</f>
        <v>0.0589263378069936</v>
      </c>
    </row>
    <row r="192" customFormat="false" ht="13.8" hidden="false" customHeight="false" outlineLevel="0" collapsed="false">
      <c r="A192" s="4" t="n">
        <v>45231</v>
      </c>
      <c r="B192" s="1" t="n">
        <f aca="false">Data!B192-Data!D192</f>
        <v>0.0867954557190808</v>
      </c>
      <c r="C192" s="1" t="n">
        <f aca="false">Data!C192-Data!D192</f>
        <v>0.015749</v>
      </c>
      <c r="E192" s="1" t="n">
        <f aca="false">0.2*C192+0.8*B192</f>
        <v>0.0725861645752647</v>
      </c>
      <c r="G192" s="9" t="n">
        <f aca="false">'Optimal portfolio from homework'!$B$15*B192 + 'Optimal portfolio from homework'!$C$15*C192</f>
        <v>0.060730873547232</v>
      </c>
      <c r="I192" s="9" t="n">
        <f aca="false">0.5*C192+0.5*B192</f>
        <v>0.0512722278595404</v>
      </c>
      <c r="M192" s="9" t="n">
        <f aca="false">'Optimal portfolio from homework'!D$41+'Optimal portfolio from homework'!D$39*B192</f>
        <v>0.0108425948607468</v>
      </c>
      <c r="N192" s="9" t="n">
        <f aca="false">C192-M192</f>
        <v>0.00490640513925318</v>
      </c>
    </row>
    <row r="193" customFormat="false" ht="13.8" hidden="false" customHeight="false" outlineLevel="0" collapsed="false">
      <c r="A193" s="4" t="n">
        <v>45261</v>
      </c>
      <c r="B193" s="1" t="n">
        <f aca="false">Data!B193-Data!D193</f>
        <v>0.0410026164010488</v>
      </c>
      <c r="C193" s="1" t="n">
        <f aca="false">Data!C193-Data!D193</f>
        <v>0.007747</v>
      </c>
      <c r="E193" s="1" t="n">
        <f aca="false">0.2*C193+0.8*B193</f>
        <v>0.0343514931208391</v>
      </c>
      <c r="G193" s="9" t="n">
        <f aca="false">'Optimal portfolio from homework'!$B$15*B193 + 'Optimal portfolio from homework'!$C$15*C193</f>
        <v>0.0288022365567968</v>
      </c>
      <c r="I193" s="9" t="n">
        <f aca="false">0.5*C193+0.5*B193</f>
        <v>0.0243748082005244</v>
      </c>
      <c r="M193" s="9" t="n">
        <f aca="false">'Optimal portfolio from homework'!D$41+'Optimal portfolio from homework'!D$39*B193</f>
        <v>0.00793731351223746</v>
      </c>
      <c r="N193" s="9" t="n">
        <f aca="false">C193-M193</f>
        <v>-0.00019031351223746</v>
      </c>
    </row>
    <row r="194" customFormat="false" ht="13.8" hidden="false" customHeight="false" outlineLevel="0" collapsed="false">
      <c r="A194" s="4" t="n">
        <v>45292</v>
      </c>
      <c r="B194" s="1" t="n">
        <f aca="false">Data!B194-Data!D194</f>
        <v>0.0119799227360526</v>
      </c>
      <c r="C194" s="1" t="n">
        <f aca="false">Data!C194-Data!D194</f>
        <v>-0.016579</v>
      </c>
      <c r="E194" s="1" t="n">
        <f aca="false">0.2*C194+0.8*B194</f>
        <v>0.00626813818884206</v>
      </c>
      <c r="G194" s="9" t="n">
        <f aca="false">'Optimal portfolio from homework'!$B$15*B194 + 'Optimal portfolio from homework'!$C$15*C194</f>
        <v>0.00150260362337787</v>
      </c>
      <c r="I194" s="9" t="n">
        <f aca="false">0.5*C194+0.5*B194</f>
        <v>-0.00229953863197372</v>
      </c>
      <c r="M194" s="9" t="n">
        <f aca="false">'Optimal portfolio from homework'!D$41+'Optimal portfolio from homework'!D$39*B194</f>
        <v>0.00609599744963613</v>
      </c>
      <c r="N194" s="9" t="n">
        <f aca="false">C194-M194</f>
        <v>-0.0226749974496361</v>
      </c>
    </row>
    <row r="195" customFormat="false" ht="13.8" hidden="false" customHeight="false" outlineLevel="0" collapsed="false">
      <c r="A195" s="4" t="n">
        <v>45323</v>
      </c>
      <c r="B195" s="1" t="n">
        <f aca="false">Data!B195-Data!D195</f>
        <v>0.0490868414582357</v>
      </c>
      <c r="C195" s="1" t="n">
        <f aca="false">Data!C195-Data!D195</f>
        <v>-0.006703</v>
      </c>
      <c r="E195" s="1" t="n">
        <f aca="false">0.2*C195+0.8*B195</f>
        <v>0.0379288731665886</v>
      </c>
      <c r="G195" s="9" t="n">
        <f aca="false">'Optimal portfolio from homework'!$B$15*B195 + 'Optimal portfolio from homework'!$C$15*C195</f>
        <v>0.0286194037468839</v>
      </c>
      <c r="I195" s="9" t="n">
        <f aca="false">0.5*C195+0.5*B195</f>
        <v>0.0211919207291179</v>
      </c>
      <c r="M195" s="9" t="n">
        <f aca="false">'Optimal portfolio from homework'!D$41+'Optimal portfolio from homework'!D$39*B195</f>
        <v>0.00845020916635229</v>
      </c>
      <c r="N195" s="9" t="n">
        <f aca="false">C195-M195</f>
        <v>-0.0151532091663523</v>
      </c>
    </row>
    <row r="196" customFormat="false" ht="13.8" hidden="false" customHeight="false" outlineLevel="0" collapsed="false">
      <c r="A196" s="4" t="n">
        <v>45352</v>
      </c>
      <c r="B196" s="1" t="n">
        <f aca="false">Data!B196-Data!D196</f>
        <v>0.0277530095060976</v>
      </c>
      <c r="C196" s="1" t="n">
        <f aca="false">Data!C196-Data!D196</f>
        <v>0.081395</v>
      </c>
      <c r="E196" s="1" t="n">
        <f aca="false">0.2*C196+0.8*B196</f>
        <v>0.0384814076048781</v>
      </c>
      <c r="G196" s="9" t="n">
        <f aca="false">'Optimal portfolio from homework'!$B$15*B196 + 'Optimal portfolio from homework'!$C$15*C196</f>
        <v>0.0474324721188167</v>
      </c>
      <c r="I196" s="9" t="n">
        <f aca="false">0.5*C196+0.5*B196</f>
        <v>0.0545740047530488</v>
      </c>
      <c r="M196" s="9" t="n">
        <f aca="false">'Optimal portfolio from homework'!D$41+'Optimal portfolio from homework'!D$39*B196</f>
        <v>0.00709670532195596</v>
      </c>
      <c r="N196" s="9" t="n">
        <f aca="false">C196-M196</f>
        <v>0.074298294678044</v>
      </c>
    </row>
    <row r="197" customFormat="false" ht="13.8" hidden="false" customHeight="false" outlineLevel="0" collapsed="false">
      <c r="A197" s="4" t="n">
        <v>45383</v>
      </c>
      <c r="B197" s="1" t="n">
        <f aca="false">Data!B197-Data!D197</f>
        <v>-0.0456560537006868</v>
      </c>
      <c r="C197" s="1" t="n">
        <f aca="false">Data!C197-Data!D197</f>
        <v>0.044145</v>
      </c>
      <c r="E197" s="1" t="n">
        <f aca="false">0.2*C197+0.8*B197</f>
        <v>-0.0276958429605494</v>
      </c>
      <c r="G197" s="9" t="n">
        <f aca="false">'Optimal portfolio from homework'!$B$15*B197 + 'Optimal portfolio from homework'!$C$15*C197</f>
        <v>-0.0127110331558894</v>
      </c>
      <c r="I197" s="9" t="n">
        <f aca="false">0.5*C197+0.5*B197</f>
        <v>-0.000755526850343392</v>
      </c>
      <c r="M197" s="9" t="n">
        <f aca="false">'Optimal portfolio from homework'!D$41+'Optimal portfolio from homework'!D$39*B197</f>
        <v>0.00243933999317553</v>
      </c>
      <c r="N197" s="9" t="n">
        <f aca="false">C197-M197</f>
        <v>0.0417056600068245</v>
      </c>
    </row>
    <row r="198" customFormat="false" ht="13.8" hidden="false" customHeight="false" outlineLevel="0" collapsed="false">
      <c r="A198" s="4" t="n">
        <v>45413</v>
      </c>
      <c r="B198" s="1" t="n">
        <f aca="false">Data!B198-Data!D198</f>
        <v>0.0450570476292873</v>
      </c>
      <c r="C198" s="1" t="n">
        <f aca="false">Data!C198-Data!D198</f>
        <v>0.007739</v>
      </c>
      <c r="E198" s="1" t="n">
        <f aca="false">0.2*C198+0.8*B198</f>
        <v>0.0375934381034298</v>
      </c>
      <c r="G198" s="9" t="n">
        <f aca="false">'Optimal portfolio from homework'!$B$15*B198 + 'Optimal portfolio from homework'!$C$15*C198</f>
        <v>0.0313662968510568</v>
      </c>
      <c r="I198" s="9" t="n">
        <f aca="false">0.5*C198+0.5*B198</f>
        <v>0.0263980238146436</v>
      </c>
      <c r="M198" s="9" t="n">
        <f aca="false">'Optimal portfolio from homework'!D$41+'Optimal portfolio from homework'!D$39*B198</f>
        <v>0.00819454288699643</v>
      </c>
      <c r="N198" s="9" t="n">
        <f aca="false">C198-M198</f>
        <v>-0.000455542886996427</v>
      </c>
    </row>
    <row r="199" customFormat="false" ht="13.8" hidden="false" customHeight="false" outlineLevel="0" collapsed="false">
      <c r="A199" s="4" t="n">
        <v>45444</v>
      </c>
      <c r="B199" s="1" t="n">
        <f aca="false">Data!B199-Data!D199</f>
        <v>0.0316574019055424</v>
      </c>
      <c r="C199" s="1" t="n">
        <f aca="false">Data!C199-Data!D199</f>
        <v>-0.01063</v>
      </c>
      <c r="E199" s="1" t="n">
        <f aca="false">0.2*C199+0.8*B199</f>
        <v>0.023199921524434</v>
      </c>
      <c r="G199" s="9" t="n">
        <f aca="false">'Optimal portfolio from homework'!$B$15*B199 + 'Optimal portfolio from homework'!$C$15*C199</f>
        <v>0.0161435602839541</v>
      </c>
      <c r="I199" s="9" t="n">
        <f aca="false">0.5*C199+0.5*B199</f>
        <v>0.0105137009527712</v>
      </c>
      <c r="M199" s="9" t="n">
        <f aca="false">'Optimal portfolio from homework'!D$41+'Optimal portfolio from homework'!D$39*B199</f>
        <v>0.00734441563178385</v>
      </c>
      <c r="N199" s="9" t="n">
        <f aca="false">C199-M199</f>
        <v>-0.0179744156317838</v>
      </c>
    </row>
    <row r="200" customFormat="false" ht="13.8" hidden="false" customHeight="false" outlineLevel="0" collapsed="false">
      <c r="A200" s="4" t="n">
        <v>45474</v>
      </c>
      <c r="B200" s="1" t="n">
        <f aca="false">Data!B200-Data!D200</f>
        <v>0.00754723628063897</v>
      </c>
      <c r="C200" s="1" t="n">
        <f aca="false">Data!C200-Data!D200</f>
        <v>0.035026</v>
      </c>
      <c r="E200" s="1" t="n">
        <f aca="false">0.2*C200+0.8*B200</f>
        <v>0.0130429890245112</v>
      </c>
      <c r="G200" s="9" t="n">
        <f aca="false">'Optimal portfolio from homework'!$B$15*B200 + 'Optimal portfolio from homework'!$C$15*C200</f>
        <v>0.0176282809674572</v>
      </c>
      <c r="I200" s="9" t="n">
        <f aca="false">0.5*C200+0.5*B200</f>
        <v>0.0212866181403195</v>
      </c>
      <c r="M200" s="9" t="n">
        <f aca="false">'Optimal portfolio from homework'!D$41+'Optimal portfolio from homework'!D$39*B200</f>
        <v>0.00581477004652046</v>
      </c>
      <c r="N200" s="9" t="n">
        <f aca="false">C200-M200</f>
        <v>0.0292112299534795</v>
      </c>
    </row>
    <row r="201" customFormat="false" ht="13.8" hidden="false" customHeight="false" outlineLevel="0" collapsed="false">
      <c r="A201" s="4" t="n">
        <v>45505</v>
      </c>
      <c r="B201" s="1" t="n">
        <f aca="false">Data!B201-Data!D201</f>
        <v>0.0193410417320365</v>
      </c>
      <c r="C201" s="1" t="n">
        <f aca="false">Data!C201-Data!D201</f>
        <v>0.03841</v>
      </c>
      <c r="E201" s="1" t="n">
        <f aca="false">0.2*C201+0.8*B201</f>
        <v>0.0231548333856292</v>
      </c>
      <c r="G201" s="9" t="n">
        <f aca="false">'Optimal portfolio from homework'!$B$15*B201 + 'Optimal portfolio from homework'!$C$15*C201</f>
        <v>0.0263368084409647</v>
      </c>
      <c r="I201" s="9" t="n">
        <f aca="false">0.5*C201+0.5*B201</f>
        <v>0.0288755208660182</v>
      </c>
      <c r="M201" s="9" t="n">
        <f aca="false">'Optimal portfolio from homework'!D$41+'Optimal portfolio from homework'!D$39*B201</f>
        <v>0.00656301635568524</v>
      </c>
      <c r="N201" s="9" t="n">
        <f aca="false">C201-M201</f>
        <v>0.0318469836443148</v>
      </c>
    </row>
    <row r="202" customFormat="false" ht="13.8" hidden="false" customHeight="false" outlineLevel="0" collapsed="false">
      <c r="A202" s="4" t="n">
        <v>45536</v>
      </c>
      <c r="B202" s="1" t="n">
        <f aca="false">Data!B202-Data!D202</f>
        <v>0.0172262705680311</v>
      </c>
      <c r="C202" s="1" t="n">
        <f aca="false">Data!C202-Data!D202</f>
        <v>0.045918</v>
      </c>
      <c r="E202" s="1" t="n">
        <f aca="false">0.2*C202+0.8*B202</f>
        <v>0.0229646164544249</v>
      </c>
      <c r="G202" s="9" t="n">
        <f aca="false">'Optimal portfolio from homework'!$B$15*B202 + 'Optimal portfolio from homework'!$C$15*C202</f>
        <v>0.0277523120413591</v>
      </c>
      <c r="I202" s="9" t="n">
        <f aca="false">0.5*C202+0.5*B202</f>
        <v>0.0315721352840155</v>
      </c>
      <c r="M202" s="9" t="n">
        <f aca="false">'Optimal portfolio from homework'!D$41+'Optimal portfolio from homework'!D$39*B202</f>
        <v>0.00642884679313682</v>
      </c>
      <c r="N202" s="9" t="n">
        <f aca="false">C202-M202</f>
        <v>0.0394891532068632</v>
      </c>
    </row>
    <row r="203" customFormat="false" ht="13.8" hidden="false" customHeight="false" outlineLevel="0" collapsed="false">
      <c r="A203" s="4" t="n">
        <v>45566</v>
      </c>
      <c r="B203" s="1" t="n">
        <f aca="false">Data!B203-Data!D203</f>
        <v>-0.013057578036856</v>
      </c>
      <c r="C203" s="1" t="n">
        <f aca="false">Data!C203-Data!D203</f>
        <v>0.044871</v>
      </c>
      <c r="E203" s="1" t="n">
        <f aca="false">0.2*C203+0.8*B203</f>
        <v>-0.00147186242948482</v>
      </c>
      <c r="G203" s="9" t="n">
        <f aca="false">'Optimal portfolio from homework'!$B$15*B203 + 'Optimal portfolio from homework'!$C$15*C203</f>
        <v>0.00819449100808135</v>
      </c>
      <c r="I203" s="9" t="n">
        <f aca="false">0.5*C203+0.5*B203</f>
        <v>0.015906710981572</v>
      </c>
      <c r="M203" s="9" t="n">
        <f aca="false">'Optimal portfolio from homework'!D$41+'Optimal portfolio from homework'!D$39*B203</f>
        <v>0.00450751800411338</v>
      </c>
      <c r="N203" s="9" t="n">
        <f aca="false">C203-M203</f>
        <v>0.0403634819958866</v>
      </c>
    </row>
    <row r="204" customFormat="false" ht="13.8" hidden="false" customHeight="false" outlineLevel="0" collapsed="false">
      <c r="A204" s="4" t="n">
        <v>45597</v>
      </c>
      <c r="B204" s="1" t="n">
        <f aca="false">Data!B204-Data!D204</f>
        <v>0.0545656538819199</v>
      </c>
      <c r="C204" s="1" t="n">
        <f aca="false">Data!C204-Data!D204</f>
        <v>-0.045412</v>
      </c>
      <c r="E204" s="1" t="n">
        <f aca="false">0.2*C204+0.8*B204</f>
        <v>0.0345701231055359</v>
      </c>
      <c r="G204" s="9" t="n">
        <f aca="false">'Optimal portfolio from homework'!$B$15*B204 + 'Optimal portfolio from homework'!$C$15*C204</f>
        <v>0.0178871771221833</v>
      </c>
      <c r="I204" s="9" t="n">
        <f aca="false">0.5*C204+0.5*B204</f>
        <v>0.00457682694095996</v>
      </c>
      <c r="M204" s="9" t="n">
        <f aca="false">'Optimal portfolio from homework'!D$41+'Optimal portfolio from homework'!D$39*B204</f>
        <v>0.00879780699569769</v>
      </c>
      <c r="N204" s="9" t="n">
        <f aca="false">C204-M204</f>
        <v>-0.0542098069956977</v>
      </c>
    </row>
    <row r="205" customFormat="false" ht="13.8" hidden="false" customHeight="false" outlineLevel="0" collapsed="false">
      <c r="A205" s="4" t="n">
        <v>45627</v>
      </c>
      <c r="B205" s="1" t="n">
        <f aca="false">Data!B205-Data!D205</f>
        <v>-0.0276562635671736</v>
      </c>
      <c r="C205" s="1" t="n">
        <f aca="false">Data!C205-Data!D205</f>
        <v>-0.023762</v>
      </c>
      <c r="E205" s="1" t="n">
        <f aca="false">0.2*C205+0.8*B205</f>
        <v>-0.0268774108537389</v>
      </c>
      <c r="G205" s="9" t="n">
        <f aca="false">'Optimal portfolio from homework'!$B$15*B205 + 'Optimal portfolio from homework'!$C$15*C205</f>
        <v>-0.0262275877561412</v>
      </c>
      <c r="I205" s="9" t="n">
        <f aca="false">0.5*C205+0.5*B205</f>
        <v>-0.0257091317835868</v>
      </c>
      <c r="M205" s="9" t="n">
        <f aca="false">'Optimal portfolio from homework'!D$41+'Optimal portfolio from homework'!D$39*B205</f>
        <v>0.00358131885560843</v>
      </c>
      <c r="N205" s="9" t="n">
        <f aca="false">C205-M205</f>
        <v>-0.0273433188556084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29.03"/>
  </cols>
  <sheetData>
    <row r="1" customFormat="false" ht="13.8" hidden="false" customHeight="false" outlineLevel="0" collapsed="false">
      <c r="A1" s="11" t="s">
        <v>13</v>
      </c>
    </row>
    <row r="2" customFormat="false" ht="13.8" hidden="false" customHeight="false" outlineLevel="0" collapsed="false">
      <c r="B2" s="10" t="s">
        <v>14</v>
      </c>
      <c r="C2" s="10" t="s">
        <v>15</v>
      </c>
    </row>
    <row r="3" customFormat="false" ht="13.8" hidden="false" customHeight="false" outlineLevel="0" collapsed="false">
      <c r="A3" s="10" t="s">
        <v>16</v>
      </c>
      <c r="B3" s="1" t="n">
        <f aca="false">AVERAGE('Excess returns'!B2:B205)</f>
        <v>0.0085301865477073</v>
      </c>
      <c r="C3" s="1" t="n">
        <f aca="false">AVERAGE('Excess returns'!C2:C205)</f>
        <v>0.00587713235294118</v>
      </c>
    </row>
    <row r="4" customFormat="false" ht="13.8" hidden="false" customHeight="false" outlineLevel="0" collapsed="false">
      <c r="A4" s="10" t="s">
        <v>17</v>
      </c>
      <c r="B4" s="1" t="n">
        <f aca="false">STDEV('Excess returns'!B2:B205)</f>
        <v>0.0460641309280882</v>
      </c>
      <c r="C4" s="1" t="n">
        <f aca="false">STDEV('Excess returns'!C2:C205)</f>
        <v>0.0488204475297196</v>
      </c>
    </row>
    <row r="5" customFormat="false" ht="13.8" hidden="false" customHeight="false" outlineLevel="0" collapsed="false">
      <c r="A5" s="10" t="s">
        <v>18</v>
      </c>
      <c r="B5" s="12" t="n">
        <f aca="false">B3/B4</f>
        <v>0.18518066825192</v>
      </c>
      <c r="C5" s="12" t="n">
        <f aca="false">C3/C4</f>
        <v>0.120382598896978</v>
      </c>
    </row>
    <row r="6" customFormat="false" ht="13.8" hidden="false" customHeight="false" outlineLevel="0" collapsed="false">
      <c r="A6" s="10" t="s">
        <v>19</v>
      </c>
      <c r="B6" s="12" t="n">
        <f aca="false">CORREL('Excess returns'!B2:B205,'Excess returns'!C2:C205)</f>
        <v>0.0598620726348209</v>
      </c>
    </row>
    <row r="8" customFormat="false" ht="13.8" hidden="false" customHeight="false" outlineLevel="0" collapsed="false">
      <c r="A8" s="11" t="s">
        <v>20</v>
      </c>
    </row>
    <row r="9" customFormat="false" ht="13.8" hidden="false" customHeight="false" outlineLevel="0" collapsed="false">
      <c r="A9" s="11"/>
    </row>
    <row r="10" customFormat="false" ht="13.8" hidden="false" customHeight="false" outlineLevel="0" collapsed="false">
      <c r="A10" s="10" t="s">
        <v>21</v>
      </c>
      <c r="B10" s="10" t="s">
        <v>14</v>
      </c>
      <c r="C10" s="10" t="s">
        <v>15</v>
      </c>
    </row>
    <row r="11" customFormat="false" ht="13.8" hidden="false" customHeight="false" outlineLevel="0" collapsed="false">
      <c r="A11" s="10" t="s">
        <v>14</v>
      </c>
      <c r="B11" s="12" t="n">
        <f aca="false">B4^2</f>
        <v>0.00212190415816005</v>
      </c>
      <c r="C11" s="12" t="n">
        <f aca="false">B6*B4*C4</f>
        <v>0.000134622108299787</v>
      </c>
    </row>
    <row r="12" customFormat="false" ht="13.8" hidden="false" customHeight="false" outlineLevel="0" collapsed="false">
      <c r="A12" s="10" t="s">
        <v>15</v>
      </c>
      <c r="B12" s="13" t="n">
        <f aca="false">B6*B4*C4</f>
        <v>0.000134622108299787</v>
      </c>
      <c r="C12" s="12" t="n">
        <f aca="false">C4^2</f>
        <v>0.0023834360970021</v>
      </c>
    </row>
    <row r="14" customFormat="false" ht="13.8" hidden="false" customHeight="false" outlineLevel="0" collapsed="false">
      <c r="A14" s="10" t="s">
        <v>22</v>
      </c>
      <c r="B14" s="12" t="n">
        <f aca="false" t="array" ref="B14:C14">TRANSPOSE( MMULT( MINVERSE( B11:C12 ), TRANSPOSE( B3:C3 ) ))</f>
        <v>3.87751536012175</v>
      </c>
      <c r="C14" s="12" t="n">
        <v>2.24681209910872</v>
      </c>
    </row>
    <row r="15" customFormat="false" ht="13.8" hidden="false" customHeight="false" outlineLevel="0" collapsed="false">
      <c r="A15" s="10" t="s">
        <v>23</v>
      </c>
      <c r="B15" s="1" t="n">
        <f aca="false">B14/(B14+C14)</f>
        <v>0.633133251925913</v>
      </c>
      <c r="C15" s="1" t="n">
        <f aca="false">C14/(B14+C14)</f>
        <v>0.366866748074087</v>
      </c>
    </row>
    <row r="17" customFormat="false" ht="13.8" hidden="false" customHeight="false" outlineLevel="0" collapsed="false">
      <c r="A17" s="10" t="s">
        <v>24</v>
      </c>
      <c r="B17" s="13" t="n">
        <f aca="false" t="array" ref="B17:B17">MMULT(B15:C15,TRANSPOSE(B3:C3)) / SQRT( MMULT( B15:C15, MMULT( B11:C12, TRANSPOSE(B15:C15) ) ) )</f>
        <v>0.215129592204537</v>
      </c>
    </row>
    <row r="19" customFormat="false" ht="13.8" hidden="false" customHeight="false" outlineLevel="0" collapsed="false">
      <c r="A19" s="11" t="s">
        <v>25</v>
      </c>
    </row>
    <row r="20" customFormat="false" ht="13.8" hidden="false" customHeight="false" outlineLevel="0" collapsed="false">
      <c r="A20" s="8" t="s">
        <v>26</v>
      </c>
    </row>
    <row r="21" customFormat="false" ht="13.8" hidden="false" customHeight="false" outlineLevel="0" collapsed="false">
      <c r="A21" s="8" t="s">
        <v>27</v>
      </c>
    </row>
    <row r="22" customFormat="false" ht="13.8" hidden="false" customHeight="false" outlineLevel="0" collapsed="false">
      <c r="A22" s="8" t="s">
        <v>28</v>
      </c>
    </row>
    <row r="23" customFormat="false" ht="13.8" hidden="false" customHeight="false" outlineLevel="0" collapsed="false">
      <c r="A23" s="8"/>
    </row>
    <row r="24" customFormat="false" ht="13.8" hidden="false" customHeight="false" outlineLevel="0" collapsed="false">
      <c r="B24" s="10" t="s">
        <v>15</v>
      </c>
      <c r="D24" s="10" t="s">
        <v>29</v>
      </c>
      <c r="F24" s="10" t="s">
        <v>30</v>
      </c>
      <c r="H24" s="10" t="s">
        <v>7</v>
      </c>
      <c r="J24" s="10" t="s">
        <v>8</v>
      </c>
    </row>
    <row r="25" customFormat="false" ht="13.8" hidden="false" customHeight="false" outlineLevel="0" collapsed="false">
      <c r="A25" s="10" t="s">
        <v>16</v>
      </c>
      <c r="D25" s="14" t="n">
        <f aca="false">AVERAGE('Excess returns'!B2:B205)</f>
        <v>0.0085301865477073</v>
      </c>
      <c r="F25" s="9" t="n">
        <f aca="false">AVERAGE('Excess returns'!E2:E205)</f>
        <v>0.00799957570875407</v>
      </c>
      <c r="H25" s="9" t="n">
        <f aca="false">AVERAGE('Excess returns'!G2:G205)</f>
        <v>0.00755686918280913</v>
      </c>
      <c r="J25" s="9" t="n">
        <f aca="false">AVERAGE('Excess returns'!I2:I205)</f>
        <v>0.00720365945032424</v>
      </c>
    </row>
    <row r="26" customFormat="false" ht="13.8" hidden="false" customHeight="false" outlineLevel="0" collapsed="false">
      <c r="A26" s="10" t="s">
        <v>17</v>
      </c>
      <c r="D26" s="14" t="n">
        <f aca="false">STDEV('Excess returns'!B2:B205)</f>
        <v>0.0460641309280882</v>
      </c>
      <c r="F26" s="9" t="n">
        <f aca="false">STDEV('Excess returns'!E2:E205)</f>
        <v>0.0386837844549684</v>
      </c>
      <c r="H26" s="9" t="n">
        <f aca="false">STDEV('Excess returns'!G2:G205)</f>
        <v>0.0351270557684335</v>
      </c>
      <c r="J26" s="9" t="n">
        <f aca="false">STDEV('Excess returns'!I2:I205)</f>
        <v>0.0345491840416012</v>
      </c>
    </row>
    <row r="27" customFormat="false" ht="13.8" hidden="false" customHeight="false" outlineLevel="0" collapsed="false">
      <c r="A27" s="10" t="s">
        <v>31</v>
      </c>
      <c r="B27" s="15" t="n">
        <f aca="false">C5</f>
        <v>0.120382598896978</v>
      </c>
      <c r="D27" s="12" t="n">
        <f aca="false">D25/D26</f>
        <v>0.18518066825192</v>
      </c>
      <c r="F27" s="12" t="n">
        <f aca="false">F25/F26</f>
        <v>0.206794030663322</v>
      </c>
      <c r="H27" s="12" t="n">
        <f aca="false">H25/H26</f>
        <v>0.215129592204537</v>
      </c>
      <c r="J27" s="12" t="n">
        <f aca="false">J25/J26</f>
        <v>0.208504474133172</v>
      </c>
    </row>
    <row r="28" customFormat="false" ht="13.8" hidden="false" customHeight="false" outlineLevel="0" collapsed="false">
      <c r="A28" s="10" t="s">
        <v>32</v>
      </c>
      <c r="D28" s="16" t="n">
        <f aca="false">CORREL('Excess returns'!B2:B205,'Excess returns'!C2:C205)</f>
        <v>0.0598620726348211</v>
      </c>
      <c r="F28" s="13" t="n">
        <f aca="false">CORREL('Excess returns'!E2:E205,'Excess returns'!C2:C205)</f>
        <v>0.309434176510314</v>
      </c>
      <c r="H28" s="13" t="n">
        <f aca="false">CORREL('Excess returns'!G2:G205,'Excess returns'!$C2:$C205)</f>
        <v>0.559581774238304</v>
      </c>
      <c r="J28" s="13" t="n">
        <f aca="false">CORREL('Excess returns'!I2:I205,'Excess returns'!$C2:$C205)</f>
        <v>0.746442257783727</v>
      </c>
    </row>
    <row r="29" customFormat="false" ht="13.8" hidden="false" customHeight="false" outlineLevel="0" collapsed="false">
      <c r="A29" s="10" t="s">
        <v>33</v>
      </c>
      <c r="D29" s="12" t="n">
        <f aca="false">D27*D28</f>
        <v>0.0110852986134611</v>
      </c>
      <c r="F29" s="12" t="n">
        <f aca="false">F27*F28</f>
        <v>0.0639891405855537</v>
      </c>
      <c r="H29" s="15" t="n">
        <f aca="false">H27*H28</f>
        <v>0.120382598896978</v>
      </c>
      <c r="J29" s="12" t="n">
        <f aca="false">J27*J28</f>
        <v>0.155636550429974</v>
      </c>
    </row>
    <row r="30" customFormat="false" ht="13.8" hidden="false" customHeight="false" outlineLevel="0" collapsed="false">
      <c r="D30" s="8" t="s">
        <v>34</v>
      </c>
      <c r="E30" s="8"/>
      <c r="F30" s="8" t="s">
        <v>35</v>
      </c>
      <c r="G30" s="8"/>
      <c r="H30" s="17" t="s">
        <v>36</v>
      </c>
      <c r="J30" s="8" t="s">
        <v>37</v>
      </c>
    </row>
    <row r="32" customFormat="false" ht="13.8" hidden="false" customHeight="false" outlineLevel="0" collapsed="false">
      <c r="A32" s="11" t="s">
        <v>38</v>
      </c>
    </row>
    <row r="33" customFormat="false" ht="13.8" hidden="false" customHeight="false" outlineLevel="0" collapsed="false">
      <c r="A33" s="8" t="s">
        <v>26</v>
      </c>
    </row>
    <row r="34" customFormat="false" ht="13.8" hidden="false" customHeight="false" outlineLevel="0" collapsed="false">
      <c r="A34" s="18" t="s">
        <v>39</v>
      </c>
    </row>
    <row r="35" customFormat="false" ht="13.8" hidden="false" customHeight="false" outlineLevel="0" collapsed="false">
      <c r="A35" s="18" t="s">
        <v>40</v>
      </c>
    </row>
    <row r="36" customFormat="false" ht="13.8" hidden="false" customHeight="false" outlineLevel="0" collapsed="false">
      <c r="A36" s="18" t="s">
        <v>41</v>
      </c>
    </row>
    <row r="37" customFormat="false" ht="13.8" hidden="false" customHeight="false" outlineLevel="0" collapsed="false">
      <c r="A37" s="18"/>
    </row>
    <row r="38" customFormat="false" ht="13.8" hidden="false" customHeight="false" outlineLevel="0" collapsed="false">
      <c r="D38" s="10" t="s">
        <v>14</v>
      </c>
      <c r="F38" s="10" t="s">
        <v>6</v>
      </c>
      <c r="H38" s="10" t="s">
        <v>7</v>
      </c>
      <c r="J38" s="10" t="s">
        <v>8</v>
      </c>
    </row>
    <row r="39" customFormat="false" ht="13.8" hidden="false" customHeight="false" outlineLevel="0" collapsed="false">
      <c r="A39" s="10" t="s">
        <v>42</v>
      </c>
      <c r="D39" s="13" t="n">
        <f aca="false">D28*$C$4/D26</f>
        <v>0.0634440098446862</v>
      </c>
      <c r="F39" s="13" t="n">
        <f aca="false">F28*$C$4/F26</f>
        <v>0.390518021725858</v>
      </c>
      <c r="H39" s="13" t="n">
        <f aca="false">H28*$C$4/H26</f>
        <v>0.777720536212386</v>
      </c>
      <c r="J39" s="13" t="n">
        <f aca="false">J28*$C$4/J26</f>
        <v>1.05477585335202</v>
      </c>
    </row>
    <row r="40" customFormat="false" ht="13.8" hidden="false" customHeight="false" outlineLevel="0" collapsed="false">
      <c r="A40" s="10" t="s">
        <v>43</v>
      </c>
      <c r="D40" s="12" t="n">
        <f aca="false">SLOPE('Excess returns'!C2:C205,'Excess returns'!B2:B205)</f>
        <v>0.063444009844686</v>
      </c>
      <c r="F40" s="13" t="n">
        <f aca="false">SLOPE('Excess returns'!$C2:$C205,'Excess returns'!E2:E205)</f>
        <v>0.390518021725858</v>
      </c>
      <c r="H40" s="13" t="n">
        <f aca="false">SLOPE('Excess returns'!$C2:$C205,'Excess returns'!G2:G205)</f>
        <v>0.777720536212385</v>
      </c>
      <c r="J40" s="13" t="n">
        <f aca="false">SLOPE('Excess returns'!$C2:$C205,'Excess returns'!I2:I205)</f>
        <v>1.05477585335202</v>
      </c>
    </row>
    <row r="41" customFormat="false" ht="13.8" hidden="false" customHeight="false" outlineLevel="0" collapsed="false">
      <c r="A41" s="10" t="s">
        <v>44</v>
      </c>
      <c r="D41" s="9" t="n">
        <f aca="false">$C$3-D39*D25</f>
        <v>0.00533594311363143</v>
      </c>
      <c r="F41" s="9" t="n">
        <f aca="false">$C$3-F39*F25</f>
        <v>0.00275315387251231</v>
      </c>
      <c r="H41" s="9" t="n">
        <f aca="false">$C$3-H39*H25</f>
        <v>0</v>
      </c>
      <c r="J41" s="9" t="n">
        <f aca="false">$C$3-J39*J25</f>
        <v>-0.0017211136910319</v>
      </c>
    </row>
    <row r="42" customFormat="false" ht="13.8" hidden="false" customHeight="false" outlineLevel="0" collapsed="false">
      <c r="A42" s="19" t="s">
        <v>45</v>
      </c>
      <c r="D42" s="9" t="n">
        <f aca="false">INTERCEPT('Excess returns'!C2:C205,'Excess returns'!B2:B205)</f>
        <v>0.00533594311363143</v>
      </c>
      <c r="F42" s="9" t="n">
        <f aca="false">INTERCEPT('Excess returns'!$C2:$C205,'Excess returns'!E2:E205)</f>
        <v>0.00275315387251231</v>
      </c>
      <c r="H42" s="9" t="n">
        <f aca="false">INTERCEPT('Excess returns'!$C2:$C205,'Excess returns'!G2:G205)</f>
        <v>6.93889390390723E-018</v>
      </c>
      <c r="J42" s="9" t="n">
        <f aca="false">INTERCEPT('Excess returns'!$C2:$C205,'Excess returns'!I2:I205)</f>
        <v>-0.0017211136910319</v>
      </c>
    </row>
    <row r="43" customFormat="false" ht="13.8" hidden="false" customHeight="false" outlineLevel="0" collapsed="false">
      <c r="D43" s="8" t="s">
        <v>46</v>
      </c>
      <c r="E43" s="8"/>
      <c r="F43" s="8" t="s">
        <v>47</v>
      </c>
      <c r="G43" s="8"/>
      <c r="H43" s="17" t="s">
        <v>48</v>
      </c>
      <c r="J43" s="8" t="s">
        <v>49</v>
      </c>
    </row>
    <row r="45" customFormat="false" ht="13.8" hidden="false" customHeight="false" outlineLevel="0" collapsed="false">
      <c r="A45" s="11" t="s">
        <v>50</v>
      </c>
    </row>
    <row r="46" customFormat="false" ht="13.8" hidden="false" customHeight="false" outlineLevel="0" collapsed="false">
      <c r="A46" s="8" t="s">
        <v>51</v>
      </c>
    </row>
    <row r="47" customFormat="false" ht="13.8" hidden="false" customHeight="false" outlineLevel="0" collapsed="false">
      <c r="A47" s="8"/>
    </row>
    <row r="48" customFormat="false" ht="13.8" hidden="false" customHeight="false" outlineLevel="0" collapsed="false">
      <c r="A48" s="10" t="s">
        <v>52</v>
      </c>
      <c r="D48" s="13" t="n">
        <f aca="false">SQRT(C4^2 - D39^2*B4^2)</f>
        <v>0.0487328957752135</v>
      </c>
    </row>
    <row r="49" customFormat="false" ht="13.8" hidden="false" customHeight="false" outlineLevel="0" collapsed="false">
      <c r="A49" s="10" t="s">
        <v>53</v>
      </c>
      <c r="D49" s="13" t="n">
        <f aca="false">STDEV('Excess returns'!N2:N205)</f>
        <v>0.0487328957752135</v>
      </c>
    </row>
    <row r="50" customFormat="false" ht="13.8" hidden="false" customHeight="false" outlineLevel="0" collapsed="false">
      <c r="A50" s="10" t="s">
        <v>54</v>
      </c>
      <c r="D50" s="12" t="n">
        <f aca="false">D42/D49</f>
        <v>0.109493659852354</v>
      </c>
    </row>
    <row r="51" customFormat="false" ht="13.8" hidden="false" customHeight="false" outlineLevel="0" collapsed="false">
      <c r="A51" s="10" t="s">
        <v>55</v>
      </c>
      <c r="D51" s="12" t="n">
        <f aca="false">SQRT(D27^2 + D50^2)</f>
        <v>0.215129592204537</v>
      </c>
      <c r="E51" s="18" t="s">
        <v>56</v>
      </c>
    </row>
    <row r="53" customFormat="false" ht="13.8" hidden="false" customHeight="false" outlineLevel="0" collapsed="false">
      <c r="A53" s="8" t="s">
        <v>57</v>
      </c>
    </row>
    <row r="54" customFormat="false" ht="13.8" hidden="false" customHeight="false" outlineLevel="0" collapsed="false">
      <c r="A54" s="8" t="s">
        <v>58</v>
      </c>
    </row>
    <row r="55" customFormat="false" ht="13.8" hidden="false" customHeight="false" outlineLevel="0" collapsed="false">
      <c r="A55" s="8" t="s">
        <v>59</v>
      </c>
    </row>
    <row r="56" customFormat="false" ht="13.8" hidden="false" customHeight="false" outlineLevel="0" collapsed="false">
      <c r="A56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2025-10-17T17:25:36Z</dcterms:created>
  <dc:creator/>
  <dc:description/>
  <dc:language>en-US</dc:language>
  <cp:lastModifiedBy/>
  <dcterms:modified xsi:type="dcterms:W3CDTF">2025-10-21T10:39:22Z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