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Analysis with grids" sheetId="2" state="visible" r:id="rId4"/>
    <sheet name="Analysis by search" sheetId="3" state="visible" r:id="rId5"/>
    <sheet name="Using matrix formula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<sst xmlns="http://schemas.openxmlformats.org/spreadsheetml/2006/main" count="89" uniqueCount="61">
  <si>
    <t xml:space="preserve">Month</t>
  </si>
  <si>
    <t xml:space="preserve">VFINX return</t>
  </si>
  <si>
    <t xml:space="preserve">Gold return</t>
  </si>
  <si>
    <t xml:space="preserve">Risk-free return</t>
  </si>
  <si>
    <t xml:space="preserve">VFINX excess return</t>
  </si>
  <si>
    <t xml:space="preserve">Gold excess return</t>
  </si>
  <si>
    <t xml:space="preserve">VFINX</t>
  </si>
  <si>
    <t xml:space="preserve">Gold</t>
  </si>
  <si>
    <t xml:space="preserve">Avg excess return</t>
  </si>
  <si>
    <t xml:space="preserve">Vol of excess return</t>
  </si>
  <si>
    <t xml:space="preserve">Correlation</t>
  </si>
  <si>
    <t xml:space="preserve">Sharpe ratio</t>
  </si>
  <si>
    <t xml:space="preserve">Possible risky portfolios:</t>
  </si>
  <si>
    <t xml:space="preserve">VFINX weight</t>
  </si>
  <si>
    <t xml:space="preserve">Gold weight</t>
  </si>
  <si>
    <t xml:space="preserve">Volatility</t>
  </si>
  <si>
    <t xml:space="preserve">Average</t>
  </si>
  <si>
    <t xml:space="preserve">Lowest volatility:</t>
  </si>
  <si>
    <t xml:space="preserve">Optimal:</t>
  </si>
  <si>
    <t xml:space="preserve">Possible asset allocations:</t>
  </si>
  <si>
    <t xml:space="preserve">Risk-free</t>
  </si>
  <si>
    <t xml:space="preserve">Risky</t>
  </si>
  <si>
    <t xml:space="preserve">Utility, A=6</t>
  </si>
  <si>
    <t xml:space="preserve">Utility, A=7</t>
  </si>
  <si>
    <t xml:space="preserve">Utility, A=8</t>
  </si>
  <si>
    <t xml:space="preserve">Calculate statistics based on excess returns:</t>
  </si>
  <si>
    <t xml:space="preserve">Variance</t>
  </si>
  <si>
    <t xml:space="preserve">Covariance</t>
  </si>
  <si>
    <t xml:space="preserve">Question 1: What portfolio of gold and VFINX had the lowest possible volatility?</t>
  </si>
  <si>
    <t xml:space="preserve">I will search by trial and error across weights varying by 1% at a time until the volatility is as low as I can get it.</t>
  </si>
  <si>
    <t xml:space="preserve">Alternatively, you could use Excel’s solver or goal seek features to find the optimal allocation.</t>
  </si>
  <si>
    <t xml:space="preserve">Weight on VFINX:</t>
  </si>
  <si>
    <t xml:space="preserve">Weight on gold:</t>
  </si>
  <si>
    <t xml:space="preserve">Portfolio volatility of excess return:</t>
  </si>
  <si>
    <t xml:space="preserve">Conclusion: The lowest possible volatility is achieved with 53% weight on VFINX and 47% weight on gold.</t>
  </si>
  <si>
    <t xml:space="preserve">Question 2: What portfolio of gold and VFINX had the highest possible Sharpe ratio?</t>
  </si>
  <si>
    <t xml:space="preserve">I will search by trial and error across weights varying by 1% at a time until the Sharpe ratio is as high as I can get it.</t>
  </si>
  <si>
    <t xml:space="preserve">Alternatively, you could use solver or goal seek, or use the matrix formula given in the slides (see next tab).</t>
  </si>
  <si>
    <t xml:space="preserve">Portfolio average excess return:</t>
  </si>
  <si>
    <t xml:space="preserve">Portfolio Sharpe ratio:</t>
  </si>
  <si>
    <t xml:space="preserve">Conclusion: The highest possible Sharpe ratio is achieved with 63% on VFINX, 37% on gold.</t>
  </si>
  <si>
    <t xml:space="preserve">Question 3, 4, 5: Determine the optimal weights across risk-free, VFINX, and gold</t>
  </si>
  <si>
    <t xml:space="preserve">for a mean-variance investor with A = 6, 7, 8.</t>
  </si>
  <si>
    <t xml:space="preserve">I will use the formula from the slides and textbook to determine the optimal allocation to the risky portfolio.</t>
  </si>
  <si>
    <t xml:space="preserve">Alternatively, you could write out the utility function, and maximize it by trial and error or by using Excel’s solver or goal seek.</t>
  </si>
  <si>
    <t xml:space="preserve">A=…</t>
  </si>
  <si>
    <t xml:space="preserve">Weight on risky</t>
  </si>
  <si>
    <t xml:space="preserve">Weight on risk-free</t>
  </si>
  <si>
    <t xml:space="preserve">Weight on VFINX</t>
  </si>
  <si>
    <t xml:space="preserve">Weight on gold</t>
  </si>
  <si>
    <t xml:space="preserve">Check:</t>
  </si>
  <si>
    <t xml:space="preserve">Redo the analysis in the prior tab using the matrix formulas from class</t>
  </si>
  <si>
    <r>
      <rPr>
        <u val="single"/>
        <sz val="11"/>
        <color rgb="FF000000"/>
        <rFont val="Calibri"/>
        <family val="2"/>
        <charset val="1"/>
      </rPr>
      <t xml:space="preserve">Average excess returns of VFINX and gold:</t>
    </r>
    <r>
      <rPr>
        <sz val="11"/>
        <color rgb="FF000000"/>
        <rFont val="Calibri"/>
        <family val="2"/>
        <charset val="1"/>
      </rPr>
      <t xml:space="preserve"> This is the vector “mu” </t>
    </r>
    <r>
      <rPr>
        <i val="true"/>
        <sz val="11"/>
        <color rgb="FF000000"/>
        <rFont val="wasy10"/>
        <family val="0"/>
        <charset val="1"/>
      </rPr>
      <t xml:space="preserve">μ</t>
    </r>
    <r>
      <rPr>
        <sz val="11"/>
        <color rgb="FF000000"/>
        <rFont val="Calibri"/>
        <family val="2"/>
        <charset val="1"/>
      </rPr>
      <t xml:space="preserve"> from the slides.</t>
    </r>
  </si>
  <si>
    <r>
      <rPr>
        <u val="single"/>
        <sz val="11"/>
        <color rgb="FF000000"/>
        <rFont val="Calibri"/>
        <family val="2"/>
        <charset val="1"/>
      </rPr>
      <t xml:space="preserve">Covariance </t>
    </r>
    <r>
      <rPr>
        <b val="true"/>
        <u val="single"/>
        <sz val="11"/>
        <color rgb="FF000000"/>
        <rFont val="Calibri"/>
        <family val="2"/>
        <charset val="1"/>
      </rPr>
      <t xml:space="preserve">matrix</t>
    </r>
    <r>
      <rPr>
        <u val="single"/>
        <sz val="11"/>
        <color rgb="FF000000"/>
        <rFont val="Calibri"/>
        <family val="2"/>
        <charset val="1"/>
      </rPr>
      <t xml:space="preserve"> of VFINX and gold:</t>
    </r>
    <r>
      <rPr>
        <sz val="11"/>
        <color rgb="FF000000"/>
        <rFont val="Calibri"/>
        <family val="2"/>
        <charset val="1"/>
      </rPr>
      <t xml:space="preserve"> This is the matrix “Sigma” </t>
    </r>
    <r>
      <rPr>
        <sz val="11"/>
        <color rgb="FF000000"/>
        <rFont val="wasy10"/>
        <family val="0"/>
        <charset val="1"/>
      </rPr>
      <t xml:space="preserve">Σ</t>
    </r>
    <r>
      <rPr>
        <sz val="11"/>
        <color rgb="FF000000"/>
        <rFont val="Calibri"/>
        <family val="2"/>
        <charset val="1"/>
      </rPr>
      <t xml:space="preserve"> from the slides.</t>
    </r>
  </si>
  <si>
    <r>
      <rPr>
        <u val="single"/>
        <sz val="11"/>
        <color rgb="FF000000"/>
        <rFont val="Calibri"/>
        <family val="2"/>
        <charset val="1"/>
      </rPr>
      <t xml:space="preserve">Inverse of covariance matrix:</t>
    </r>
    <r>
      <rPr>
        <sz val="11"/>
        <color rgb="FF000000"/>
        <rFont val="Calibri"/>
        <family val="2"/>
        <charset val="1"/>
      </rPr>
      <t xml:space="preserve"> This is what is meant by </t>
    </r>
    <r>
      <rPr>
        <sz val="11"/>
        <color rgb="FF000000"/>
        <rFont val="wasy10"/>
        <family val="0"/>
        <charset val="1"/>
      </rPr>
      <t xml:space="preserve">Σ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Calibri"/>
        <family val="2"/>
        <charset val="1"/>
      </rPr>
      <t xml:space="preserve"> in the slides</t>
    </r>
  </si>
  <si>
    <r>
      <rPr>
        <u val="single"/>
        <sz val="11"/>
        <color rgb="FF000000"/>
        <rFont val="Calibri"/>
        <family val="2"/>
        <charset val="1"/>
      </rPr>
      <t xml:space="preserve">Calculate </t>
    </r>
    <r>
      <rPr>
        <b val="true"/>
        <u val="single"/>
        <sz val="11"/>
        <color rgb="FF000000"/>
        <rFont val="Calibri"/>
        <family val="2"/>
        <charset val="1"/>
      </rPr>
      <t xml:space="preserve">unscaled</t>
    </r>
    <r>
      <rPr>
        <u val="single"/>
        <sz val="11"/>
        <color rgb="FF000000"/>
        <rFont val="Calibri"/>
        <family val="2"/>
        <charset val="1"/>
      </rPr>
      <t xml:space="preserve"> optimal weights:</t>
    </r>
    <r>
      <rPr>
        <sz val="11"/>
        <color rgb="FF000000"/>
        <rFont val="Calibri"/>
        <family val="2"/>
        <charset val="1"/>
      </rPr>
      <t xml:space="preserve"> This is what is meant by </t>
    </r>
    <r>
      <rPr>
        <sz val="11"/>
        <color rgb="FF000000"/>
        <rFont val="wasy10"/>
        <family val="0"/>
        <charset val="1"/>
      </rPr>
      <t xml:space="preserve">Σ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i val="true"/>
        <sz val="11"/>
        <color rgb="FF000000"/>
        <rFont val="wasy10"/>
        <family val="0"/>
        <charset val="1"/>
      </rPr>
      <t xml:space="preserve">μ</t>
    </r>
    <r>
      <rPr>
        <sz val="11"/>
        <color rgb="FF000000"/>
        <rFont val="Calibri"/>
        <family val="2"/>
        <charset val="1"/>
      </rPr>
      <t xml:space="preserve"> in the slides</t>
    </r>
  </si>
  <si>
    <t xml:space="preserve">Rescale the optimal weights to add up to 1:</t>
  </si>
  <si>
    <t xml:space="preserve">Statistics of the optimal portfolio:</t>
  </si>
  <si>
    <t xml:space="preserve">Average excess return:</t>
  </si>
  <si>
    <t xml:space="preserve">Volatility of excess return:</t>
  </si>
  <si>
    <t xml:space="preserve">Sharpe ratio: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</si>
</sst>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yyyy\-mm"/>
    <numFmt numFmtId="167" formatCode="0.0000"/>
    <numFmt numFmtId="168" formatCode="0.0000%"/>
    <numFmt numFmtId="169" formatCode="0.00000"/>
    <numFmt numFmtId="170" formatCode="0.000000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wasy10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wasy10"/>
      <family val="0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Possible risky portfolios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'Analysis with grids'!$E$8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'Analysis with grids'!$D$9:$D$59</c:f>
              <c:numCache>
                <c:formatCode>0.0000%</c:formatCode>
                <c:ptCount val="51"/>
                <c:pt idx="0">
                  <c:v>0.0488204475297196</c:v>
                </c:pt>
                <c:pt idx="1">
                  <c:v>0.0479636654091831</c:v>
                </c:pt>
                <c:pt idx="2">
                  <c:v>0.0471249552985543</c:v>
                </c:pt>
                <c:pt idx="3">
                  <c:v>0.0463052992023822</c:v>
                </c:pt>
                <c:pt idx="4">
                  <c:v>0.0455057267437654</c:v>
                </c:pt>
                <c:pt idx="5">
                  <c:v>0.0447273150173254</c:v>
                </c:pt>
                <c:pt idx="6">
                  <c:v>0.0439711878480057</c:v>
                </c:pt>
                <c:pt idx="7">
                  <c:v>0.043238514345371</c:v>
                </c:pt>
                <c:pt idx="8">
                  <c:v>0.0425305066364112</c:v>
                </c:pt>
                <c:pt idx="9">
                  <c:v>0.041848416656183</c:v>
                </c:pt>
                <c:pt idx="10">
                  <c:v>0.0411935318761803</c:v>
                </c:pt>
                <c:pt idx="11">
                  <c:v>0.0405671698564614</c:v>
                </c:pt>
                <c:pt idx="12">
                  <c:v>0.0399706715207139</c:v>
                </c:pt>
                <c:pt idx="13">
                  <c:v>0.0394053930750011</c:v>
                </c:pt>
                <c:pt idx="14">
                  <c:v>0.0388726965220911</c:v>
                </c:pt>
                <c:pt idx="15">
                  <c:v>0.0383739387648253</c:v>
                </c:pt>
                <c:pt idx="16">
                  <c:v>0.0379104593440812</c:v>
                </c:pt>
                <c:pt idx="17">
                  <c:v>0.0374835669188063</c:v>
                </c:pt>
                <c:pt idx="18">
                  <c:v>0.0370945246654912</c:v>
                </c:pt>
                <c:pt idx="19">
                  <c:v>0.0367445348492201</c:v>
                </c:pt>
                <c:pt idx="20">
                  <c:v>0.0364347228936503</c:v>
                </c:pt>
                <c:pt idx="21">
                  <c:v>0.0361661213473789</c:v>
                </c:pt>
                <c:pt idx="22">
                  <c:v>0.0359396542027646</c:v>
                </c:pt>
                <c:pt idx="23">
                  <c:v>0.0357561220637805</c:v>
                </c:pt>
                <c:pt idx="24">
                  <c:v>0.0356161886758025</c:v>
                </c:pt>
                <c:pt idx="25">
                  <c:v>0.0355203693176953</c:v>
                </c:pt>
                <c:pt idx="26">
                  <c:v>0.0354690215126564</c:v>
                </c:pt>
                <c:pt idx="27">
                  <c:v>0.0354623384393897</c:v>
                </c:pt>
                <c:pt idx="28">
                  <c:v>0.0355003453228143</c:v>
                </c:pt>
                <c:pt idx="29">
                  <c:v>0.0355828989602172</c:v>
                </c:pt>
                <c:pt idx="30">
                  <c:v>0.0357096904034703</c:v>
                </c:pt>
                <c:pt idx="31">
                  <c:v>0.0358802506810514</c:v>
                </c:pt>
                <c:pt idx="32">
                  <c:v>0.0360939593156971</c:v>
                </c:pt>
                <c:pt idx="33">
                  <c:v>0.0363500552840847</c:v>
                </c:pt>
                <c:pt idx="34">
                  <c:v>0.0366476499813227</c:v>
                </c:pt>
                <c:pt idx="35">
                  <c:v>0.0369857416996846</c:v>
                </c:pt>
                <c:pt idx="36">
                  <c:v>0.0373632311092436</c:v>
                </c:pt>
                <c:pt idx="37">
                  <c:v>0.0377789372361694</c:v>
                </c:pt>
                <c:pt idx="38">
                  <c:v>0.0382316134683172</c:v>
                </c:pt>
                <c:pt idx="39">
                  <c:v>0.038719963171624</c:v>
                </c:pt>
                <c:pt idx="40">
                  <c:v>0.039242654568183</c:v>
                </c:pt>
                <c:pt idx="41">
                  <c:v>0.0397983346011899</c:v>
                </c:pt>
                <c:pt idx="42">
                  <c:v>0.04038564158737</c:v>
                </c:pt>
                <c:pt idx="43">
                  <c:v>0.0410032165292367</c:v>
                </c:pt>
                <c:pt idx="44">
                  <c:v>0.0416497130240791</c:v>
                </c:pt>
                <c:pt idx="45">
                  <c:v>0.0423238057617404</c:v>
                </c:pt>
                <c:pt idx="46">
                  <c:v>0.0430241976479705</c:v>
                </c:pt>
                <c:pt idx="47">
                  <c:v>0.0437496256243462</c:v>
                </c:pt>
                <c:pt idx="48">
                  <c:v>0.0444988652800718</c:v>
                </c:pt>
                <c:pt idx="49">
                  <c:v>0.0452707343665002</c:v>
                </c:pt>
                <c:pt idx="50">
                  <c:v>0.0460640953332982</c:v>
                </c:pt>
              </c:numCache>
            </c:numRef>
          </c:xVal>
          <c:yVal>
            <c:numRef>
              <c:f>'Analysis with grids'!$E$9:$E$59</c:f>
              <c:numCache>
                <c:formatCode>0.0000%</c:formatCode>
                <c:ptCount val="51"/>
                <c:pt idx="0">
                  <c:v>0.00587713235294118</c:v>
                </c:pt>
                <c:pt idx="1">
                  <c:v>0.00593019294117647</c:v>
                </c:pt>
                <c:pt idx="2">
                  <c:v>0.00598325352941176</c:v>
                </c:pt>
                <c:pt idx="3">
                  <c:v>0.00603631411764706</c:v>
                </c:pt>
                <c:pt idx="4">
                  <c:v>0.00608937470588235</c:v>
                </c:pt>
                <c:pt idx="5">
                  <c:v>0.00614243529411765</c:v>
                </c:pt>
                <c:pt idx="6">
                  <c:v>0.00619549588235294</c:v>
                </c:pt>
                <c:pt idx="7">
                  <c:v>0.00624855647058824</c:v>
                </c:pt>
                <c:pt idx="8">
                  <c:v>0.00630161705882353</c:v>
                </c:pt>
                <c:pt idx="9">
                  <c:v>0.00635467764705882</c:v>
                </c:pt>
                <c:pt idx="10">
                  <c:v>0.00640773823529412</c:v>
                </c:pt>
                <c:pt idx="11">
                  <c:v>0.00646079882352941</c:v>
                </c:pt>
                <c:pt idx="12">
                  <c:v>0.00651385941176471</c:v>
                </c:pt>
                <c:pt idx="13">
                  <c:v>0.00656692</c:v>
                </c:pt>
                <c:pt idx="14">
                  <c:v>0.00661998058823529</c:v>
                </c:pt>
                <c:pt idx="15">
                  <c:v>0.00667304117647059</c:v>
                </c:pt>
                <c:pt idx="16">
                  <c:v>0.00672610176470588</c:v>
                </c:pt>
                <c:pt idx="17">
                  <c:v>0.00677916235294118</c:v>
                </c:pt>
                <c:pt idx="18">
                  <c:v>0.00683222294117647</c:v>
                </c:pt>
                <c:pt idx="19">
                  <c:v>0.00688528352941176</c:v>
                </c:pt>
                <c:pt idx="20">
                  <c:v>0.00693834411764706</c:v>
                </c:pt>
                <c:pt idx="21">
                  <c:v>0.00699140470588235</c:v>
                </c:pt>
                <c:pt idx="22">
                  <c:v>0.00704446529411765</c:v>
                </c:pt>
                <c:pt idx="23">
                  <c:v>0.00709752588235294</c:v>
                </c:pt>
                <c:pt idx="24">
                  <c:v>0.00715058647058824</c:v>
                </c:pt>
                <c:pt idx="25">
                  <c:v>0.00720364705882353</c:v>
                </c:pt>
                <c:pt idx="26">
                  <c:v>0.00725670764705882</c:v>
                </c:pt>
                <c:pt idx="27">
                  <c:v>0.00730976823529412</c:v>
                </c:pt>
                <c:pt idx="28">
                  <c:v>0.00736282882352941</c:v>
                </c:pt>
                <c:pt idx="29">
                  <c:v>0.00741588941176471</c:v>
                </c:pt>
                <c:pt idx="30">
                  <c:v>0.00746895</c:v>
                </c:pt>
                <c:pt idx="31">
                  <c:v>0.00752201058823529</c:v>
                </c:pt>
                <c:pt idx="32">
                  <c:v>0.00757507117647059</c:v>
                </c:pt>
                <c:pt idx="33">
                  <c:v>0.00762813176470588</c:v>
                </c:pt>
                <c:pt idx="34">
                  <c:v>0.00768119235294118</c:v>
                </c:pt>
                <c:pt idx="35">
                  <c:v>0.00773425294117647</c:v>
                </c:pt>
                <c:pt idx="36">
                  <c:v>0.00778731352941177</c:v>
                </c:pt>
                <c:pt idx="37">
                  <c:v>0.00784037411764706</c:v>
                </c:pt>
                <c:pt idx="38">
                  <c:v>0.00789343470588235</c:v>
                </c:pt>
                <c:pt idx="39">
                  <c:v>0.00794649529411765</c:v>
                </c:pt>
                <c:pt idx="40">
                  <c:v>0.00799955588235294</c:v>
                </c:pt>
                <c:pt idx="41">
                  <c:v>0.00805261647058824</c:v>
                </c:pt>
                <c:pt idx="42">
                  <c:v>0.00810567705882353</c:v>
                </c:pt>
                <c:pt idx="43">
                  <c:v>0.00815873764705882</c:v>
                </c:pt>
                <c:pt idx="44">
                  <c:v>0.00821179823529412</c:v>
                </c:pt>
                <c:pt idx="45">
                  <c:v>0.00826485882352941</c:v>
                </c:pt>
                <c:pt idx="46">
                  <c:v>0.00831791941176471</c:v>
                </c:pt>
                <c:pt idx="47">
                  <c:v>0.00837098</c:v>
                </c:pt>
                <c:pt idx="48">
                  <c:v>0.0084240405882353</c:v>
                </c:pt>
                <c:pt idx="49">
                  <c:v>0.00847710117647059</c:v>
                </c:pt>
                <c:pt idx="50">
                  <c:v>0.00853016176470589</c:v>
                </c:pt>
              </c:numCache>
            </c:numRef>
          </c:yVal>
          <c:smooth val="0"/>
        </c:ser>
        <c:axId val="27732494"/>
        <c:axId val="97620095"/>
      </c:scatterChart>
      <c:valAx>
        <c:axId val="277324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620095"/>
        <c:crosses val="autoZero"/>
        <c:crossBetween val="midCat"/>
      </c:valAx>
      <c:valAx>
        <c:axId val="976200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73249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125640</xdr:colOff>
      <xdr:row>6</xdr:row>
      <xdr:rowOff>155520</xdr:rowOff>
    </xdr:from>
    <xdr:to>
      <xdr:col>14</xdr:col>
      <xdr:colOff>194400</xdr:colOff>
      <xdr:row>25</xdr:row>
      <xdr:rowOff>64080</xdr:rowOff>
    </xdr:to>
    <xdr:graphicFrame>
      <xdr:nvGraphicFramePr>
        <xdr:cNvPr id="0" name=""/>
        <xdr:cNvGraphicFramePr/>
      </xdr:nvGraphicFramePr>
      <xdr:xfrm>
        <a:off x="6372000" y="120708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5"/>
  <sheetViews>
    <sheetView showFormulas="false" showGridLines="true" showRowColHeaders="true" showZeros="true" rightToLeft="false" tabSelected="false" showOutlineSymbols="true" defaultGridColor="true" view="normal" topLeftCell="A18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2.7"/>
    <col collapsed="false" customWidth="true" hidden="false" outlineLevel="0" max="3" min="3" style="1" width="11.58"/>
    <col collapsed="false" customWidth="true" hidden="false" outlineLevel="0" max="4" min="4" style="1" width="15.2"/>
    <col collapsed="false" customWidth="true" hidden="false" outlineLevel="0" max="6" min="6" style="2" width="18.26"/>
    <col collapsed="false" customWidth="true" hidden="false" outlineLevel="0" max="7" min="7" style="2" width="16.8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5" t="s">
        <v>4</v>
      </c>
      <c r="G1" s="5" t="s">
        <v>5</v>
      </c>
    </row>
    <row r="2" customFormat="false" ht="15" hidden="false" customHeight="false" outlineLevel="0" collapsed="false">
      <c r="A2" s="6" t="n">
        <v>39448</v>
      </c>
      <c r="B2" s="1" t="n">
        <v>-0.060155</v>
      </c>
      <c r="C2" s="1" t="n">
        <v>0.104304</v>
      </c>
      <c r="D2" s="1" t="n">
        <v>0.0021</v>
      </c>
      <c r="F2" s="1" t="n">
        <f aca="false">B2-$D2</f>
        <v>-0.062255</v>
      </c>
      <c r="G2" s="1" t="n">
        <f aca="false">C2-$D2</f>
        <v>0.102204</v>
      </c>
    </row>
    <row r="3" customFormat="false" ht="15" hidden="false" customHeight="false" outlineLevel="0" collapsed="false">
      <c r="A3" s="6" t="n">
        <v>39479</v>
      </c>
      <c r="B3" s="1" t="n">
        <v>-0.032515</v>
      </c>
      <c r="C3" s="1" t="n">
        <v>0.048985</v>
      </c>
      <c r="D3" s="1" t="n">
        <v>0.0013</v>
      </c>
      <c r="F3" s="1" t="n">
        <f aca="false">B3-$D3</f>
        <v>-0.033815</v>
      </c>
      <c r="G3" s="1" t="n">
        <f aca="false">C3-$D3</f>
        <v>0.047685</v>
      </c>
    </row>
    <row r="4" customFormat="false" ht="15" hidden="false" customHeight="false" outlineLevel="0" collapsed="false">
      <c r="A4" s="6" t="n">
        <v>39508</v>
      </c>
      <c r="B4" s="1" t="n">
        <v>-0.004405</v>
      </c>
      <c r="C4" s="1" t="n">
        <v>-0.032766</v>
      </c>
      <c r="D4" s="1" t="n">
        <v>0.0017</v>
      </c>
      <c r="F4" s="1" t="n">
        <f aca="false">B4-$D4</f>
        <v>-0.006105</v>
      </c>
      <c r="G4" s="1" t="n">
        <f aca="false">C4-$D4</f>
        <v>-0.034466</v>
      </c>
    </row>
    <row r="5" customFormat="false" ht="15" hidden="false" customHeight="false" outlineLevel="0" collapsed="false">
      <c r="A5" s="6" t="n">
        <v>39539</v>
      </c>
      <c r="B5" s="1" t="n">
        <v>0.048542</v>
      </c>
      <c r="C5" s="1" t="n">
        <v>-0.074153</v>
      </c>
      <c r="D5" s="1" t="n">
        <v>0.0018</v>
      </c>
      <c r="F5" s="1" t="n">
        <f aca="false">B5-$D5</f>
        <v>0.046742</v>
      </c>
      <c r="G5" s="1" t="n">
        <f aca="false">C5-$D5</f>
        <v>-0.075953</v>
      </c>
    </row>
    <row r="6" customFormat="false" ht="15" hidden="false" customHeight="false" outlineLevel="0" collapsed="false">
      <c r="A6" s="6" t="n">
        <v>39569</v>
      </c>
      <c r="B6" s="1" t="n">
        <v>0.012925</v>
      </c>
      <c r="C6" s="1" t="n">
        <v>0.013541</v>
      </c>
      <c r="D6" s="1" t="n">
        <v>0.0018</v>
      </c>
      <c r="F6" s="1" t="n">
        <f aca="false">B6-$D6</f>
        <v>0.011125</v>
      </c>
      <c r="G6" s="1" t="n">
        <f aca="false">C6-$D6</f>
        <v>0.011741</v>
      </c>
    </row>
    <row r="7" customFormat="false" ht="15" hidden="false" customHeight="false" outlineLevel="0" collapsed="false">
      <c r="A7" s="6" t="n">
        <v>39600</v>
      </c>
      <c r="B7" s="1" t="n">
        <v>-0.084382</v>
      </c>
      <c r="C7" s="1" t="n">
        <v>0.060546</v>
      </c>
      <c r="D7" s="1" t="n">
        <v>0.0017</v>
      </c>
      <c r="F7" s="1" t="n">
        <f aca="false">B7-$D7</f>
        <v>-0.086082</v>
      </c>
      <c r="G7" s="1" t="n">
        <f aca="false">C7-$D7</f>
        <v>0.058846</v>
      </c>
    </row>
    <row r="8" customFormat="false" ht="15" hidden="false" customHeight="false" outlineLevel="0" collapsed="false">
      <c r="A8" s="6" t="n">
        <v>39630</v>
      </c>
      <c r="B8" s="1" t="n">
        <v>-0.008317</v>
      </c>
      <c r="C8" s="1" t="n">
        <v>-0.022246</v>
      </c>
      <c r="D8" s="1" t="n">
        <v>0.0015</v>
      </c>
      <c r="F8" s="1" t="n">
        <f aca="false">B8-$D8</f>
        <v>-0.009817</v>
      </c>
      <c r="G8" s="1" t="n">
        <f aca="false">C8-$D8</f>
        <v>-0.023746</v>
      </c>
    </row>
    <row r="9" customFormat="false" ht="15" hidden="false" customHeight="false" outlineLevel="0" collapsed="false">
      <c r="A9" s="6" t="n">
        <v>39661</v>
      </c>
      <c r="B9" s="1" t="n">
        <v>0.014463</v>
      </c>
      <c r="C9" s="1" t="n">
        <v>-0.082785</v>
      </c>
      <c r="D9" s="1" t="n">
        <v>0.0013</v>
      </c>
      <c r="F9" s="1" t="n">
        <f aca="false">B9-$D9</f>
        <v>0.013163</v>
      </c>
      <c r="G9" s="1" t="n">
        <f aca="false">C9-$D9</f>
        <v>-0.084085</v>
      </c>
    </row>
    <row r="10" customFormat="false" ht="15" hidden="false" customHeight="false" outlineLevel="0" collapsed="false">
      <c r="A10" s="6" t="n">
        <v>39692</v>
      </c>
      <c r="B10" s="1" t="n">
        <v>-0.089061</v>
      </c>
      <c r="C10" s="1" t="n">
        <v>0.072325</v>
      </c>
      <c r="D10" s="1" t="n">
        <v>0.0015</v>
      </c>
      <c r="F10" s="1" t="n">
        <f aca="false">B10-$D10</f>
        <v>-0.090561</v>
      </c>
      <c r="G10" s="1" t="n">
        <f aca="false">C10-$D10</f>
        <v>0.070825</v>
      </c>
    </row>
    <row r="11" customFormat="false" ht="15" hidden="false" customHeight="false" outlineLevel="0" collapsed="false">
      <c r="A11" s="6" t="n">
        <v>39722</v>
      </c>
      <c r="B11" s="1" t="n">
        <v>-0.167924</v>
      </c>
      <c r="C11" s="1" t="n">
        <v>-0.187848</v>
      </c>
      <c r="D11" s="1" t="n">
        <v>0.0008</v>
      </c>
      <c r="F11" s="1" t="n">
        <f aca="false">B11-$D11</f>
        <v>-0.168724</v>
      </c>
      <c r="G11" s="1" t="n">
        <f aca="false">C11-$D11</f>
        <v>-0.188648</v>
      </c>
    </row>
    <row r="12" customFormat="false" ht="15" hidden="false" customHeight="false" outlineLevel="0" collapsed="false">
      <c r="A12" s="6" t="n">
        <v>39753</v>
      </c>
      <c r="B12" s="1" t="n">
        <v>-0.071748</v>
      </c>
      <c r="C12" s="1" t="n">
        <v>0.116678</v>
      </c>
      <c r="D12" s="1" t="n">
        <v>0.0003</v>
      </c>
      <c r="F12" s="1" t="n">
        <f aca="false">B12-$D12</f>
        <v>-0.072048</v>
      </c>
      <c r="G12" s="1" t="n">
        <f aca="false">C12-$D12</f>
        <v>0.116378</v>
      </c>
    </row>
    <row r="13" customFormat="false" ht="15" hidden="false" customHeight="false" outlineLevel="0" collapsed="false">
      <c r="A13" s="6" t="n">
        <v>39783</v>
      </c>
      <c r="B13" s="1" t="n">
        <v>0.010671</v>
      </c>
      <c r="C13" s="1" t="n">
        <v>0.063307</v>
      </c>
      <c r="D13" s="1" t="n">
        <v>0</v>
      </c>
      <c r="F13" s="1" t="n">
        <f aca="false">B13-$D13</f>
        <v>0.010671</v>
      </c>
      <c r="G13" s="1" t="n">
        <f aca="false">C13-$D13</f>
        <v>0.063307</v>
      </c>
    </row>
    <row r="14" customFormat="false" ht="15" hidden="false" customHeight="false" outlineLevel="0" collapsed="false">
      <c r="A14" s="6" t="n">
        <v>39814</v>
      </c>
      <c r="B14" s="1" t="n">
        <v>-0.084126</v>
      </c>
      <c r="C14" s="1" t="n">
        <v>0.06185</v>
      </c>
      <c r="D14" s="1" t="n">
        <v>0</v>
      </c>
      <c r="F14" s="1" t="n">
        <f aca="false">B14-$D14</f>
        <v>-0.084126</v>
      </c>
      <c r="G14" s="1" t="n">
        <f aca="false">C14-$D14</f>
        <v>0.06185</v>
      </c>
    </row>
    <row r="15" customFormat="false" ht="15" hidden="false" customHeight="false" outlineLevel="0" collapsed="false">
      <c r="A15" s="6" t="n">
        <v>39845</v>
      </c>
      <c r="B15" s="1" t="n">
        <v>-0.10657</v>
      </c>
      <c r="C15" s="1" t="n">
        <v>0.02749</v>
      </c>
      <c r="D15" s="1" t="n">
        <v>0.0001</v>
      </c>
      <c r="F15" s="1" t="n">
        <f aca="false">B15-$D15</f>
        <v>-0.10667</v>
      </c>
      <c r="G15" s="1" t="n">
        <f aca="false">C15-$D15</f>
        <v>0.02739</v>
      </c>
    </row>
    <row r="16" customFormat="false" ht="15" hidden="false" customHeight="false" outlineLevel="0" collapsed="false">
      <c r="A16" s="6" t="n">
        <v>39873</v>
      </c>
      <c r="B16" s="1" t="n">
        <v>0.0876</v>
      </c>
      <c r="C16" s="1" t="n">
        <v>-0.026755</v>
      </c>
      <c r="D16" s="1" t="n">
        <v>0.0002</v>
      </c>
      <c r="F16" s="1" t="n">
        <f aca="false">B16-$D16</f>
        <v>0.0874</v>
      </c>
      <c r="G16" s="1" t="n">
        <f aca="false">C16-$D16</f>
        <v>-0.026955</v>
      </c>
    </row>
    <row r="17" customFormat="false" ht="15" hidden="false" customHeight="false" outlineLevel="0" collapsed="false">
      <c r="A17" s="6" t="n">
        <v>39904</v>
      </c>
      <c r="B17" s="1" t="n">
        <v>0.095588</v>
      </c>
      <c r="C17" s="1" t="n">
        <v>-0.032118</v>
      </c>
      <c r="D17" s="1" t="n">
        <v>0.0001</v>
      </c>
      <c r="F17" s="1" t="n">
        <f aca="false">B17-$D17</f>
        <v>0.095488</v>
      </c>
      <c r="G17" s="1" t="n">
        <f aca="false">C17-$D17</f>
        <v>-0.032218</v>
      </c>
    </row>
    <row r="18" customFormat="false" ht="15" hidden="false" customHeight="false" outlineLevel="0" collapsed="false">
      <c r="A18" s="6" t="n">
        <v>39934</v>
      </c>
      <c r="B18" s="1" t="n">
        <v>0.056177</v>
      </c>
      <c r="C18" s="1" t="n">
        <v>0.093363</v>
      </c>
      <c r="D18" s="1" t="n">
        <v>0</v>
      </c>
      <c r="F18" s="1" t="n">
        <f aca="false">B18-$D18</f>
        <v>0.056177</v>
      </c>
      <c r="G18" s="1" t="n">
        <f aca="false">C18-$D18</f>
        <v>0.093363</v>
      </c>
    </row>
    <row r="19" customFormat="false" ht="15" hidden="false" customHeight="false" outlineLevel="0" collapsed="false">
      <c r="A19" s="6" t="n">
        <v>39965</v>
      </c>
      <c r="B19" s="1" t="n">
        <v>0.0022</v>
      </c>
      <c r="C19" s="1" t="n">
        <v>-0.031893</v>
      </c>
      <c r="D19" s="1" t="n">
        <v>0.0001</v>
      </c>
      <c r="F19" s="1" t="n">
        <f aca="false">B19-$D19</f>
        <v>0.0021</v>
      </c>
      <c r="G19" s="1" t="n">
        <f aca="false">C19-$D19</f>
        <v>-0.031993</v>
      </c>
    </row>
    <row r="20" customFormat="false" ht="15" hidden="false" customHeight="false" outlineLevel="0" collapsed="false">
      <c r="A20" s="6" t="n">
        <v>39995</v>
      </c>
      <c r="B20" s="1" t="n">
        <v>0.075779</v>
      </c>
      <c r="C20" s="1" t="n">
        <v>-0.004782</v>
      </c>
      <c r="D20" s="1" t="n">
        <v>0.0001</v>
      </c>
      <c r="F20" s="1" t="n">
        <f aca="false">B20-$D20</f>
        <v>0.075679</v>
      </c>
      <c r="G20" s="1" t="n">
        <f aca="false">C20-$D20</f>
        <v>-0.004882</v>
      </c>
    </row>
    <row r="21" customFormat="false" ht="15" hidden="false" customHeight="false" outlineLevel="0" collapsed="false">
      <c r="A21" s="6" t="n">
        <v>40026</v>
      </c>
      <c r="B21" s="1" t="n">
        <v>0.035989</v>
      </c>
      <c r="C21" s="1" t="n">
        <v>0.015216</v>
      </c>
      <c r="D21" s="1" t="n">
        <v>0.0001</v>
      </c>
      <c r="F21" s="1" t="n">
        <f aca="false">B21-$D21</f>
        <v>0.035889</v>
      </c>
      <c r="G21" s="1" t="n">
        <f aca="false">C21-$D21</f>
        <v>0.015116</v>
      </c>
    </row>
    <row r="22" customFormat="false" ht="15" hidden="false" customHeight="false" outlineLevel="0" collapsed="false">
      <c r="A22" s="6" t="n">
        <v>40057</v>
      </c>
      <c r="B22" s="1" t="n">
        <v>0.037168</v>
      </c>
      <c r="C22" s="1" t="n">
        <v>0.053116</v>
      </c>
      <c r="D22" s="1" t="n">
        <v>0.0001</v>
      </c>
      <c r="F22" s="1" t="n">
        <f aca="false">B22-$D22</f>
        <v>0.037068</v>
      </c>
      <c r="G22" s="1" t="n">
        <f aca="false">C22-$D22</f>
        <v>0.053016</v>
      </c>
    </row>
    <row r="23" customFormat="false" ht="15" hidden="false" customHeight="false" outlineLevel="0" collapsed="false">
      <c r="A23" s="6" t="n">
        <v>40087</v>
      </c>
      <c r="B23" s="1" t="n">
        <v>-0.018676</v>
      </c>
      <c r="C23" s="1" t="n">
        <v>0.043196</v>
      </c>
      <c r="D23" s="1" t="n">
        <v>0</v>
      </c>
      <c r="F23" s="1" t="n">
        <f aca="false">B23-$D23</f>
        <v>-0.018676</v>
      </c>
      <c r="G23" s="1" t="n">
        <f aca="false">C23-$D23</f>
        <v>0.043196</v>
      </c>
    </row>
    <row r="24" customFormat="false" ht="15" hidden="false" customHeight="false" outlineLevel="0" collapsed="false">
      <c r="A24" s="6" t="n">
        <v>40118</v>
      </c>
      <c r="B24" s="1" t="n">
        <v>0.059814</v>
      </c>
      <c r="C24" s="1" t="n">
        <v>0.122068</v>
      </c>
      <c r="D24" s="1" t="n">
        <v>0</v>
      </c>
      <c r="F24" s="1" t="n">
        <f aca="false">B24-$D24</f>
        <v>0.059814</v>
      </c>
      <c r="G24" s="1" t="n">
        <f aca="false">C24-$D24</f>
        <v>0.122068</v>
      </c>
    </row>
    <row r="25" customFormat="false" ht="15" hidden="false" customHeight="false" outlineLevel="0" collapsed="false">
      <c r="A25" s="6" t="n">
        <v>40148</v>
      </c>
      <c r="B25" s="1" t="n">
        <v>0.019455</v>
      </c>
      <c r="C25" s="1" t="n">
        <v>-0.05802</v>
      </c>
      <c r="D25" s="1" t="n">
        <v>0.0001</v>
      </c>
      <c r="F25" s="1" t="n">
        <f aca="false">B25-$D25</f>
        <v>0.019355</v>
      </c>
      <c r="G25" s="1" t="n">
        <f aca="false">C25-$D25</f>
        <v>-0.05812</v>
      </c>
    </row>
    <row r="26" customFormat="false" ht="15" hidden="false" customHeight="false" outlineLevel="0" collapsed="false">
      <c r="A26" s="6" t="n">
        <v>40179</v>
      </c>
      <c r="B26" s="1" t="n">
        <v>-0.036038</v>
      </c>
      <c r="C26" s="1" t="n">
        <v>-0.019248</v>
      </c>
      <c r="D26" s="1" t="n">
        <v>0</v>
      </c>
      <c r="F26" s="1" t="n">
        <f aca="false">B26-$D26</f>
        <v>-0.036038</v>
      </c>
      <c r="G26" s="1" t="n">
        <f aca="false">C26-$D26</f>
        <v>-0.019248</v>
      </c>
    </row>
    <row r="27" customFormat="false" ht="15" hidden="false" customHeight="false" outlineLevel="0" collapsed="false">
      <c r="A27" s="6" t="n">
        <v>40210</v>
      </c>
      <c r="B27" s="1" t="n">
        <v>0.030918</v>
      </c>
      <c r="C27" s="1" t="n">
        <v>0.027476</v>
      </c>
      <c r="D27" s="1" t="n">
        <v>0</v>
      </c>
      <c r="F27" s="1" t="n">
        <f aca="false">B27-$D27</f>
        <v>0.030918</v>
      </c>
      <c r="G27" s="1" t="n">
        <f aca="false">C27-$D27</f>
        <v>0.027476</v>
      </c>
    </row>
    <row r="28" customFormat="false" ht="15" hidden="false" customHeight="false" outlineLevel="0" collapsed="false">
      <c r="A28" s="6" t="n">
        <v>40238</v>
      </c>
      <c r="B28" s="1" t="n">
        <v>0.060136</v>
      </c>
      <c r="C28" s="1" t="n">
        <v>-0.002697</v>
      </c>
      <c r="D28" s="1" t="n">
        <v>0.0001</v>
      </c>
      <c r="F28" s="1" t="n">
        <f aca="false">B28-$D28</f>
        <v>0.060036</v>
      </c>
      <c r="G28" s="1" t="n">
        <f aca="false">C28-$D28</f>
        <v>-0.002797</v>
      </c>
    </row>
    <row r="29" customFormat="false" ht="15" hidden="false" customHeight="false" outlineLevel="0" collapsed="false">
      <c r="A29" s="6" t="n">
        <v>40269</v>
      </c>
      <c r="B29" s="1" t="n">
        <v>0.01578</v>
      </c>
      <c r="C29" s="1" t="n">
        <v>0.059261</v>
      </c>
      <c r="D29" s="1" t="n">
        <v>0.0001</v>
      </c>
      <c r="F29" s="1" t="n">
        <f aca="false">B29-$D29</f>
        <v>0.01568</v>
      </c>
      <c r="G29" s="1" t="n">
        <f aca="false">C29-$D29</f>
        <v>0.059161</v>
      </c>
    </row>
    <row r="30" customFormat="false" ht="15" hidden="false" customHeight="false" outlineLevel="0" collapsed="false">
      <c r="A30" s="6" t="n">
        <v>40299</v>
      </c>
      <c r="B30" s="1" t="n">
        <v>-0.080051</v>
      </c>
      <c r="C30" s="1" t="n">
        <v>0.032972</v>
      </c>
      <c r="D30" s="1" t="n">
        <v>0.0001</v>
      </c>
      <c r="F30" s="1" t="n">
        <f aca="false">B30-$D30</f>
        <v>-0.080151</v>
      </c>
      <c r="G30" s="1" t="n">
        <f aca="false">C30-$D30</f>
        <v>0.032872</v>
      </c>
    </row>
    <row r="31" customFormat="false" ht="15" hidden="false" customHeight="false" outlineLevel="0" collapsed="false">
      <c r="A31" s="6" t="n">
        <v>40330</v>
      </c>
      <c r="B31" s="1" t="n">
        <v>-0.052395</v>
      </c>
      <c r="C31" s="1" t="n">
        <v>0.021829</v>
      </c>
      <c r="D31" s="1" t="n">
        <v>0.0001</v>
      </c>
      <c r="F31" s="1" t="n">
        <f aca="false">B31-$D31</f>
        <v>-0.052495</v>
      </c>
      <c r="G31" s="1" t="n">
        <f aca="false">C31-$D31</f>
        <v>0.021729</v>
      </c>
    </row>
    <row r="32" customFormat="false" ht="15" hidden="false" customHeight="false" outlineLevel="0" collapsed="false">
      <c r="A32" s="6" t="n">
        <v>40360</v>
      </c>
      <c r="B32" s="1" t="n">
        <v>0.069961</v>
      </c>
      <c r="C32" s="1" t="n">
        <v>-0.058444</v>
      </c>
      <c r="D32" s="1" t="n">
        <v>0.0001</v>
      </c>
      <c r="F32" s="1" t="n">
        <f aca="false">B32-$D32</f>
        <v>0.069861</v>
      </c>
      <c r="G32" s="1" t="n">
        <f aca="false">C32-$D32</f>
        <v>-0.058544</v>
      </c>
    </row>
    <row r="33" customFormat="false" ht="15" hidden="false" customHeight="false" outlineLevel="0" collapsed="false">
      <c r="A33" s="6" t="n">
        <v>40391</v>
      </c>
      <c r="B33" s="1" t="n">
        <v>-0.045298</v>
      </c>
      <c r="C33" s="1" t="n">
        <v>0.056079</v>
      </c>
      <c r="D33" s="1" t="n">
        <v>0.0001</v>
      </c>
      <c r="F33" s="1" t="n">
        <f aca="false">B33-$D33</f>
        <v>-0.045398</v>
      </c>
      <c r="G33" s="1" t="n">
        <f aca="false">C33-$D33</f>
        <v>0.055979</v>
      </c>
    </row>
    <row r="34" customFormat="false" ht="15" hidden="false" customHeight="false" outlineLevel="0" collapsed="false">
      <c r="A34" s="6" t="n">
        <v>40422</v>
      </c>
      <c r="B34" s="1" t="n">
        <v>0.089189</v>
      </c>
      <c r="C34" s="1" t="n">
        <v>0.062829</v>
      </c>
      <c r="D34" s="1" t="n">
        <v>0.0001</v>
      </c>
      <c r="F34" s="1" t="n">
        <f aca="false">B34-$D34</f>
        <v>0.089089</v>
      </c>
      <c r="G34" s="1" t="n">
        <f aca="false">C34-$D34</f>
        <v>0.062729</v>
      </c>
    </row>
    <row r="35" customFormat="false" ht="15" hidden="false" customHeight="false" outlineLevel="0" collapsed="false">
      <c r="A35" s="6" t="n">
        <v>40452</v>
      </c>
      <c r="B35" s="1" t="n">
        <v>0.037883</v>
      </c>
      <c r="C35" s="1" t="n">
        <v>0.019641</v>
      </c>
      <c r="D35" s="1" t="n">
        <v>0.0001</v>
      </c>
      <c r="F35" s="1" t="n">
        <f aca="false">B35-$D35</f>
        <v>0.037783</v>
      </c>
      <c r="G35" s="1" t="n">
        <f aca="false">C35-$D35</f>
        <v>0.019541</v>
      </c>
    </row>
    <row r="36" customFormat="false" ht="15" hidden="false" customHeight="false" outlineLevel="0" collapsed="false">
      <c r="A36" s="6" t="n">
        <v>40483</v>
      </c>
      <c r="B36" s="1" t="n">
        <v>0</v>
      </c>
      <c r="C36" s="1" t="n">
        <v>0.028614</v>
      </c>
      <c r="D36" s="1" t="n">
        <v>0.0001</v>
      </c>
      <c r="F36" s="1" t="n">
        <f aca="false">B36-$D36</f>
        <v>-0.0001</v>
      </c>
      <c r="G36" s="1" t="n">
        <f aca="false">C36-$D36</f>
        <v>0.028514</v>
      </c>
    </row>
    <row r="37" customFormat="false" ht="15" hidden="false" customHeight="false" outlineLevel="0" collapsed="false">
      <c r="A37" s="6" t="n">
        <v>40513</v>
      </c>
      <c r="B37" s="1" t="n">
        <v>0.066713</v>
      </c>
      <c r="C37" s="1" t="n">
        <v>0.025636</v>
      </c>
      <c r="D37" s="1" t="n">
        <v>0.0001</v>
      </c>
      <c r="F37" s="1" t="n">
        <f aca="false">B37-$D37</f>
        <v>0.066613</v>
      </c>
      <c r="G37" s="1" t="n">
        <f aca="false">C37-$D37</f>
        <v>0.025536</v>
      </c>
    </row>
    <row r="38" customFormat="false" ht="15" hidden="false" customHeight="false" outlineLevel="0" collapsed="false">
      <c r="A38" s="6" t="n">
        <v>40544</v>
      </c>
      <c r="B38" s="1" t="n">
        <v>0.023571</v>
      </c>
      <c r="C38" s="1" t="n">
        <v>-0.054423</v>
      </c>
      <c r="D38" s="1" t="n">
        <v>0.0001</v>
      </c>
      <c r="F38" s="1" t="n">
        <f aca="false">B38-$D38</f>
        <v>0.023471</v>
      </c>
      <c r="G38" s="1" t="n">
        <f aca="false">C38-$D38</f>
        <v>-0.054523</v>
      </c>
    </row>
    <row r="39" customFormat="false" ht="15" hidden="false" customHeight="false" outlineLevel="0" collapsed="false">
      <c r="A39" s="6" t="n">
        <v>40575</v>
      </c>
      <c r="B39" s="1" t="n">
        <v>0.034163</v>
      </c>
      <c r="C39" s="1" t="n">
        <v>0.05718</v>
      </c>
      <c r="D39" s="1" t="n">
        <v>0.0001</v>
      </c>
      <c r="F39" s="1" t="n">
        <f aca="false">B39-$D39</f>
        <v>0.034063</v>
      </c>
      <c r="G39" s="1" t="n">
        <f aca="false">C39-$D39</f>
        <v>0.05708</v>
      </c>
    </row>
    <row r="40" customFormat="false" ht="15" hidden="false" customHeight="false" outlineLevel="0" collapsed="false">
      <c r="A40" s="6" t="n">
        <v>40603</v>
      </c>
      <c r="B40" s="1" t="n">
        <v>0.000256</v>
      </c>
      <c r="C40" s="1" t="n">
        <v>0.015074</v>
      </c>
      <c r="D40" s="1" t="n">
        <v>0.0001</v>
      </c>
      <c r="F40" s="1" t="n">
        <f aca="false">B40-$D40</f>
        <v>0.000156</v>
      </c>
      <c r="G40" s="1" t="n">
        <f aca="false">C40-$D40</f>
        <v>0.014974</v>
      </c>
    </row>
    <row r="41" customFormat="false" ht="15" hidden="false" customHeight="false" outlineLevel="0" collapsed="false">
      <c r="A41" s="6" t="n">
        <v>40634</v>
      </c>
      <c r="B41" s="1" t="n">
        <v>0.029479</v>
      </c>
      <c r="C41" s="1" t="n">
        <v>0.069881</v>
      </c>
      <c r="D41" s="1" t="n">
        <v>0</v>
      </c>
      <c r="F41" s="1" t="n">
        <f aca="false">B41-$D41</f>
        <v>0.029479</v>
      </c>
      <c r="G41" s="1" t="n">
        <f aca="false">C41-$D41</f>
        <v>0.069881</v>
      </c>
    </row>
    <row r="42" customFormat="false" ht="15" hidden="false" customHeight="false" outlineLevel="0" collapsed="false">
      <c r="A42" s="6" t="n">
        <v>40664</v>
      </c>
      <c r="B42" s="1" t="n">
        <v>-0.011454</v>
      </c>
      <c r="C42" s="1" t="n">
        <v>0.003919</v>
      </c>
      <c r="D42" s="1" t="n">
        <v>0</v>
      </c>
      <c r="F42" s="1" t="n">
        <f aca="false">B42-$D42</f>
        <v>-0.011454</v>
      </c>
      <c r="G42" s="1" t="n">
        <f aca="false">C42-$D42</f>
        <v>0.003919</v>
      </c>
    </row>
    <row r="43" customFormat="false" ht="15" hidden="false" customHeight="false" outlineLevel="0" collapsed="false">
      <c r="A43" s="6" t="n">
        <v>40695</v>
      </c>
      <c r="B43" s="1" t="n">
        <v>-0.016723</v>
      </c>
      <c r="C43" s="1" t="n">
        <v>-0.018868</v>
      </c>
      <c r="D43" s="1" t="n">
        <v>0</v>
      </c>
      <c r="F43" s="1" t="n">
        <f aca="false">B43-$D43</f>
        <v>-0.016723</v>
      </c>
      <c r="G43" s="1" t="n">
        <f aca="false">C43-$D43</f>
        <v>-0.018868</v>
      </c>
    </row>
    <row r="44" customFormat="false" ht="15" hidden="false" customHeight="false" outlineLevel="0" collapsed="false">
      <c r="A44" s="6" t="n">
        <v>40725</v>
      </c>
      <c r="B44" s="1" t="n">
        <v>-0.020469</v>
      </c>
      <c r="C44" s="1" t="n">
        <v>0.070126</v>
      </c>
      <c r="D44" s="1" t="n">
        <v>0</v>
      </c>
      <c r="F44" s="1" t="n">
        <f aca="false">B44-$D44</f>
        <v>-0.020469</v>
      </c>
      <c r="G44" s="1" t="n">
        <f aca="false">C44-$D44</f>
        <v>0.070126</v>
      </c>
    </row>
    <row r="45" customFormat="false" ht="15" hidden="false" customHeight="false" outlineLevel="0" collapsed="false">
      <c r="A45" s="6" t="n">
        <v>40756</v>
      </c>
      <c r="B45" s="1" t="n">
        <v>-0.054465</v>
      </c>
      <c r="C45" s="1" t="n">
        <v>0.131526</v>
      </c>
      <c r="D45" s="1" t="n">
        <v>0.0001</v>
      </c>
      <c r="F45" s="1" t="n">
        <f aca="false">B45-$D45</f>
        <v>-0.054565</v>
      </c>
      <c r="G45" s="1" t="n">
        <f aca="false">C45-$D45</f>
        <v>0.131426</v>
      </c>
    </row>
    <row r="46" customFormat="false" ht="15" hidden="false" customHeight="false" outlineLevel="0" collapsed="false">
      <c r="A46" s="6" t="n">
        <v>40787</v>
      </c>
      <c r="B46" s="1" t="n">
        <v>-0.070426</v>
      </c>
      <c r="C46" s="1" t="n">
        <v>-0.107886</v>
      </c>
      <c r="D46" s="1" t="n">
        <v>0</v>
      </c>
      <c r="F46" s="1" t="n">
        <f aca="false">B46-$D46</f>
        <v>-0.070426</v>
      </c>
      <c r="G46" s="1" t="n">
        <f aca="false">C46-$D46</f>
        <v>-0.107886</v>
      </c>
    </row>
    <row r="47" customFormat="false" ht="15" hidden="false" customHeight="false" outlineLevel="0" collapsed="false">
      <c r="A47" s="6" t="n">
        <v>40817</v>
      </c>
      <c r="B47" s="1" t="n">
        <v>0.109138</v>
      </c>
      <c r="C47" s="1" t="n">
        <v>0.054635</v>
      </c>
      <c r="D47" s="1" t="n">
        <v>0</v>
      </c>
      <c r="F47" s="1" t="n">
        <f aca="false">B47-$D47</f>
        <v>0.109138</v>
      </c>
      <c r="G47" s="1" t="n">
        <f aca="false">C47-$D47</f>
        <v>0.054635</v>
      </c>
    </row>
    <row r="48" customFormat="false" ht="15" hidden="false" customHeight="false" outlineLevel="0" collapsed="false">
      <c r="A48" s="6" t="n">
        <v>40848</v>
      </c>
      <c r="B48" s="1" t="n">
        <v>-0.002337</v>
      </c>
      <c r="C48" s="1" t="n">
        <v>-0.008149</v>
      </c>
      <c r="D48" s="1" t="n">
        <v>0</v>
      </c>
      <c r="F48" s="1" t="n">
        <f aca="false">B48-$D48</f>
        <v>-0.002337</v>
      </c>
      <c r="G48" s="1" t="n">
        <f aca="false">C48-$D48</f>
        <v>-0.008149</v>
      </c>
    </row>
    <row r="49" customFormat="false" ht="15" hidden="false" customHeight="false" outlineLevel="0" collapsed="false">
      <c r="A49" s="6" t="n">
        <v>40878</v>
      </c>
      <c r="B49" s="1" t="n">
        <v>0.010176</v>
      </c>
      <c r="C49" s="1" t="n">
        <v>-0.075998</v>
      </c>
      <c r="D49" s="1" t="n">
        <v>0</v>
      </c>
      <c r="F49" s="1" t="n">
        <f aca="false">B49-$D49</f>
        <v>0.010176</v>
      </c>
      <c r="G49" s="1" t="n">
        <f aca="false">C49-$D49</f>
        <v>-0.075998</v>
      </c>
    </row>
    <row r="50" customFormat="false" ht="15" hidden="false" customHeight="false" outlineLevel="0" collapsed="false">
      <c r="A50" s="6" t="n">
        <v>40909</v>
      </c>
      <c r="B50" s="1" t="n">
        <v>0.044646</v>
      </c>
      <c r="C50" s="1" t="n">
        <v>0.103842</v>
      </c>
      <c r="D50" s="1" t="n">
        <v>0</v>
      </c>
      <c r="F50" s="1" t="n">
        <f aca="false">B50-$D50</f>
        <v>0.044646</v>
      </c>
      <c r="G50" s="1" t="n">
        <f aca="false">C50-$D50</f>
        <v>0.103842</v>
      </c>
    </row>
    <row r="51" customFormat="false" ht="15" hidden="false" customHeight="false" outlineLevel="0" collapsed="false">
      <c r="A51" s="6" t="n">
        <v>40940</v>
      </c>
      <c r="B51" s="1" t="n">
        <v>0.043069</v>
      </c>
      <c r="C51" s="1" t="n">
        <v>0.028769</v>
      </c>
      <c r="D51" s="1" t="n">
        <v>0</v>
      </c>
      <c r="F51" s="1" t="n">
        <f aca="false">B51-$D51</f>
        <v>0.043069</v>
      </c>
      <c r="G51" s="1" t="n">
        <f aca="false">C51-$D51</f>
        <v>0.028769</v>
      </c>
    </row>
    <row r="52" customFormat="false" ht="15" hidden="false" customHeight="false" outlineLevel="0" collapsed="false">
      <c r="A52" s="6" t="n">
        <v>40969</v>
      </c>
      <c r="B52" s="1" t="n">
        <v>0.032815</v>
      </c>
      <c r="C52" s="1" t="n">
        <v>-0.071169</v>
      </c>
      <c r="D52" s="1" t="n">
        <v>0</v>
      </c>
      <c r="F52" s="1" t="n">
        <f aca="false">B52-$D52</f>
        <v>0.032815</v>
      </c>
      <c r="G52" s="1" t="n">
        <f aca="false">C52-$D52</f>
        <v>-0.071169</v>
      </c>
    </row>
    <row r="53" customFormat="false" ht="15" hidden="false" customHeight="false" outlineLevel="0" collapsed="false">
      <c r="A53" s="6" t="n">
        <v>41000</v>
      </c>
      <c r="B53" s="1" t="n">
        <v>-0.006395</v>
      </c>
      <c r="C53" s="1" t="n">
        <v>0.001054</v>
      </c>
      <c r="D53" s="1" t="n">
        <v>0</v>
      </c>
      <c r="F53" s="1" t="n">
        <f aca="false">B53-$D53</f>
        <v>-0.006395</v>
      </c>
      <c r="G53" s="1" t="n">
        <f aca="false">C53-$D53</f>
        <v>0.001054</v>
      </c>
    </row>
    <row r="54" customFormat="false" ht="15" hidden="false" customHeight="false" outlineLevel="0" collapsed="false">
      <c r="A54" s="6" t="n">
        <v>41030</v>
      </c>
      <c r="B54" s="1" t="n">
        <v>-0.060178</v>
      </c>
      <c r="C54" s="1" t="n">
        <v>-0.057143</v>
      </c>
      <c r="D54" s="1" t="n">
        <v>0.0001</v>
      </c>
      <c r="F54" s="1" t="n">
        <f aca="false">B54-$D54</f>
        <v>-0.060278</v>
      </c>
      <c r="G54" s="1" t="n">
        <f aca="false">C54-$D54</f>
        <v>-0.057243</v>
      </c>
    </row>
    <row r="55" customFormat="false" ht="15" hidden="false" customHeight="false" outlineLevel="0" collapsed="false">
      <c r="A55" s="6" t="n">
        <v>41061</v>
      </c>
      <c r="B55" s="1" t="n">
        <v>0.041089</v>
      </c>
      <c r="C55" s="1" t="n">
        <v>0.001276</v>
      </c>
      <c r="D55" s="1" t="n">
        <v>0</v>
      </c>
      <c r="F55" s="1" t="n">
        <f aca="false">B55-$D55</f>
        <v>0.041089</v>
      </c>
      <c r="G55" s="1" t="n">
        <f aca="false">C55-$D55</f>
        <v>0.001276</v>
      </c>
    </row>
    <row r="56" customFormat="false" ht="15" hidden="false" customHeight="false" outlineLevel="0" collapsed="false">
      <c r="A56" s="6" t="n">
        <v>41091</v>
      </c>
      <c r="B56" s="1" t="n">
        <v>0.0137</v>
      </c>
      <c r="C56" s="1" t="n">
        <v>0.033928</v>
      </c>
      <c r="D56" s="1" t="n">
        <v>0</v>
      </c>
      <c r="F56" s="1" t="n">
        <f aca="false">B56-$D56</f>
        <v>0.0137</v>
      </c>
      <c r="G56" s="1" t="n">
        <f aca="false">C56-$D56</f>
        <v>0.033928</v>
      </c>
    </row>
    <row r="57" customFormat="false" ht="15" hidden="false" customHeight="false" outlineLevel="0" collapsed="false">
      <c r="A57" s="6" t="n">
        <v>41122</v>
      </c>
      <c r="B57" s="1" t="n">
        <v>0.022393</v>
      </c>
      <c r="C57" s="1" t="n">
        <v>0.021568</v>
      </c>
      <c r="D57" s="1" t="n">
        <v>0.0001</v>
      </c>
      <c r="F57" s="1" t="n">
        <f aca="false">B57-$D57</f>
        <v>0.022293</v>
      </c>
      <c r="G57" s="1" t="n">
        <f aca="false">C57-$D57</f>
        <v>0.021468</v>
      </c>
    </row>
    <row r="58" customFormat="false" ht="15" hidden="false" customHeight="false" outlineLevel="0" collapsed="false">
      <c r="A58" s="6" t="n">
        <v>41153</v>
      </c>
      <c r="B58" s="1" t="n">
        <v>0.025765</v>
      </c>
      <c r="C58" s="1" t="n">
        <v>0.074348</v>
      </c>
      <c r="D58" s="1" t="n">
        <v>0.0001</v>
      </c>
      <c r="F58" s="1" t="n">
        <f aca="false">B58-$D58</f>
        <v>0.025665</v>
      </c>
      <c r="G58" s="1" t="n">
        <f aca="false">C58-$D58</f>
        <v>0.074248</v>
      </c>
    </row>
    <row r="59" customFormat="false" ht="15" hidden="false" customHeight="false" outlineLevel="0" collapsed="false">
      <c r="A59" s="6" t="n">
        <v>41183</v>
      </c>
      <c r="B59" s="1" t="n">
        <v>-0.018595</v>
      </c>
      <c r="C59" s="1" t="n">
        <v>-0.035373</v>
      </c>
      <c r="D59" s="1" t="n">
        <v>0.0001</v>
      </c>
      <c r="F59" s="1" t="n">
        <f aca="false">B59-$D59</f>
        <v>-0.018695</v>
      </c>
      <c r="G59" s="1" t="n">
        <f aca="false">C59-$D59</f>
        <v>-0.035473</v>
      </c>
    </row>
    <row r="60" customFormat="false" ht="15" hidden="false" customHeight="false" outlineLevel="0" collapsed="false">
      <c r="A60" s="6" t="n">
        <v>41214</v>
      </c>
      <c r="B60" s="1" t="n">
        <v>0.0056</v>
      </c>
      <c r="C60" s="1" t="n">
        <v>0.005966</v>
      </c>
      <c r="D60" s="1" t="n">
        <v>0.0001</v>
      </c>
      <c r="F60" s="1" t="n">
        <f aca="false">B60-$D60</f>
        <v>0.0055</v>
      </c>
      <c r="G60" s="1" t="n">
        <f aca="false">C60-$D60</f>
        <v>0.005866</v>
      </c>
    </row>
    <row r="61" customFormat="false" ht="15" hidden="false" customHeight="false" outlineLevel="0" collapsed="false">
      <c r="A61" s="6" t="n">
        <v>41244</v>
      </c>
      <c r="B61" s="1" t="n">
        <v>0.009023</v>
      </c>
      <c r="C61" s="1" t="n">
        <v>-0.037176</v>
      </c>
      <c r="D61" s="1" t="n">
        <v>0.0001</v>
      </c>
      <c r="F61" s="1" t="n">
        <f aca="false">B61-$D61</f>
        <v>0.008923</v>
      </c>
      <c r="G61" s="1" t="n">
        <f aca="false">C61-$D61</f>
        <v>-0.037276</v>
      </c>
    </row>
    <row r="62" customFormat="false" ht="15" hidden="false" customHeight="false" outlineLevel="0" collapsed="false">
      <c r="A62" s="6" t="n">
        <v>41275</v>
      </c>
      <c r="B62" s="1" t="n">
        <v>0.051762</v>
      </c>
      <c r="C62" s="1" t="n">
        <v>0.00631</v>
      </c>
      <c r="D62" s="1" t="n">
        <v>0</v>
      </c>
      <c r="F62" s="1" t="n">
        <f aca="false">B62-$D62</f>
        <v>0.051762</v>
      </c>
      <c r="G62" s="1" t="n">
        <f aca="false">C62-$D62</f>
        <v>0.00631</v>
      </c>
    </row>
    <row r="63" customFormat="false" ht="15" hidden="false" customHeight="false" outlineLevel="0" collapsed="false">
      <c r="A63" s="6" t="n">
        <v>41306</v>
      </c>
      <c r="B63" s="1" t="n">
        <v>0.013389</v>
      </c>
      <c r="C63" s="1" t="n">
        <v>-0.049866</v>
      </c>
      <c r="D63" s="1" t="n">
        <v>0</v>
      </c>
      <c r="F63" s="1" t="n">
        <f aca="false">B63-$D63</f>
        <v>0.013389</v>
      </c>
      <c r="G63" s="1" t="n">
        <f aca="false">C63-$D63</f>
        <v>-0.049866</v>
      </c>
    </row>
    <row r="64" customFormat="false" ht="15" hidden="false" customHeight="false" outlineLevel="0" collapsed="false">
      <c r="A64" s="6" t="n">
        <v>41334</v>
      </c>
      <c r="B64" s="1" t="n">
        <v>0.037386</v>
      </c>
      <c r="C64" s="1" t="n">
        <v>0.007228</v>
      </c>
      <c r="D64" s="1" t="n">
        <v>0</v>
      </c>
      <c r="F64" s="1" t="n">
        <f aca="false">B64-$D64</f>
        <v>0.037386</v>
      </c>
      <c r="G64" s="1" t="n">
        <f aca="false">C64-$D64</f>
        <v>0.007228</v>
      </c>
    </row>
    <row r="65" customFormat="false" ht="15" hidden="false" customHeight="false" outlineLevel="0" collapsed="false">
      <c r="A65" s="6" t="n">
        <v>41365</v>
      </c>
      <c r="B65" s="1" t="n">
        <v>0.019086</v>
      </c>
      <c r="C65" s="1" t="n">
        <v>-0.080967</v>
      </c>
      <c r="D65" s="1" t="n">
        <v>0</v>
      </c>
      <c r="F65" s="1" t="n">
        <f aca="false">B65-$D65</f>
        <v>0.019086</v>
      </c>
      <c r="G65" s="1" t="n">
        <f aca="false">C65-$D65</f>
        <v>-0.080967</v>
      </c>
    </row>
    <row r="66" customFormat="false" ht="15" hidden="false" customHeight="false" outlineLevel="0" collapsed="false">
      <c r="A66" s="6" t="n">
        <v>41395</v>
      </c>
      <c r="B66" s="1" t="n">
        <v>0.023275</v>
      </c>
      <c r="C66" s="1" t="n">
        <v>-0.042438</v>
      </c>
      <c r="D66" s="1" t="n">
        <v>0</v>
      </c>
      <c r="F66" s="1" t="n">
        <f aca="false">B66-$D66</f>
        <v>0.023275</v>
      </c>
      <c r="G66" s="1" t="n">
        <f aca="false">C66-$D66</f>
        <v>-0.042438</v>
      </c>
    </row>
    <row r="67" customFormat="false" ht="15" hidden="false" customHeight="false" outlineLevel="0" collapsed="false">
      <c r="A67" s="6" t="n">
        <v>41426</v>
      </c>
      <c r="B67" s="1" t="n">
        <v>-0.013506</v>
      </c>
      <c r="C67" s="1" t="n">
        <v>-0.146782</v>
      </c>
      <c r="D67" s="1" t="n">
        <v>0</v>
      </c>
      <c r="F67" s="1" t="n">
        <f aca="false">B67-$D67</f>
        <v>-0.013506</v>
      </c>
      <c r="G67" s="1" t="n">
        <f aca="false">C67-$D67</f>
        <v>-0.146782</v>
      </c>
    </row>
    <row r="68" customFormat="false" ht="15" hidden="false" customHeight="false" outlineLevel="0" collapsed="false">
      <c r="A68" s="6" t="n">
        <v>41456</v>
      </c>
      <c r="B68" s="1" t="n">
        <v>0.050723</v>
      </c>
      <c r="C68" s="1" t="n">
        <v>0.106586</v>
      </c>
      <c r="D68" s="1" t="n">
        <v>0</v>
      </c>
      <c r="F68" s="1" t="n">
        <f aca="false">B68-$D68</f>
        <v>0.050723</v>
      </c>
      <c r="G68" s="1" t="n">
        <f aca="false">C68-$D68</f>
        <v>0.106586</v>
      </c>
    </row>
    <row r="69" customFormat="false" ht="15" hidden="false" customHeight="false" outlineLevel="0" collapsed="false">
      <c r="A69" s="6" t="n">
        <v>41487</v>
      </c>
      <c r="B69" s="1" t="n">
        <v>-0.029119</v>
      </c>
      <c r="C69" s="1" t="n">
        <v>0.046001</v>
      </c>
      <c r="D69" s="1" t="n">
        <v>0</v>
      </c>
      <c r="F69" s="1" t="n">
        <f aca="false">B69-$D69</f>
        <v>-0.029119</v>
      </c>
      <c r="G69" s="1" t="n">
        <f aca="false">C69-$D69</f>
        <v>0.046001</v>
      </c>
    </row>
    <row r="70" customFormat="false" ht="15" hidden="false" customHeight="false" outlineLevel="0" collapsed="false">
      <c r="A70" s="6" t="n">
        <v>41518</v>
      </c>
      <c r="B70" s="1" t="n">
        <v>0.031216</v>
      </c>
      <c r="C70" s="1" t="n">
        <v>-0.040926</v>
      </c>
      <c r="D70" s="1" t="n">
        <v>0</v>
      </c>
      <c r="F70" s="1" t="n">
        <f aca="false">B70-$D70</f>
        <v>0.031216</v>
      </c>
      <c r="G70" s="1" t="n">
        <f aca="false">C70-$D70</f>
        <v>-0.040926</v>
      </c>
    </row>
    <row r="71" customFormat="false" ht="15" hidden="false" customHeight="false" outlineLevel="0" collapsed="false">
      <c r="A71" s="6" t="n">
        <v>41548</v>
      </c>
      <c r="B71" s="1" t="n">
        <v>0.045865</v>
      </c>
      <c r="C71" s="1" t="n">
        <v>-0.001497</v>
      </c>
      <c r="D71" s="1" t="n">
        <v>0</v>
      </c>
      <c r="F71" s="1" t="n">
        <f aca="false">B71-$D71</f>
        <v>0.045865</v>
      </c>
      <c r="G71" s="1" t="n">
        <f aca="false">C71-$D71</f>
        <v>-0.001497</v>
      </c>
    </row>
    <row r="72" customFormat="false" ht="15" hidden="false" customHeight="false" outlineLevel="0" collapsed="false">
      <c r="A72" s="6" t="n">
        <v>41579</v>
      </c>
      <c r="B72" s="1" t="n">
        <v>0.030284</v>
      </c>
      <c r="C72" s="1" t="n">
        <v>-0.066354</v>
      </c>
      <c r="D72" s="1" t="n">
        <v>0</v>
      </c>
      <c r="F72" s="1" t="n">
        <f aca="false">B72-$D72</f>
        <v>0.030284</v>
      </c>
      <c r="G72" s="1" t="n">
        <f aca="false">C72-$D72</f>
        <v>-0.066354</v>
      </c>
    </row>
    <row r="73" customFormat="false" ht="15" hidden="false" customHeight="false" outlineLevel="0" collapsed="false">
      <c r="A73" s="6" t="n">
        <v>41609</v>
      </c>
      <c r="B73" s="1" t="n">
        <v>0.025138</v>
      </c>
      <c r="C73" s="1" t="n">
        <v>-0.035134</v>
      </c>
      <c r="D73" s="1" t="n">
        <v>0</v>
      </c>
      <c r="F73" s="1" t="n">
        <f aca="false">B73-$D73</f>
        <v>0.025138</v>
      </c>
      <c r="G73" s="1" t="n">
        <f aca="false">C73-$D73</f>
        <v>-0.035134</v>
      </c>
    </row>
    <row r="74" customFormat="false" ht="15" hidden="false" customHeight="false" outlineLevel="0" collapsed="false">
      <c r="A74" s="6" t="n">
        <v>41640</v>
      </c>
      <c r="B74" s="1" t="n">
        <v>-0.034691</v>
      </c>
      <c r="C74" s="1" t="n">
        <v>0.037453</v>
      </c>
      <c r="D74" s="1" t="n">
        <v>0</v>
      </c>
      <c r="F74" s="1" t="n">
        <f aca="false">B74-$D74</f>
        <v>-0.034691</v>
      </c>
      <c r="G74" s="1" t="n">
        <f aca="false">C74-$D74</f>
        <v>0.037453</v>
      </c>
    </row>
    <row r="75" customFormat="false" ht="15" hidden="false" customHeight="false" outlineLevel="0" collapsed="false">
      <c r="A75" s="6" t="n">
        <v>41671</v>
      </c>
      <c r="B75" s="1" t="n">
        <v>0.045607</v>
      </c>
      <c r="C75" s="1" t="n">
        <v>0.065183</v>
      </c>
      <c r="D75" s="1" t="n">
        <v>0</v>
      </c>
      <c r="F75" s="1" t="n">
        <f aca="false">B75-$D75</f>
        <v>0.045607</v>
      </c>
      <c r="G75" s="1" t="n">
        <f aca="false">C75-$D75</f>
        <v>0.065183</v>
      </c>
    </row>
    <row r="76" customFormat="false" ht="15" hidden="false" customHeight="false" outlineLevel="0" collapsed="false">
      <c r="A76" s="6" t="n">
        <v>41699</v>
      </c>
      <c r="B76" s="1" t="n">
        <v>0.008238</v>
      </c>
      <c r="C76" s="1" t="n">
        <v>-0.025419</v>
      </c>
      <c r="D76" s="1" t="n">
        <v>0</v>
      </c>
      <c r="F76" s="1" t="n">
        <f aca="false">B76-$D76</f>
        <v>0.008238</v>
      </c>
      <c r="G76" s="1" t="n">
        <f aca="false">C76-$D76</f>
        <v>-0.025419</v>
      </c>
    </row>
    <row r="77" customFormat="false" ht="15" hidden="false" customHeight="false" outlineLevel="0" collapsed="false">
      <c r="A77" s="6" t="n">
        <v>41730</v>
      </c>
      <c r="B77" s="1" t="n">
        <v>0.007241</v>
      </c>
      <c r="C77" s="1" t="n">
        <v>-0.001546</v>
      </c>
      <c r="D77" s="1" t="n">
        <v>0</v>
      </c>
      <c r="F77" s="1" t="n">
        <f aca="false">B77-$D77</f>
        <v>0.007241</v>
      </c>
      <c r="G77" s="1" t="n">
        <f aca="false">C77-$D77</f>
        <v>-0.001546</v>
      </c>
    </row>
    <row r="78" customFormat="false" ht="15" hidden="false" customHeight="false" outlineLevel="0" collapsed="false">
      <c r="A78" s="6" t="n">
        <v>41760</v>
      </c>
      <c r="B78" s="1" t="n">
        <v>0.023349</v>
      </c>
      <c r="C78" s="1" t="n">
        <v>-0.029412</v>
      </c>
      <c r="D78" s="1" t="n">
        <v>0</v>
      </c>
      <c r="F78" s="1" t="n">
        <f aca="false">B78-$D78</f>
        <v>0.023349</v>
      </c>
      <c r="G78" s="1" t="n">
        <f aca="false">C78-$D78</f>
        <v>-0.029412</v>
      </c>
    </row>
    <row r="79" customFormat="false" ht="15" hidden="false" customHeight="false" outlineLevel="0" collapsed="false">
      <c r="A79" s="6" t="n">
        <v>41791</v>
      </c>
      <c r="B79" s="1" t="n">
        <v>0.02052</v>
      </c>
      <c r="C79" s="1" t="n">
        <v>0.047049</v>
      </c>
      <c r="D79" s="1" t="n">
        <v>0</v>
      </c>
      <c r="F79" s="1" t="n">
        <f aca="false">B79-$D79</f>
        <v>0.02052</v>
      </c>
      <c r="G79" s="1" t="n">
        <f aca="false">C79-$D79</f>
        <v>0.047049</v>
      </c>
    </row>
    <row r="80" customFormat="false" ht="15" hidden="false" customHeight="false" outlineLevel="0" collapsed="false">
      <c r="A80" s="6" t="n">
        <v>41821</v>
      </c>
      <c r="B80" s="1" t="n">
        <v>-0.01388</v>
      </c>
      <c r="C80" s="1" t="n">
        <v>-0.013709</v>
      </c>
      <c r="D80" s="1" t="n">
        <v>0</v>
      </c>
      <c r="F80" s="1" t="n">
        <f aca="false">B80-$D80</f>
        <v>-0.01388</v>
      </c>
      <c r="G80" s="1" t="n">
        <f aca="false">C80-$D80</f>
        <v>-0.013709</v>
      </c>
    </row>
    <row r="81" customFormat="false" ht="15" hidden="false" customHeight="false" outlineLevel="0" collapsed="false">
      <c r="A81" s="6" t="n">
        <v>41852</v>
      </c>
      <c r="B81" s="1" t="n">
        <v>0.039872</v>
      </c>
      <c r="C81" s="1" t="n">
        <v>-0.007143</v>
      </c>
      <c r="D81" s="1" t="n">
        <v>0</v>
      </c>
      <c r="F81" s="1" t="n">
        <f aca="false">B81-$D81</f>
        <v>0.039872</v>
      </c>
      <c r="G81" s="1" t="n">
        <f aca="false">C81-$D81</f>
        <v>-0.007143</v>
      </c>
    </row>
    <row r="82" customFormat="false" ht="15" hidden="false" customHeight="false" outlineLevel="0" collapsed="false">
      <c r="A82" s="6" t="n">
        <v>41883</v>
      </c>
      <c r="B82" s="1" t="n">
        <v>-0.01418</v>
      </c>
      <c r="C82" s="1" t="n">
        <v>-0.058915</v>
      </c>
      <c r="D82" s="1" t="n">
        <v>0</v>
      </c>
      <c r="F82" s="1" t="n">
        <f aca="false">B82-$D82</f>
        <v>-0.01418</v>
      </c>
      <c r="G82" s="1" t="n">
        <f aca="false">C82-$D82</f>
        <v>-0.058915</v>
      </c>
    </row>
    <row r="83" customFormat="false" ht="15" hidden="false" customHeight="false" outlineLevel="0" collapsed="false">
      <c r="A83" s="6" t="n">
        <v>41913</v>
      </c>
      <c r="B83" s="1" t="n">
        <v>0.024232</v>
      </c>
      <c r="C83" s="1" t="n">
        <v>-0.030372</v>
      </c>
      <c r="D83" s="1" t="n">
        <v>0</v>
      </c>
      <c r="F83" s="1" t="n">
        <f aca="false">B83-$D83</f>
        <v>0.024232</v>
      </c>
      <c r="G83" s="1" t="n">
        <f aca="false">C83-$D83</f>
        <v>-0.030372</v>
      </c>
    </row>
    <row r="84" customFormat="false" ht="15" hidden="false" customHeight="false" outlineLevel="0" collapsed="false">
      <c r="A84" s="6" t="n">
        <v>41944</v>
      </c>
      <c r="B84" s="1" t="n">
        <v>0.026824</v>
      </c>
      <c r="C84" s="1" t="n">
        <v>0.009589</v>
      </c>
      <c r="D84" s="1" t="n">
        <v>0</v>
      </c>
      <c r="F84" s="1" t="n">
        <f aca="false">B84-$D84</f>
        <v>0.026824</v>
      </c>
      <c r="G84" s="1" t="n">
        <f aca="false">C84-$D84</f>
        <v>0.009589</v>
      </c>
    </row>
    <row r="85" customFormat="false" ht="15" hidden="false" customHeight="false" outlineLevel="0" collapsed="false">
      <c r="A85" s="6" t="n">
        <v>41974</v>
      </c>
      <c r="B85" s="1" t="n">
        <v>-0.002643</v>
      </c>
      <c r="C85" s="1" t="n">
        <v>0.012453</v>
      </c>
      <c r="D85" s="1" t="n">
        <v>0</v>
      </c>
      <c r="F85" s="1" t="n">
        <f aca="false">B85-$D85</f>
        <v>-0.002643</v>
      </c>
      <c r="G85" s="1" t="n">
        <f aca="false">C85-$D85</f>
        <v>0.012453</v>
      </c>
    </row>
    <row r="86" customFormat="false" ht="15" hidden="false" customHeight="false" outlineLevel="0" collapsed="false">
      <c r="A86" s="6" t="n">
        <v>42005</v>
      </c>
      <c r="B86" s="1" t="n">
        <v>-0.030175</v>
      </c>
      <c r="C86" s="1" t="n">
        <v>0.053575</v>
      </c>
      <c r="D86" s="1" t="n">
        <v>0</v>
      </c>
      <c r="F86" s="1" t="n">
        <f aca="false">B86-$D86</f>
        <v>-0.030175</v>
      </c>
      <c r="G86" s="1" t="n">
        <f aca="false">C86-$D86</f>
        <v>0.053575</v>
      </c>
    </row>
    <row r="87" customFormat="false" ht="15" hidden="false" customHeight="false" outlineLevel="0" collapsed="false">
      <c r="A87" s="6" t="n">
        <v>42036</v>
      </c>
      <c r="B87" s="1" t="n">
        <v>0.057396</v>
      </c>
      <c r="C87" s="1" t="n">
        <v>-0.0463</v>
      </c>
      <c r="D87" s="1" t="n">
        <v>0</v>
      </c>
      <c r="F87" s="1" t="n">
        <f aca="false">B87-$D87</f>
        <v>0.057396</v>
      </c>
      <c r="G87" s="1" t="n">
        <f aca="false">C87-$D87</f>
        <v>-0.0463</v>
      </c>
    </row>
    <row r="88" customFormat="false" ht="15" hidden="false" customHeight="false" outlineLevel="0" collapsed="false">
      <c r="A88" s="6" t="n">
        <v>42064</v>
      </c>
      <c r="B88" s="1" t="n">
        <v>-0.015937</v>
      </c>
      <c r="C88" s="1" t="n">
        <v>-0.021369</v>
      </c>
      <c r="D88" s="1" t="n">
        <v>0</v>
      </c>
      <c r="F88" s="1" t="n">
        <f aca="false">B88-$D88</f>
        <v>-0.015937</v>
      </c>
      <c r="G88" s="1" t="n">
        <f aca="false">C88-$D88</f>
        <v>-0.021369</v>
      </c>
    </row>
    <row r="89" customFormat="false" ht="15" hidden="false" customHeight="false" outlineLevel="0" collapsed="false">
      <c r="A89" s="6" t="n">
        <v>42095</v>
      </c>
      <c r="B89" s="1" t="n">
        <v>0.009491</v>
      </c>
      <c r="C89" s="1" t="n">
        <v>0.021242</v>
      </c>
      <c r="D89" s="1" t="n">
        <v>0</v>
      </c>
      <c r="F89" s="1" t="n">
        <f aca="false">B89-$D89</f>
        <v>0.009491</v>
      </c>
      <c r="G89" s="1" t="n">
        <f aca="false">C89-$D89</f>
        <v>0.021242</v>
      </c>
    </row>
    <row r="90" customFormat="false" ht="15" hidden="false" customHeight="false" outlineLevel="0" collapsed="false">
      <c r="A90" s="6" t="n">
        <v>42125</v>
      </c>
      <c r="B90" s="1" t="n">
        <v>0.012726</v>
      </c>
      <c r="C90" s="1" t="n">
        <v>-0.011542</v>
      </c>
      <c r="D90" s="1" t="n">
        <v>0</v>
      </c>
      <c r="F90" s="1" t="n">
        <f aca="false">B90-$D90</f>
        <v>0.012726</v>
      </c>
      <c r="G90" s="1" t="n">
        <f aca="false">C90-$D90</f>
        <v>-0.011542</v>
      </c>
    </row>
    <row r="91" customFormat="false" ht="15" hidden="false" customHeight="false" outlineLevel="0" collapsed="false">
      <c r="A91" s="6" t="n">
        <v>42156</v>
      </c>
      <c r="B91" s="1" t="n">
        <v>-0.019329</v>
      </c>
      <c r="C91" s="1" t="n">
        <v>-0.012937</v>
      </c>
      <c r="D91" s="1" t="n">
        <v>0</v>
      </c>
      <c r="F91" s="1" t="n">
        <f aca="false">B91-$D91</f>
        <v>-0.019329</v>
      </c>
      <c r="G91" s="1" t="n">
        <f aca="false">C91-$D91</f>
        <v>-0.012937</v>
      </c>
    </row>
    <row r="92" customFormat="false" ht="15" hidden="false" customHeight="false" outlineLevel="0" collapsed="false">
      <c r="A92" s="6" t="n">
        <v>42186</v>
      </c>
      <c r="B92" s="1" t="n">
        <v>0.020803</v>
      </c>
      <c r="C92" s="1" t="n">
        <v>-0.080809</v>
      </c>
      <c r="D92" s="1" t="n">
        <v>0</v>
      </c>
      <c r="F92" s="1" t="n">
        <f aca="false">B92-$D92</f>
        <v>0.020803</v>
      </c>
      <c r="G92" s="1" t="n">
        <f aca="false">C92-$D92</f>
        <v>-0.080809</v>
      </c>
    </row>
    <row r="93" customFormat="false" ht="15" hidden="false" customHeight="false" outlineLevel="0" collapsed="false">
      <c r="A93" s="6" t="n">
        <v>42217</v>
      </c>
      <c r="B93" s="1" t="n">
        <v>-0.060416</v>
      </c>
      <c r="C93" s="1" t="n">
        <v>0.042081</v>
      </c>
      <c r="D93" s="1" t="n">
        <v>0</v>
      </c>
      <c r="F93" s="1" t="n">
        <f aca="false">B93-$D93</f>
        <v>-0.060416</v>
      </c>
      <c r="G93" s="1" t="n">
        <f aca="false">C93-$D93</f>
        <v>0.042081</v>
      </c>
    </row>
    <row r="94" customFormat="false" ht="15" hidden="false" customHeight="false" outlineLevel="0" collapsed="false">
      <c r="A94" s="6" t="n">
        <v>42248</v>
      </c>
      <c r="B94" s="1" t="n">
        <v>-0.0249</v>
      </c>
      <c r="C94" s="1" t="n">
        <v>-0.002665</v>
      </c>
      <c r="D94" s="1" t="n">
        <v>0</v>
      </c>
      <c r="F94" s="1" t="n">
        <f aca="false">B94-$D94</f>
        <v>-0.0249</v>
      </c>
      <c r="G94" s="1" t="n">
        <f aca="false">C94-$D94</f>
        <v>-0.002665</v>
      </c>
    </row>
    <row r="95" customFormat="false" ht="15" hidden="false" customHeight="false" outlineLevel="0" collapsed="false">
      <c r="A95" s="6" t="n">
        <v>42278</v>
      </c>
      <c r="B95" s="1" t="n">
        <v>0.084227</v>
      </c>
      <c r="C95" s="1" t="n">
        <v>0.022494</v>
      </c>
      <c r="D95" s="1" t="n">
        <v>0</v>
      </c>
      <c r="F95" s="1" t="n">
        <f aca="false">B95-$D95</f>
        <v>0.084227</v>
      </c>
      <c r="G95" s="1" t="n">
        <f aca="false">C95-$D95</f>
        <v>0.022494</v>
      </c>
    </row>
    <row r="96" customFormat="false" ht="15" hidden="false" customHeight="false" outlineLevel="0" collapsed="false">
      <c r="A96" s="6" t="n">
        <v>42309</v>
      </c>
      <c r="B96" s="1" t="n">
        <v>0.002864</v>
      </c>
      <c r="C96" s="1" t="n">
        <v>-0.080244</v>
      </c>
      <c r="D96" s="1" t="n">
        <v>0</v>
      </c>
      <c r="F96" s="1" t="n">
        <f aca="false">B96-$D96</f>
        <v>0.002864</v>
      </c>
      <c r="G96" s="1" t="n">
        <f aca="false">C96-$D96</f>
        <v>-0.080244</v>
      </c>
    </row>
    <row r="97" customFormat="false" ht="15" hidden="false" customHeight="false" outlineLevel="0" collapsed="false">
      <c r="A97" s="6" t="n">
        <v>42339</v>
      </c>
      <c r="B97" s="1" t="n">
        <v>-0.015926</v>
      </c>
      <c r="C97" s="1" t="n">
        <v>0.006252</v>
      </c>
      <c r="D97" s="1" t="n">
        <v>0.0001</v>
      </c>
      <c r="F97" s="1" t="n">
        <f aca="false">B97-$D97</f>
        <v>-0.016026</v>
      </c>
      <c r="G97" s="1" t="n">
        <f aca="false">C97-$D97</f>
        <v>0.006152</v>
      </c>
    </row>
    <row r="98" customFormat="false" ht="15" hidden="false" customHeight="false" outlineLevel="0" collapsed="false">
      <c r="A98" s="6" t="n">
        <v>42370</v>
      </c>
      <c r="B98" s="1" t="n">
        <v>-0.049767</v>
      </c>
      <c r="C98" s="1" t="n">
        <v>0.047682</v>
      </c>
      <c r="D98" s="1" t="n">
        <v>0.0001</v>
      </c>
      <c r="F98" s="1" t="n">
        <f aca="false">B98-$D98</f>
        <v>-0.049867</v>
      </c>
      <c r="G98" s="1" t="n">
        <f aca="false">C98-$D98</f>
        <v>0.047582</v>
      </c>
    </row>
    <row r="99" customFormat="false" ht="15" hidden="false" customHeight="false" outlineLevel="0" collapsed="false">
      <c r="A99" s="6" t="n">
        <v>42401</v>
      </c>
      <c r="B99" s="1" t="n">
        <v>-0.001452</v>
      </c>
      <c r="C99" s="1" t="n">
        <v>0.10895</v>
      </c>
      <c r="D99" s="1" t="n">
        <v>0.0002</v>
      </c>
      <c r="F99" s="1" t="n">
        <f aca="false">B99-$D99</f>
        <v>-0.001652</v>
      </c>
      <c r="G99" s="1" t="n">
        <f aca="false">C99-$D99</f>
        <v>0.10875</v>
      </c>
    </row>
    <row r="100" customFormat="false" ht="15" hidden="false" customHeight="false" outlineLevel="0" collapsed="false">
      <c r="A100" s="6" t="n">
        <v>42430</v>
      </c>
      <c r="B100" s="1" t="n">
        <v>0.067754</v>
      </c>
      <c r="C100" s="1" t="n">
        <v>-0.000446</v>
      </c>
      <c r="D100" s="1" t="n">
        <v>0.0002</v>
      </c>
      <c r="F100" s="1" t="n">
        <f aca="false">B100-$D100</f>
        <v>0.067554</v>
      </c>
      <c r="G100" s="1" t="n">
        <f aca="false">C100-$D100</f>
        <v>-0.000646</v>
      </c>
    </row>
    <row r="101" customFormat="false" ht="15" hidden="false" customHeight="false" outlineLevel="0" collapsed="false">
      <c r="A101" s="6" t="n">
        <v>42461</v>
      </c>
      <c r="B101" s="1" t="n">
        <v>0.003737</v>
      </c>
      <c r="C101" s="1" t="n">
        <v>0.033155</v>
      </c>
      <c r="D101" s="1" t="n">
        <v>0.0001</v>
      </c>
      <c r="F101" s="1" t="n">
        <f aca="false">B101-$D101</f>
        <v>0.003637</v>
      </c>
      <c r="G101" s="1" t="n">
        <f aca="false">C101-$D101</f>
        <v>0.033055</v>
      </c>
    </row>
    <row r="102" customFormat="false" ht="15" hidden="false" customHeight="false" outlineLevel="0" collapsed="false">
      <c r="A102" s="6" t="n">
        <v>42491</v>
      </c>
      <c r="B102" s="1" t="n">
        <v>0.017829</v>
      </c>
      <c r="C102" s="1" t="n">
        <v>-0.050216</v>
      </c>
      <c r="D102" s="1" t="n">
        <v>0.0001</v>
      </c>
      <c r="F102" s="1" t="n">
        <f aca="false">B102-$D102</f>
        <v>0.017729</v>
      </c>
      <c r="G102" s="1" t="n">
        <f aca="false">C102-$D102</f>
        <v>-0.050316</v>
      </c>
    </row>
    <row r="103" customFormat="false" ht="15" hidden="false" customHeight="false" outlineLevel="0" collapsed="false">
      <c r="A103" s="6" t="n">
        <v>42522</v>
      </c>
      <c r="B103" s="1" t="n">
        <v>0.0025</v>
      </c>
      <c r="C103" s="1" t="n">
        <v>0.08798</v>
      </c>
      <c r="D103" s="1" t="n">
        <v>0.0002</v>
      </c>
      <c r="F103" s="1" t="n">
        <f aca="false">B103-$D103</f>
        <v>0.0023</v>
      </c>
      <c r="G103" s="1" t="n">
        <f aca="false">C103-$D103</f>
        <v>0.08778</v>
      </c>
    </row>
    <row r="104" customFormat="false" ht="15" hidden="false" customHeight="false" outlineLevel="0" collapsed="false">
      <c r="A104" s="6" t="n">
        <v>42552</v>
      </c>
      <c r="B104" s="1" t="n">
        <v>0.036764</v>
      </c>
      <c r="C104" s="1" t="n">
        <v>0.011769</v>
      </c>
      <c r="D104" s="1" t="n">
        <v>0.0002</v>
      </c>
      <c r="F104" s="1" t="n">
        <f aca="false">B104-$D104</f>
        <v>0.036564</v>
      </c>
      <c r="G104" s="1" t="n">
        <f aca="false">C104-$D104</f>
        <v>0.011569</v>
      </c>
    </row>
    <row r="105" customFormat="false" ht="15" hidden="false" customHeight="false" outlineLevel="0" collapsed="false">
      <c r="A105" s="6" t="n">
        <v>42583</v>
      </c>
      <c r="B105" s="1" t="n">
        <v>0.001295</v>
      </c>
      <c r="C105" s="1" t="n">
        <v>-0.013546</v>
      </c>
      <c r="D105" s="1" t="n">
        <v>0.0002</v>
      </c>
      <c r="F105" s="1" t="n">
        <f aca="false">B105-$D105</f>
        <v>0.001095</v>
      </c>
      <c r="G105" s="1" t="n">
        <f aca="false">C105-$D105</f>
        <v>-0.013746</v>
      </c>
    </row>
    <row r="106" customFormat="false" ht="15" hidden="false" customHeight="false" outlineLevel="0" collapsed="false">
      <c r="A106" s="6" t="n">
        <v>42614</v>
      </c>
      <c r="B106" s="1" t="n">
        <v>8.2E-005</v>
      </c>
      <c r="C106" s="1" t="n">
        <v>0.010232</v>
      </c>
      <c r="D106" s="1" t="n">
        <v>0.0002</v>
      </c>
      <c r="F106" s="1" t="n">
        <f aca="false">B106-$D106</f>
        <v>-0.000118</v>
      </c>
      <c r="G106" s="1" t="n">
        <f aca="false">C106-$D106</f>
        <v>0.010032</v>
      </c>
    </row>
    <row r="107" customFormat="false" ht="15" hidden="false" customHeight="false" outlineLevel="0" collapsed="false">
      <c r="A107" s="6" t="n">
        <v>42644</v>
      </c>
      <c r="B107" s="1" t="n">
        <v>-0.018331</v>
      </c>
      <c r="C107" s="1" t="n">
        <v>-0.04044</v>
      </c>
      <c r="D107" s="1" t="n">
        <v>0.0002</v>
      </c>
      <c r="F107" s="1" t="n">
        <f aca="false">B107-$D107</f>
        <v>-0.018531</v>
      </c>
      <c r="G107" s="1" t="n">
        <f aca="false">C107-$D107</f>
        <v>-0.04064</v>
      </c>
    </row>
    <row r="108" customFormat="false" ht="15" hidden="false" customHeight="false" outlineLevel="0" collapsed="false">
      <c r="A108" s="6" t="n">
        <v>42675</v>
      </c>
      <c r="B108" s="1" t="n">
        <v>0.03699</v>
      </c>
      <c r="C108" s="1" t="n">
        <v>-0.068121</v>
      </c>
      <c r="D108" s="1" t="n">
        <v>0.0001</v>
      </c>
      <c r="F108" s="1" t="n">
        <f aca="false">B108-$D108</f>
        <v>0.03689</v>
      </c>
      <c r="G108" s="1" t="n">
        <f aca="false">C108-$D108</f>
        <v>-0.068221</v>
      </c>
    </row>
    <row r="109" customFormat="false" ht="15" hidden="false" customHeight="false" outlineLevel="0" collapsed="false">
      <c r="A109" s="6" t="n">
        <v>42705</v>
      </c>
      <c r="B109" s="1" t="n">
        <v>0.019626</v>
      </c>
      <c r="C109" s="1" t="n">
        <v>-0.023834</v>
      </c>
      <c r="D109" s="1" t="n">
        <v>0.0003</v>
      </c>
      <c r="F109" s="1" t="n">
        <f aca="false">B109-$D109</f>
        <v>0.019326</v>
      </c>
      <c r="G109" s="1" t="n">
        <f aca="false">C109-$D109</f>
        <v>-0.024134</v>
      </c>
    </row>
    <row r="110" customFormat="false" ht="15" hidden="false" customHeight="false" outlineLevel="0" collapsed="false">
      <c r="A110" s="6" t="n">
        <v>42736</v>
      </c>
      <c r="B110" s="1" t="n">
        <v>0.018831</v>
      </c>
      <c r="C110" s="1" t="n">
        <v>0.034251</v>
      </c>
      <c r="D110" s="1" t="n">
        <v>0.0004</v>
      </c>
      <c r="F110" s="1" t="n">
        <f aca="false">B110-$D110</f>
        <v>0.018431</v>
      </c>
      <c r="G110" s="1" t="n">
        <f aca="false">C110-$D110</f>
        <v>0.033851</v>
      </c>
    </row>
    <row r="111" customFormat="false" ht="15" hidden="false" customHeight="false" outlineLevel="0" collapsed="false">
      <c r="A111" s="6" t="n">
        <v>42767</v>
      </c>
      <c r="B111" s="1" t="n">
        <v>0.039627</v>
      </c>
      <c r="C111" s="1" t="n">
        <v>0.044294</v>
      </c>
      <c r="D111" s="1" t="n">
        <v>0.0004</v>
      </c>
      <c r="F111" s="1" t="n">
        <f aca="false">B111-$D111</f>
        <v>0.039227</v>
      </c>
      <c r="G111" s="1" t="n">
        <f aca="false">C111-$D111</f>
        <v>0.043894</v>
      </c>
    </row>
    <row r="112" customFormat="false" ht="15" hidden="false" customHeight="false" outlineLevel="0" collapsed="false">
      <c r="A112" s="6" t="n">
        <v>42795</v>
      </c>
      <c r="B112" s="1" t="n">
        <v>0.001001</v>
      </c>
      <c r="C112" s="1" t="n">
        <v>-0.008148</v>
      </c>
      <c r="D112" s="1" t="n">
        <v>0.0003</v>
      </c>
      <c r="F112" s="1" t="n">
        <f aca="false">B112-$D112</f>
        <v>0.000701</v>
      </c>
      <c r="G112" s="1" t="n">
        <f aca="false">C112-$D112</f>
        <v>-0.008448</v>
      </c>
    </row>
    <row r="113" customFormat="false" ht="15" hidden="false" customHeight="false" outlineLevel="0" collapsed="false">
      <c r="A113" s="6" t="n">
        <v>42826</v>
      </c>
      <c r="B113" s="1" t="n">
        <v>0.010181</v>
      </c>
      <c r="C113" s="1" t="n">
        <v>0.019207</v>
      </c>
      <c r="D113" s="1" t="n">
        <v>0.0005</v>
      </c>
      <c r="F113" s="1" t="n">
        <f aca="false">B113-$D113</f>
        <v>0.009681</v>
      </c>
      <c r="G113" s="1" t="n">
        <f aca="false">C113-$D113</f>
        <v>0.018707</v>
      </c>
    </row>
    <row r="114" customFormat="false" ht="15" hidden="false" customHeight="false" outlineLevel="0" collapsed="false">
      <c r="A114" s="6" t="n">
        <v>42856</v>
      </c>
      <c r="B114" s="1" t="n">
        <v>0.013937</v>
      </c>
      <c r="C114" s="1" t="n">
        <v>-0.001383</v>
      </c>
      <c r="D114" s="1" t="n">
        <v>0.0006</v>
      </c>
      <c r="F114" s="1" t="n">
        <f aca="false">B114-$D114</f>
        <v>0.013337</v>
      </c>
      <c r="G114" s="1" t="n">
        <f aca="false">C114-$D114</f>
        <v>-0.001983</v>
      </c>
    </row>
    <row r="115" customFormat="false" ht="15" hidden="false" customHeight="false" outlineLevel="0" collapsed="false">
      <c r="A115" s="6" t="n">
        <v>42887</v>
      </c>
      <c r="B115" s="1" t="n">
        <v>0.006116</v>
      </c>
      <c r="C115" s="1" t="n">
        <v>-0.01626</v>
      </c>
      <c r="D115" s="1" t="n">
        <v>0.0006</v>
      </c>
      <c r="F115" s="1" t="n">
        <f aca="false">B115-$D115</f>
        <v>0.005516</v>
      </c>
      <c r="G115" s="1" t="n">
        <f aca="false">C115-$D115</f>
        <v>-0.01686</v>
      </c>
    </row>
    <row r="116" customFormat="false" ht="15" hidden="false" customHeight="false" outlineLevel="0" collapsed="false">
      <c r="A116" s="6" t="n">
        <v>42917</v>
      </c>
      <c r="B116" s="1" t="n">
        <v>0.020425</v>
      </c>
      <c r="C116" s="1" t="n">
        <v>0.01858</v>
      </c>
      <c r="D116" s="1" t="n">
        <v>0.0007</v>
      </c>
      <c r="F116" s="1" t="n">
        <f aca="false">B116-$D116</f>
        <v>0.019725</v>
      </c>
      <c r="G116" s="1" t="n">
        <f aca="false">C116-$D116</f>
        <v>0.01788</v>
      </c>
    </row>
    <row r="117" customFormat="false" ht="15" hidden="false" customHeight="false" outlineLevel="0" collapsed="false">
      <c r="A117" s="6" t="n">
        <v>42948</v>
      </c>
      <c r="B117" s="1" t="n">
        <v>0.002934</v>
      </c>
      <c r="C117" s="1" t="n">
        <v>0.031153</v>
      </c>
      <c r="D117" s="1" t="n">
        <v>0.0009</v>
      </c>
      <c r="F117" s="1" t="n">
        <f aca="false">B117-$D117</f>
        <v>0.002034</v>
      </c>
      <c r="G117" s="1" t="n">
        <f aca="false">C117-$D117</f>
        <v>0.030253</v>
      </c>
    </row>
    <row r="118" customFormat="false" ht="15" hidden="false" customHeight="false" outlineLevel="0" collapsed="false">
      <c r="A118" s="6" t="n">
        <v>42979</v>
      </c>
      <c r="B118" s="1" t="n">
        <v>0.020591</v>
      </c>
      <c r="C118" s="1" t="n">
        <v>-0.014436</v>
      </c>
      <c r="D118" s="1" t="n">
        <v>0.0009</v>
      </c>
      <c r="F118" s="1" t="n">
        <f aca="false">B118-$D118</f>
        <v>0.019691</v>
      </c>
      <c r="G118" s="1" t="n">
        <f aca="false">C118-$D118</f>
        <v>-0.015336</v>
      </c>
    </row>
    <row r="119" customFormat="false" ht="15" hidden="false" customHeight="false" outlineLevel="0" collapsed="false">
      <c r="A119" s="6" t="n">
        <v>43009</v>
      </c>
      <c r="B119" s="1" t="n">
        <v>0.023176</v>
      </c>
      <c r="C119" s="1" t="n">
        <v>-0.009752</v>
      </c>
      <c r="D119" s="1" t="n">
        <v>0.0009</v>
      </c>
      <c r="F119" s="1" t="n">
        <f aca="false">B119-$D119</f>
        <v>0.022276</v>
      </c>
      <c r="G119" s="1" t="n">
        <f aca="false">C119-$D119</f>
        <v>-0.010652</v>
      </c>
    </row>
    <row r="120" customFormat="false" ht="15" hidden="false" customHeight="false" outlineLevel="0" collapsed="false">
      <c r="A120" s="6" t="n">
        <v>43040</v>
      </c>
      <c r="B120" s="1" t="n">
        <v>0.030593</v>
      </c>
      <c r="C120" s="1" t="n">
        <v>0.006081</v>
      </c>
      <c r="D120" s="1" t="n">
        <v>0.0008</v>
      </c>
      <c r="F120" s="1" t="n">
        <f aca="false">B120-$D120</f>
        <v>0.029793</v>
      </c>
      <c r="G120" s="1" t="n">
        <f aca="false">C120-$D120</f>
        <v>0.005281</v>
      </c>
    </row>
    <row r="121" customFormat="false" ht="15" hidden="false" customHeight="false" outlineLevel="0" collapsed="false">
      <c r="A121" s="6" t="n">
        <v>43070</v>
      </c>
      <c r="B121" s="1" t="n">
        <v>0.01102</v>
      </c>
      <c r="C121" s="1" t="n">
        <v>0.011192</v>
      </c>
      <c r="D121" s="1" t="n">
        <v>0.0009</v>
      </c>
      <c r="F121" s="1" t="n">
        <f aca="false">B121-$D121</f>
        <v>0.01012</v>
      </c>
      <c r="G121" s="1" t="n">
        <f aca="false">C121-$D121</f>
        <v>0.010292</v>
      </c>
    </row>
    <row r="122" customFormat="false" ht="15" hidden="false" customHeight="false" outlineLevel="0" collapsed="false">
      <c r="A122" s="6" t="n">
        <v>43101</v>
      </c>
      <c r="B122" s="1" t="n">
        <v>0.057127</v>
      </c>
      <c r="C122" s="1" t="n">
        <v>0.036136</v>
      </c>
      <c r="D122" s="1" t="n">
        <v>0.0011</v>
      </c>
      <c r="F122" s="1" t="n">
        <f aca="false">B122-$D122</f>
        <v>0.056027</v>
      </c>
      <c r="G122" s="1" t="n">
        <f aca="false">C122-$D122</f>
        <v>0.035036</v>
      </c>
    </row>
    <row r="123" customFormat="false" ht="15" hidden="false" customHeight="false" outlineLevel="0" collapsed="false">
      <c r="A123" s="6" t="n">
        <v>43132</v>
      </c>
      <c r="B123" s="1" t="n">
        <v>-0.036985</v>
      </c>
      <c r="C123" s="1" t="n">
        <v>-0.017159</v>
      </c>
      <c r="D123" s="1" t="n">
        <v>0.0011</v>
      </c>
      <c r="F123" s="1" t="n">
        <f aca="false">B123-$D123</f>
        <v>-0.038085</v>
      </c>
      <c r="G123" s="1" t="n">
        <f aca="false">C123-$D123</f>
        <v>-0.018259</v>
      </c>
    </row>
    <row r="124" customFormat="false" ht="15" hidden="false" customHeight="false" outlineLevel="0" collapsed="false">
      <c r="A124" s="6" t="n">
        <v>43160</v>
      </c>
      <c r="B124" s="1" t="n">
        <v>-0.025515</v>
      </c>
      <c r="C124" s="1" t="n">
        <v>0.002727</v>
      </c>
      <c r="D124" s="1" t="n">
        <v>0.0012</v>
      </c>
      <c r="F124" s="1" t="n">
        <f aca="false">B124-$D124</f>
        <v>-0.026715</v>
      </c>
      <c r="G124" s="1" t="n">
        <f aca="false">C124-$D124</f>
        <v>0.001527</v>
      </c>
    </row>
    <row r="125" customFormat="false" ht="15" hidden="false" customHeight="false" outlineLevel="0" collapsed="false">
      <c r="A125" s="6" t="n">
        <v>43191</v>
      </c>
      <c r="B125" s="1" t="n">
        <v>0.003732</v>
      </c>
      <c r="C125" s="1" t="n">
        <v>-0.005778</v>
      </c>
      <c r="D125" s="1" t="n">
        <v>0.0014</v>
      </c>
      <c r="F125" s="1" t="n">
        <f aca="false">B125-$D125</f>
        <v>0.002332</v>
      </c>
      <c r="G125" s="1" t="n">
        <f aca="false">C125-$D125</f>
        <v>-0.007178</v>
      </c>
    </row>
    <row r="126" customFormat="false" ht="15" hidden="false" customHeight="false" outlineLevel="0" collapsed="false">
      <c r="A126" s="6" t="n">
        <v>43221</v>
      </c>
      <c r="B126" s="1" t="n">
        <v>0.023946</v>
      </c>
      <c r="C126" s="1" t="n">
        <v>-0.009687</v>
      </c>
      <c r="D126" s="1" t="n">
        <v>0.0014</v>
      </c>
      <c r="F126" s="1" t="n">
        <f aca="false">B126-$D126</f>
        <v>0.022546</v>
      </c>
      <c r="G126" s="1" t="n">
        <f aca="false">C126-$D126</f>
        <v>-0.011087</v>
      </c>
    </row>
    <row r="127" customFormat="false" ht="15" hidden="false" customHeight="false" outlineLevel="0" collapsed="false">
      <c r="A127" s="6" t="n">
        <v>43252</v>
      </c>
      <c r="B127" s="1" t="n">
        <v>0.006051</v>
      </c>
      <c r="C127" s="1" t="n">
        <v>-0.040621</v>
      </c>
      <c r="D127" s="1" t="n">
        <v>0.0014</v>
      </c>
      <c r="F127" s="1" t="n">
        <f aca="false">B127-$D127</f>
        <v>0.004651</v>
      </c>
      <c r="G127" s="1" t="n">
        <f aca="false">C127-$D127</f>
        <v>-0.042021</v>
      </c>
    </row>
    <row r="128" customFormat="false" ht="15" hidden="false" customHeight="false" outlineLevel="0" collapsed="false">
      <c r="A128" s="6" t="n">
        <v>43282</v>
      </c>
      <c r="B128" s="1" t="n">
        <v>0.037093</v>
      </c>
      <c r="C128" s="1" t="n">
        <v>-0.025069</v>
      </c>
      <c r="D128" s="1" t="n">
        <v>0.0016</v>
      </c>
      <c r="F128" s="1" t="n">
        <f aca="false">B128-$D128</f>
        <v>0.035493</v>
      </c>
      <c r="G128" s="1" t="n">
        <f aca="false">C128-$D128</f>
        <v>-0.026669</v>
      </c>
    </row>
    <row r="129" customFormat="false" ht="15" hidden="false" customHeight="false" outlineLevel="0" collapsed="false">
      <c r="A129" s="6" t="n">
        <v>43313</v>
      </c>
      <c r="B129" s="1" t="n">
        <v>0.032463</v>
      </c>
      <c r="C129" s="1" t="n">
        <v>-0.01013</v>
      </c>
      <c r="D129" s="1" t="n">
        <v>0.0016</v>
      </c>
      <c r="F129" s="1" t="n">
        <f aca="false">B129-$D129</f>
        <v>0.030863</v>
      </c>
      <c r="G129" s="1" t="n">
        <f aca="false">C129-$D129</f>
        <v>-0.01173</v>
      </c>
    </row>
    <row r="130" customFormat="false" ht="15" hidden="false" customHeight="false" outlineLevel="0" collapsed="false">
      <c r="A130" s="6" t="n">
        <v>43344</v>
      </c>
      <c r="B130" s="1" t="n">
        <v>0.005543</v>
      </c>
      <c r="C130" s="1" t="n">
        <v>-0.019348</v>
      </c>
      <c r="D130" s="1" t="n">
        <v>0.0015</v>
      </c>
      <c r="F130" s="1" t="n">
        <f aca="false">B130-$D130</f>
        <v>0.004043</v>
      </c>
      <c r="G130" s="1" t="n">
        <f aca="false">C130-$D130</f>
        <v>-0.020848</v>
      </c>
    </row>
    <row r="131" customFormat="false" ht="15" hidden="false" customHeight="false" outlineLevel="0" collapsed="false">
      <c r="A131" s="6" t="n">
        <v>43374</v>
      </c>
      <c r="B131" s="1" t="n">
        <v>-0.06849</v>
      </c>
      <c r="C131" s="1" t="n">
        <v>0.028897</v>
      </c>
      <c r="D131" s="1" t="n">
        <v>0.0019</v>
      </c>
      <c r="F131" s="1" t="n">
        <f aca="false">B131-$D131</f>
        <v>-0.07039</v>
      </c>
      <c r="G131" s="1" t="n">
        <f aca="false">C131-$D131</f>
        <v>0.026997</v>
      </c>
    </row>
    <row r="132" customFormat="false" ht="15" hidden="false" customHeight="false" outlineLevel="0" collapsed="false">
      <c r="A132" s="6" t="n">
        <v>43405</v>
      </c>
      <c r="B132" s="1" t="n">
        <v>0.020266</v>
      </c>
      <c r="C132" s="1" t="n">
        <v>0.002258</v>
      </c>
      <c r="D132" s="1" t="n">
        <v>0.0018</v>
      </c>
      <c r="F132" s="1" t="n">
        <f aca="false">B132-$D132</f>
        <v>0.018466</v>
      </c>
      <c r="G132" s="1" t="n">
        <f aca="false">C132-$D132</f>
        <v>0.000458</v>
      </c>
    </row>
    <row r="133" customFormat="false" ht="15" hidden="false" customHeight="false" outlineLevel="0" collapsed="false">
      <c r="A133" s="6" t="n">
        <v>43435</v>
      </c>
      <c r="B133" s="1" t="n">
        <v>-0.090401</v>
      </c>
      <c r="C133" s="1" t="n">
        <v>0.050145</v>
      </c>
      <c r="D133" s="1" t="n">
        <v>0.0019</v>
      </c>
      <c r="F133" s="1" t="n">
        <f aca="false">B133-$D133</f>
        <v>-0.092301</v>
      </c>
      <c r="G133" s="1" t="n">
        <f aca="false">C133-$D133</f>
        <v>0.048245</v>
      </c>
    </row>
    <row r="134" customFormat="false" ht="15" hidden="false" customHeight="false" outlineLevel="0" collapsed="false">
      <c r="A134" s="6" t="n">
        <v>43466</v>
      </c>
      <c r="B134" s="1" t="n">
        <v>0.080021</v>
      </c>
      <c r="C134" s="1" t="n">
        <v>0.031873</v>
      </c>
      <c r="D134" s="1" t="n">
        <v>0.0021</v>
      </c>
      <c r="F134" s="1" t="n">
        <f aca="false">B134-$D134</f>
        <v>0.077921</v>
      </c>
      <c r="G134" s="1" t="n">
        <f aca="false">C134-$D134</f>
        <v>0.029773</v>
      </c>
    </row>
    <row r="135" customFormat="false" ht="15" hidden="false" customHeight="false" outlineLevel="0" collapsed="false">
      <c r="A135" s="6" t="n">
        <v>43497</v>
      </c>
      <c r="B135" s="1" t="n">
        <v>0.032005</v>
      </c>
      <c r="C135" s="1" t="n">
        <v>0.002231</v>
      </c>
      <c r="D135" s="1" t="n">
        <v>0.0018</v>
      </c>
      <c r="F135" s="1" t="n">
        <f aca="false">B135-$D135</f>
        <v>0.030205</v>
      </c>
      <c r="G135" s="1" t="n">
        <f aca="false">C135-$D135</f>
        <v>0.000431</v>
      </c>
    </row>
    <row r="136" customFormat="false" ht="15" hidden="false" customHeight="false" outlineLevel="0" collapsed="false">
      <c r="A136" s="6" t="n">
        <v>43525</v>
      </c>
      <c r="B136" s="1" t="n">
        <v>0.019366</v>
      </c>
      <c r="C136" s="1" t="n">
        <v>-0.025878</v>
      </c>
      <c r="D136" s="1" t="n">
        <v>0.0019</v>
      </c>
      <c r="F136" s="1" t="n">
        <f aca="false">B136-$D136</f>
        <v>0.017466</v>
      </c>
      <c r="G136" s="1" t="n">
        <f aca="false">C136-$D136</f>
        <v>-0.027778</v>
      </c>
    </row>
    <row r="137" customFormat="false" ht="15" hidden="false" customHeight="false" outlineLevel="0" collapsed="false">
      <c r="A137" s="6" t="n">
        <v>43556</v>
      </c>
      <c r="B137" s="1" t="n">
        <v>0.040411</v>
      </c>
      <c r="C137" s="1" t="n">
        <v>-0.004647</v>
      </c>
      <c r="D137" s="1" t="n">
        <v>0.0021</v>
      </c>
      <c r="F137" s="1" t="n">
        <f aca="false">B137-$D137</f>
        <v>0.038311</v>
      </c>
      <c r="G137" s="1" t="n">
        <f aca="false">C137-$D137</f>
        <v>-0.006747</v>
      </c>
    </row>
    <row r="138" customFormat="false" ht="15" hidden="false" customHeight="false" outlineLevel="0" collapsed="false">
      <c r="A138" s="6" t="n">
        <v>43586</v>
      </c>
      <c r="B138" s="1" t="n">
        <v>-0.063646</v>
      </c>
      <c r="C138" s="1" t="n">
        <v>0.008443</v>
      </c>
      <c r="D138" s="1" t="n">
        <v>0.0021</v>
      </c>
      <c r="F138" s="1" t="n">
        <f aca="false">B138-$D138</f>
        <v>-0.065746</v>
      </c>
      <c r="G138" s="1" t="n">
        <f aca="false">C138-$D138</f>
        <v>0.006343</v>
      </c>
    </row>
    <row r="139" customFormat="false" ht="15" hidden="false" customHeight="false" outlineLevel="0" collapsed="false">
      <c r="A139" s="6" t="n">
        <v>43617</v>
      </c>
      <c r="B139" s="1" t="n">
        <v>0.070329</v>
      </c>
      <c r="C139" s="1" t="n">
        <v>0.090432</v>
      </c>
      <c r="D139" s="1" t="n">
        <v>0.0018</v>
      </c>
      <c r="F139" s="1" t="n">
        <f aca="false">B139-$D139</f>
        <v>0.068529</v>
      </c>
      <c r="G139" s="1" t="n">
        <f aca="false">C139-$D139</f>
        <v>0.088632</v>
      </c>
    </row>
    <row r="140" customFormat="false" ht="15" hidden="false" customHeight="false" outlineLevel="0" collapsed="false">
      <c r="A140" s="6" t="n">
        <v>43647</v>
      </c>
      <c r="B140" s="1" t="n">
        <v>0.014259</v>
      </c>
      <c r="C140" s="1" t="n">
        <v>0.012277</v>
      </c>
      <c r="D140" s="1" t="n">
        <v>0.0019</v>
      </c>
      <c r="F140" s="1" t="n">
        <f aca="false">B140-$D140</f>
        <v>0.012359</v>
      </c>
      <c r="G140" s="1" t="n">
        <f aca="false">C140-$D140</f>
        <v>0.010377</v>
      </c>
    </row>
    <row r="141" customFormat="false" ht="15" hidden="false" customHeight="false" outlineLevel="0" collapsed="false">
      <c r="A141" s="6" t="n">
        <v>43678</v>
      </c>
      <c r="B141" s="1" t="n">
        <v>-0.015911</v>
      </c>
      <c r="C141" s="1" t="n">
        <v>0.067107</v>
      </c>
      <c r="D141" s="1" t="n">
        <v>0.0016</v>
      </c>
      <c r="F141" s="1" t="n">
        <f aca="false">B141-$D141</f>
        <v>-0.017511</v>
      </c>
      <c r="G141" s="1" t="n">
        <f aca="false">C141-$D141</f>
        <v>0.065507</v>
      </c>
    </row>
    <row r="142" customFormat="false" ht="15" hidden="false" customHeight="false" outlineLevel="0" collapsed="false">
      <c r="A142" s="6" t="n">
        <v>43709</v>
      </c>
      <c r="B142" s="1" t="n">
        <v>0.018588</v>
      </c>
      <c r="C142" s="1" t="n">
        <v>-0.025515</v>
      </c>
      <c r="D142" s="1" t="n">
        <v>0.0018</v>
      </c>
      <c r="F142" s="1" t="n">
        <f aca="false">B142-$D142</f>
        <v>0.016788</v>
      </c>
      <c r="G142" s="1" t="n">
        <f aca="false">C142-$D142</f>
        <v>-0.027315</v>
      </c>
    </row>
    <row r="143" customFormat="false" ht="15" hidden="false" customHeight="false" outlineLevel="0" collapsed="false">
      <c r="A143" s="6" t="n">
        <v>43739</v>
      </c>
      <c r="B143" s="1" t="n">
        <v>0.02155</v>
      </c>
      <c r="C143" s="1" t="n">
        <v>0.012638</v>
      </c>
      <c r="D143" s="1" t="n">
        <v>0.0015</v>
      </c>
      <c r="F143" s="1" t="n">
        <f aca="false">B143-$D143</f>
        <v>0.02005</v>
      </c>
      <c r="G143" s="1" t="n">
        <f aca="false">C143-$D143</f>
        <v>0.011138</v>
      </c>
    </row>
    <row r="144" customFormat="false" ht="15" hidden="false" customHeight="false" outlineLevel="0" collapsed="false">
      <c r="A144" s="6" t="n">
        <v>43770</v>
      </c>
      <c r="B144" s="1" t="n">
        <v>0.036204</v>
      </c>
      <c r="C144" s="1" t="n">
        <v>-0.033225</v>
      </c>
      <c r="D144" s="1" t="n">
        <v>0.0012</v>
      </c>
      <c r="F144" s="1" t="n">
        <f aca="false">B144-$D144</f>
        <v>0.035004</v>
      </c>
      <c r="G144" s="1" t="n">
        <f aca="false">C144-$D144</f>
        <v>-0.034425</v>
      </c>
    </row>
    <row r="145" customFormat="false" ht="15" hidden="false" customHeight="false" outlineLevel="0" collapsed="false">
      <c r="A145" s="6" t="n">
        <v>43800</v>
      </c>
      <c r="B145" s="1" t="n">
        <v>0.030055</v>
      </c>
      <c r="C145" s="1" t="n">
        <v>0.045765</v>
      </c>
      <c r="D145" s="1" t="n">
        <v>0.0014</v>
      </c>
      <c r="F145" s="1" t="n">
        <f aca="false">B145-$D145</f>
        <v>0.028655</v>
      </c>
      <c r="G145" s="1" t="n">
        <f aca="false">C145-$D145</f>
        <v>0.044365</v>
      </c>
    </row>
    <row r="146" customFormat="false" ht="15" hidden="false" customHeight="false" outlineLevel="0" collapsed="false">
      <c r="A146" s="6" t="n">
        <v>43831</v>
      </c>
      <c r="B146" s="1" t="n">
        <v>-0.000503</v>
      </c>
      <c r="C146" s="1" t="n">
        <v>0.037984</v>
      </c>
      <c r="D146" s="1" t="n">
        <v>0.0013</v>
      </c>
      <c r="F146" s="1" t="n">
        <f aca="false">B146-$D146</f>
        <v>-0.001803</v>
      </c>
      <c r="G146" s="1" t="n">
        <f aca="false">C146-$D146</f>
        <v>0.036684</v>
      </c>
    </row>
    <row r="147" customFormat="false" ht="15" hidden="false" customHeight="false" outlineLevel="0" collapsed="false">
      <c r="A147" s="6" t="n">
        <v>43862</v>
      </c>
      <c r="B147" s="1" t="n">
        <v>-0.082413</v>
      </c>
      <c r="C147" s="1" t="n">
        <v>0.028782</v>
      </c>
      <c r="D147" s="1" t="n">
        <v>0.0012</v>
      </c>
      <c r="F147" s="1" t="n">
        <f aca="false">B147-$D147</f>
        <v>-0.083613</v>
      </c>
      <c r="G147" s="1" t="n">
        <f aca="false">C147-$D147</f>
        <v>0.027582</v>
      </c>
    </row>
    <row r="148" customFormat="false" ht="15" hidden="false" customHeight="false" outlineLevel="0" collapsed="false">
      <c r="A148" s="6" t="n">
        <v>43891</v>
      </c>
      <c r="B148" s="1" t="n">
        <v>-0.123721</v>
      </c>
      <c r="C148" s="1" t="n">
        <v>-0.013343</v>
      </c>
      <c r="D148" s="1" t="n">
        <v>0.0012</v>
      </c>
      <c r="F148" s="1" t="n">
        <f aca="false">B148-$D148</f>
        <v>-0.124921</v>
      </c>
      <c r="G148" s="1" t="n">
        <f aca="false">C148-$D148</f>
        <v>-0.014543</v>
      </c>
    </row>
    <row r="149" customFormat="false" ht="15" hidden="false" customHeight="false" outlineLevel="0" collapsed="false">
      <c r="A149" s="6" t="n">
        <v>43922</v>
      </c>
      <c r="B149" s="1" t="n">
        <v>0.128138</v>
      </c>
      <c r="C149" s="1" t="n">
        <v>0.069859</v>
      </c>
      <c r="D149" s="1" t="n">
        <v>0</v>
      </c>
      <c r="F149" s="1" t="n">
        <f aca="false">B149-$D149</f>
        <v>0.128138</v>
      </c>
      <c r="G149" s="1" t="n">
        <f aca="false">C149-$D149</f>
        <v>0.069859</v>
      </c>
    </row>
    <row r="150" customFormat="false" ht="15" hidden="false" customHeight="false" outlineLevel="0" collapsed="false">
      <c r="A150" s="6" t="n">
        <v>43952</v>
      </c>
      <c r="B150" s="1" t="n">
        <v>0.047522</v>
      </c>
      <c r="C150" s="1" t="n">
        <v>0.005184</v>
      </c>
      <c r="D150" s="1" t="n">
        <v>0.0001</v>
      </c>
      <c r="F150" s="1" t="n">
        <f aca="false">B150-$D150</f>
        <v>0.047422</v>
      </c>
      <c r="G150" s="1" t="n">
        <f aca="false">C150-$D150</f>
        <v>0.005084</v>
      </c>
    </row>
    <row r="151" customFormat="false" ht="15" hidden="false" customHeight="false" outlineLevel="0" collapsed="false">
      <c r="A151" s="6" t="n">
        <v>43983</v>
      </c>
      <c r="B151" s="1" t="n">
        <v>0.019813</v>
      </c>
      <c r="C151" s="1" t="n">
        <v>0.026106</v>
      </c>
      <c r="D151" s="1" t="n">
        <v>0.0001</v>
      </c>
      <c r="F151" s="1" t="n">
        <f aca="false">B151-$D151</f>
        <v>0.019713</v>
      </c>
      <c r="G151" s="1" t="n">
        <f aca="false">C151-$D151</f>
        <v>0.026006</v>
      </c>
    </row>
    <row r="152" customFormat="false" ht="15" hidden="false" customHeight="false" outlineLevel="0" collapsed="false">
      <c r="A152" s="6" t="n">
        <v>44013</v>
      </c>
      <c r="B152" s="1" t="n">
        <v>0.05627</v>
      </c>
      <c r="C152" s="1" t="n">
        <v>0.115209</v>
      </c>
      <c r="D152" s="1" t="n">
        <v>0.0001</v>
      </c>
      <c r="F152" s="1" t="n">
        <f aca="false">B152-$D152</f>
        <v>0.05617</v>
      </c>
      <c r="G152" s="1" t="n">
        <f aca="false">C152-$D152</f>
        <v>0.115109</v>
      </c>
    </row>
    <row r="153" customFormat="false" ht="15" hidden="false" customHeight="false" outlineLevel="0" collapsed="false">
      <c r="A153" s="6" t="n">
        <v>44044</v>
      </c>
      <c r="B153" s="1" t="n">
        <v>0.071769</v>
      </c>
      <c r="C153" s="1" t="n">
        <v>-0.009546</v>
      </c>
      <c r="D153" s="1" t="n">
        <v>0.0001</v>
      </c>
      <c r="F153" s="1" t="n">
        <f aca="false">B153-$D153</f>
        <v>0.071669</v>
      </c>
      <c r="G153" s="1" t="n">
        <f aca="false">C153-$D153</f>
        <v>-0.009646</v>
      </c>
    </row>
    <row r="154" customFormat="false" ht="15" hidden="false" customHeight="false" outlineLevel="0" collapsed="false">
      <c r="A154" s="6" t="n">
        <v>44075</v>
      </c>
      <c r="B154" s="1" t="n">
        <v>-0.038106</v>
      </c>
      <c r="C154" s="1" t="n">
        <v>-0.037043</v>
      </c>
      <c r="D154" s="1" t="n">
        <v>0.0001</v>
      </c>
      <c r="F154" s="1" t="n">
        <f aca="false">B154-$D154</f>
        <v>-0.038206</v>
      </c>
      <c r="G154" s="1" t="n">
        <f aca="false">C154-$D154</f>
        <v>-0.037143</v>
      </c>
    </row>
    <row r="155" customFormat="false" ht="15" hidden="false" customHeight="false" outlineLevel="0" collapsed="false">
      <c r="A155" s="6" t="n">
        <v>44105</v>
      </c>
      <c r="B155" s="1" t="n">
        <v>-0.026713</v>
      </c>
      <c r="C155" s="1" t="n">
        <v>-0.004035</v>
      </c>
      <c r="D155" s="1" t="n">
        <v>0.0001</v>
      </c>
      <c r="F155" s="1" t="n">
        <f aca="false">B155-$D155</f>
        <v>-0.026813</v>
      </c>
      <c r="G155" s="1" t="n">
        <f aca="false">C155-$D155</f>
        <v>-0.004135</v>
      </c>
    </row>
    <row r="156" customFormat="false" ht="15" hidden="false" customHeight="false" outlineLevel="0" collapsed="false">
      <c r="A156" s="6" t="n">
        <v>44136</v>
      </c>
      <c r="B156" s="1" t="n">
        <v>0.109356</v>
      </c>
      <c r="C156" s="1" t="n">
        <v>-0.055363</v>
      </c>
      <c r="D156" s="1" t="n">
        <v>0.0001</v>
      </c>
      <c r="F156" s="1" t="n">
        <f aca="false">B156-$D156</f>
        <v>0.109256</v>
      </c>
      <c r="G156" s="1" t="n">
        <f aca="false">C156-$D156</f>
        <v>-0.055463</v>
      </c>
    </row>
    <row r="157" customFormat="false" ht="15" hidden="false" customHeight="false" outlineLevel="0" collapsed="false">
      <c r="A157" s="6" t="n">
        <v>44166</v>
      </c>
      <c r="B157" s="1" t="n">
        <v>0.038389</v>
      </c>
      <c r="C157" s="1" t="n">
        <v>0.067242</v>
      </c>
      <c r="D157" s="1" t="n">
        <v>0.0001</v>
      </c>
      <c r="F157" s="1" t="n">
        <f aca="false">B157-$D157</f>
        <v>0.038289</v>
      </c>
      <c r="G157" s="1" t="n">
        <f aca="false">C157-$D157</f>
        <v>0.067142</v>
      </c>
    </row>
    <row r="158" customFormat="false" ht="15" hidden="false" customHeight="false" outlineLevel="0" collapsed="false">
      <c r="A158" s="6" t="n">
        <v>44197</v>
      </c>
      <c r="B158" s="1" t="n">
        <v>-0.010214</v>
      </c>
      <c r="C158" s="1" t="n">
        <v>-0.020306</v>
      </c>
      <c r="D158" s="1" t="n">
        <v>0</v>
      </c>
      <c r="F158" s="1" t="n">
        <f aca="false">B158-$D158</f>
        <v>-0.010214</v>
      </c>
      <c r="G158" s="1" t="n">
        <f aca="false">C158-$D158</f>
        <v>-0.020306</v>
      </c>
    </row>
    <row r="159" customFormat="false" ht="15" hidden="false" customHeight="false" outlineLevel="0" collapsed="false">
      <c r="A159" s="6" t="n">
        <v>44228</v>
      </c>
      <c r="B159" s="1" t="n">
        <v>0.027546</v>
      </c>
      <c r="C159" s="1" t="n">
        <v>-0.047282</v>
      </c>
      <c r="D159" s="1" t="n">
        <v>0</v>
      </c>
      <c r="F159" s="1" t="n">
        <f aca="false">B159-$D159</f>
        <v>0.027546</v>
      </c>
      <c r="G159" s="1" t="n">
        <f aca="false">C159-$D159</f>
        <v>-0.047282</v>
      </c>
    </row>
    <row r="160" customFormat="false" ht="15" hidden="false" customHeight="false" outlineLevel="0" collapsed="false">
      <c r="A160" s="6" t="n">
        <v>44256</v>
      </c>
      <c r="B160" s="1" t="n">
        <v>0.043702</v>
      </c>
      <c r="C160" s="1" t="n">
        <v>-0.045182</v>
      </c>
      <c r="D160" s="1" t="n">
        <v>0</v>
      </c>
      <c r="F160" s="1" t="n">
        <f aca="false">B160-$D160</f>
        <v>0.043702</v>
      </c>
      <c r="G160" s="1" t="n">
        <f aca="false">C160-$D160</f>
        <v>-0.045182</v>
      </c>
    </row>
    <row r="161" customFormat="false" ht="15" hidden="false" customHeight="false" outlineLevel="0" collapsed="false">
      <c r="A161" s="6" t="n">
        <v>44287</v>
      </c>
      <c r="B161" s="1" t="n">
        <v>0.053227</v>
      </c>
      <c r="C161" s="1" t="n">
        <v>0.049515</v>
      </c>
      <c r="D161" s="1" t="n">
        <v>0</v>
      </c>
      <c r="F161" s="1" t="n">
        <f aca="false">B161-$D161</f>
        <v>0.053227</v>
      </c>
      <c r="G161" s="1" t="n">
        <f aca="false">C161-$D161</f>
        <v>0.049515</v>
      </c>
    </row>
    <row r="162" customFormat="false" ht="15" hidden="false" customHeight="false" outlineLevel="0" collapsed="false">
      <c r="A162" s="6" t="n">
        <v>44317</v>
      </c>
      <c r="B162" s="1" t="n">
        <v>0.006861</v>
      </c>
      <c r="C162" s="1" t="n">
        <v>0.069906</v>
      </c>
      <c r="D162" s="1" t="n">
        <v>0</v>
      </c>
      <c r="F162" s="1" t="n">
        <f aca="false">B162-$D162</f>
        <v>0.006861</v>
      </c>
      <c r="G162" s="1" t="n">
        <f aca="false">C162-$D162</f>
        <v>0.069906</v>
      </c>
    </row>
    <row r="163" customFormat="false" ht="15" hidden="false" customHeight="false" outlineLevel="0" collapsed="false">
      <c r="A163" s="6" t="n">
        <v>44348</v>
      </c>
      <c r="B163" s="1" t="n">
        <v>0.023233</v>
      </c>
      <c r="C163" s="1" t="n">
        <v>-0.071151</v>
      </c>
      <c r="D163" s="1" t="n">
        <v>0</v>
      </c>
      <c r="F163" s="1" t="n">
        <f aca="false">B163-$D163</f>
        <v>0.023233</v>
      </c>
      <c r="G163" s="1" t="n">
        <f aca="false">C163-$D163</f>
        <v>-0.071151</v>
      </c>
    </row>
    <row r="164" customFormat="false" ht="15" hidden="false" customHeight="false" outlineLevel="0" collapsed="false">
      <c r="A164" s="6" t="n">
        <v>44378</v>
      </c>
      <c r="B164" s="1" t="n">
        <v>0.02362</v>
      </c>
      <c r="C164" s="1" t="n">
        <v>0.040078</v>
      </c>
      <c r="D164" s="1" t="n">
        <v>0</v>
      </c>
      <c r="F164" s="1" t="n">
        <f aca="false">B164-$D164</f>
        <v>0.02362</v>
      </c>
      <c r="G164" s="1" t="n">
        <f aca="false">C164-$D164</f>
        <v>0.040078</v>
      </c>
    </row>
    <row r="165" customFormat="false" ht="15" hidden="false" customHeight="false" outlineLevel="0" collapsed="false">
      <c r="A165" s="6" t="n">
        <v>44409</v>
      </c>
      <c r="B165" s="1" t="n">
        <v>0.03029</v>
      </c>
      <c r="C165" s="1" t="n">
        <v>-0.00763</v>
      </c>
      <c r="D165" s="1" t="n">
        <v>0</v>
      </c>
      <c r="F165" s="1" t="n">
        <f aca="false">B165-$D165</f>
        <v>0.03029</v>
      </c>
      <c r="G165" s="1" t="n">
        <f aca="false">C165-$D165</f>
        <v>-0.00763</v>
      </c>
    </row>
    <row r="166" customFormat="false" ht="15" hidden="false" customHeight="false" outlineLevel="0" collapsed="false">
      <c r="A166" s="6" t="n">
        <v>44440</v>
      </c>
      <c r="B166" s="1" t="n">
        <v>-0.046631</v>
      </c>
      <c r="C166" s="1" t="n">
        <v>-0.045941</v>
      </c>
      <c r="D166" s="1" t="n">
        <v>0</v>
      </c>
      <c r="F166" s="1" t="n">
        <f aca="false">B166-$D166</f>
        <v>-0.046631</v>
      </c>
      <c r="G166" s="1" t="n">
        <f aca="false">C166-$D166</f>
        <v>-0.045941</v>
      </c>
    </row>
    <row r="167" customFormat="false" ht="15" hidden="false" customHeight="false" outlineLevel="0" collapsed="false">
      <c r="A167" s="6" t="n">
        <v>44470</v>
      </c>
      <c r="B167" s="1" t="n">
        <v>0.069932</v>
      </c>
      <c r="C167" s="1" t="n">
        <v>0.037754</v>
      </c>
      <c r="D167" s="1" t="n">
        <v>0</v>
      </c>
      <c r="F167" s="1" t="n">
        <f aca="false">B167-$D167</f>
        <v>0.069932</v>
      </c>
      <c r="G167" s="1" t="n">
        <f aca="false">C167-$D167</f>
        <v>0.037754</v>
      </c>
    </row>
    <row r="168" customFormat="false" ht="15" hidden="false" customHeight="false" outlineLevel="0" collapsed="false">
      <c r="A168" s="6" t="n">
        <v>44501</v>
      </c>
      <c r="B168" s="1" t="n">
        <v>-0.007051</v>
      </c>
      <c r="C168" s="1" t="n">
        <v>0.000724</v>
      </c>
      <c r="D168" s="1" t="n">
        <v>0</v>
      </c>
      <c r="F168" s="1" t="n">
        <f aca="false">B168-$D168</f>
        <v>-0.007051</v>
      </c>
      <c r="G168" s="1" t="n">
        <f aca="false">C168-$D168</f>
        <v>0.000724</v>
      </c>
    </row>
    <row r="169" customFormat="false" ht="15" hidden="false" customHeight="false" outlineLevel="0" collapsed="false">
      <c r="A169" s="6" t="n">
        <v>44531</v>
      </c>
      <c r="B169" s="1" t="n">
        <v>0.044686</v>
      </c>
      <c r="C169" s="1" t="n">
        <v>0.012517</v>
      </c>
      <c r="D169" s="1" t="n">
        <v>0.0001</v>
      </c>
      <c r="F169" s="1" t="n">
        <f aca="false">B169-$D169</f>
        <v>0.044586</v>
      </c>
      <c r="G169" s="1" t="n">
        <f aca="false">C169-$D169</f>
        <v>0.012417</v>
      </c>
    </row>
    <row r="170" customFormat="false" ht="15" hidden="false" customHeight="false" outlineLevel="0" collapsed="false">
      <c r="A170" s="6" t="n">
        <v>44562</v>
      </c>
      <c r="B170" s="1" t="n">
        <v>-0.051857</v>
      </c>
      <c r="C170" s="1" t="n">
        <v>-0.016208</v>
      </c>
      <c r="D170" s="1" t="n">
        <v>0</v>
      </c>
      <c r="F170" s="1" t="n">
        <f aca="false">B170-$D170</f>
        <v>-0.051857</v>
      </c>
      <c r="G170" s="1" t="n">
        <f aca="false">C170-$D170</f>
        <v>-0.016208</v>
      </c>
    </row>
    <row r="171" customFormat="false" ht="15" hidden="false" customHeight="false" outlineLevel="0" collapsed="false">
      <c r="A171" s="6" t="n">
        <v>44593</v>
      </c>
      <c r="B171" s="1" t="n">
        <v>-0.029996</v>
      </c>
      <c r="C171" s="1" t="n">
        <v>0.06294</v>
      </c>
      <c r="D171" s="1" t="n">
        <v>0</v>
      </c>
      <c r="F171" s="1" t="n">
        <f aca="false">B171-$D171</f>
        <v>-0.029996</v>
      </c>
      <c r="G171" s="1" t="n">
        <f aca="false">C171-$D171</f>
        <v>0.06294</v>
      </c>
    </row>
    <row r="172" customFormat="false" ht="15" hidden="false" customHeight="false" outlineLevel="0" collapsed="false">
      <c r="A172" s="6" t="n">
        <v>44621</v>
      </c>
      <c r="B172" s="1" t="n">
        <v>0.036933</v>
      </c>
      <c r="C172" s="1" t="n">
        <v>0.010928</v>
      </c>
      <c r="D172" s="1" t="n">
        <v>0</v>
      </c>
      <c r="F172" s="1" t="n">
        <f aca="false">B172-$D172</f>
        <v>0.036933</v>
      </c>
      <c r="G172" s="1" t="n">
        <f aca="false">C172-$D172</f>
        <v>0.010928</v>
      </c>
    </row>
    <row r="173" customFormat="false" ht="15" hidden="false" customHeight="false" outlineLevel="0" collapsed="false">
      <c r="A173" s="6" t="n">
        <v>44652</v>
      </c>
      <c r="B173" s="1" t="n">
        <v>-0.087303</v>
      </c>
      <c r="C173" s="1" t="n">
        <v>-0.004496</v>
      </c>
      <c r="D173" s="1" t="n">
        <v>0</v>
      </c>
      <c r="F173" s="1" t="n">
        <f aca="false">B173-$D173</f>
        <v>-0.087303</v>
      </c>
      <c r="G173" s="1" t="n">
        <f aca="false">C173-$D173</f>
        <v>-0.004496</v>
      </c>
    </row>
    <row r="174" customFormat="false" ht="15" hidden="false" customHeight="false" outlineLevel="0" collapsed="false">
      <c r="A174" s="6" t="n">
        <v>44682</v>
      </c>
      <c r="B174" s="1" t="n">
        <v>0.001703</v>
      </c>
      <c r="C174" s="1" t="n">
        <v>-0.031872</v>
      </c>
      <c r="D174" s="1" t="n">
        <v>0.0003</v>
      </c>
      <c r="F174" s="1" t="n">
        <f aca="false">B174-$D174</f>
        <v>0.001403</v>
      </c>
      <c r="G174" s="1" t="n">
        <f aca="false">C174-$D174</f>
        <v>-0.032172</v>
      </c>
    </row>
    <row r="175" customFormat="false" ht="15" hidden="false" customHeight="false" outlineLevel="0" collapsed="false">
      <c r="A175" s="6" t="n">
        <v>44713</v>
      </c>
      <c r="B175" s="1" t="n">
        <v>-0.082654</v>
      </c>
      <c r="C175" s="1" t="n">
        <v>-0.022002</v>
      </c>
      <c r="D175" s="1" t="n">
        <v>0.0006</v>
      </c>
      <c r="F175" s="1" t="n">
        <f aca="false">B175-$D175</f>
        <v>-0.083254</v>
      </c>
      <c r="G175" s="1" t="n">
        <f aca="false">C175-$D175</f>
        <v>-0.022602</v>
      </c>
    </row>
    <row r="176" customFormat="false" ht="15" hidden="false" customHeight="false" outlineLevel="0" collapsed="false">
      <c r="A176" s="6" t="n">
        <v>44743</v>
      </c>
      <c r="B176" s="1" t="n">
        <v>0.092095</v>
      </c>
      <c r="C176" s="1" t="n">
        <v>-0.030161</v>
      </c>
      <c r="D176" s="1" t="n">
        <v>0.0008</v>
      </c>
      <c r="F176" s="1" t="n">
        <f aca="false">B176-$D176</f>
        <v>0.091295</v>
      </c>
      <c r="G176" s="1" t="n">
        <f aca="false">C176-$D176</f>
        <v>-0.030961</v>
      </c>
    </row>
    <row r="177" customFormat="false" ht="15" hidden="false" customHeight="false" outlineLevel="0" collapsed="false">
      <c r="A177" s="6" t="n">
        <v>44774</v>
      </c>
      <c r="B177" s="1" t="n">
        <v>-0.040907</v>
      </c>
      <c r="C177" s="1" t="n">
        <v>-0.026437</v>
      </c>
      <c r="D177" s="1" t="n">
        <v>0.0019</v>
      </c>
      <c r="F177" s="1" t="n">
        <f aca="false">B177-$D177</f>
        <v>-0.042807</v>
      </c>
      <c r="G177" s="1" t="n">
        <f aca="false">C177-$D177</f>
        <v>-0.028337</v>
      </c>
    </row>
    <row r="178" customFormat="false" ht="15" hidden="false" customHeight="false" outlineLevel="0" collapsed="false">
      <c r="A178" s="6" t="n">
        <v>44805</v>
      </c>
      <c r="B178" s="1" t="n">
        <v>-0.092201</v>
      </c>
      <c r="C178" s="1" t="n">
        <v>-0.023155</v>
      </c>
      <c r="D178" s="1" t="n">
        <v>0.0019</v>
      </c>
      <c r="F178" s="1" t="n">
        <f aca="false">B178-$D178</f>
        <v>-0.094101</v>
      </c>
      <c r="G178" s="1" t="n">
        <f aca="false">C178-$D178</f>
        <v>-0.025055</v>
      </c>
    </row>
    <row r="179" customFormat="false" ht="15" hidden="false" customHeight="false" outlineLevel="0" collapsed="false">
      <c r="A179" s="6" t="n">
        <v>44835</v>
      </c>
      <c r="B179" s="1" t="n">
        <v>0.080812</v>
      </c>
      <c r="C179" s="1" t="n">
        <v>-0.020266</v>
      </c>
      <c r="D179" s="1" t="n">
        <v>0.0023</v>
      </c>
      <c r="F179" s="1" t="n">
        <f aca="false">B179-$D179</f>
        <v>0.078512</v>
      </c>
      <c r="G179" s="1" t="n">
        <f aca="false">C179-$D179</f>
        <v>-0.022566</v>
      </c>
    </row>
    <row r="180" customFormat="false" ht="15" hidden="false" customHeight="false" outlineLevel="0" collapsed="false">
      <c r="A180" s="6" t="n">
        <v>44866</v>
      </c>
      <c r="B180" s="1" t="n">
        <v>0.055756</v>
      </c>
      <c r="C180" s="1" t="n">
        <v>0.07371</v>
      </c>
      <c r="D180" s="1" t="n">
        <v>0.0029</v>
      </c>
      <c r="F180" s="1" t="n">
        <f aca="false">B180-$D180</f>
        <v>0.052856</v>
      </c>
      <c r="G180" s="1" t="n">
        <f aca="false">C180-$D180</f>
        <v>0.07081</v>
      </c>
    </row>
    <row r="181" customFormat="false" ht="15" hidden="false" customHeight="false" outlineLevel="0" collapsed="false">
      <c r="A181" s="6" t="n">
        <v>44896</v>
      </c>
      <c r="B181" s="1" t="n">
        <v>-0.057727</v>
      </c>
      <c r="C181" s="1" t="n">
        <v>0.029949</v>
      </c>
      <c r="D181" s="1" t="n">
        <v>0.0033</v>
      </c>
      <c r="F181" s="1" t="n">
        <f aca="false">B181-$D181</f>
        <v>-0.061027</v>
      </c>
      <c r="G181" s="1" t="n">
        <f aca="false">C181-$D181</f>
        <v>0.026649</v>
      </c>
    </row>
    <row r="182" customFormat="false" ht="15" hidden="false" customHeight="false" outlineLevel="0" collapsed="false">
      <c r="A182" s="6" t="n">
        <v>44927</v>
      </c>
      <c r="B182" s="1" t="n">
        <v>0.062682</v>
      </c>
      <c r="C182" s="1" t="n">
        <v>0.051232</v>
      </c>
      <c r="D182" s="1" t="n">
        <v>0.0035</v>
      </c>
      <c r="F182" s="1" t="n">
        <f aca="false">B182-$D182</f>
        <v>0.059182</v>
      </c>
      <c r="G182" s="1" t="n">
        <f aca="false">C182-$D182</f>
        <v>0.047732</v>
      </c>
    </row>
    <row r="183" customFormat="false" ht="15" hidden="false" customHeight="false" outlineLevel="0" collapsed="false">
      <c r="A183" s="6" t="n">
        <v>44958</v>
      </c>
      <c r="B183" s="1" t="n">
        <v>-0.024497</v>
      </c>
      <c r="C183" s="1" t="n">
        <v>-0.049864</v>
      </c>
      <c r="D183" s="1" t="n">
        <v>0.0034</v>
      </c>
      <c r="F183" s="1" t="n">
        <f aca="false">B183-$D183</f>
        <v>-0.027897</v>
      </c>
      <c r="G183" s="1" t="n">
        <f aca="false">C183-$D183</f>
        <v>-0.053264</v>
      </c>
    </row>
    <row r="184" customFormat="false" ht="15" hidden="false" customHeight="false" outlineLevel="0" collapsed="false">
      <c r="A184" s="6" t="n">
        <v>44986</v>
      </c>
      <c r="B184" s="1" t="n">
        <v>0.036573</v>
      </c>
      <c r="C184" s="1" t="n">
        <v>0.093139</v>
      </c>
      <c r="D184" s="1" t="n">
        <v>0.0036</v>
      </c>
      <c r="F184" s="1" t="n">
        <f aca="false">B184-$D184</f>
        <v>0.032973</v>
      </c>
      <c r="G184" s="1" t="n">
        <f aca="false">C184-$D184</f>
        <v>0.089539</v>
      </c>
    </row>
    <row r="185" customFormat="false" ht="15" hidden="false" customHeight="false" outlineLevel="0" collapsed="false">
      <c r="A185" s="6" t="n">
        <v>45017</v>
      </c>
      <c r="B185" s="1" t="n">
        <v>0.015509</v>
      </c>
      <c r="C185" s="1" t="n">
        <v>0.001971</v>
      </c>
      <c r="D185" s="1" t="n">
        <v>0.0035</v>
      </c>
      <c r="F185" s="1" t="n">
        <f aca="false">B185-$D185</f>
        <v>0.012009</v>
      </c>
      <c r="G185" s="1" t="n">
        <f aca="false">C185-$D185</f>
        <v>-0.001529</v>
      </c>
    </row>
    <row r="186" customFormat="false" ht="15" hidden="false" customHeight="false" outlineLevel="0" collapsed="false">
      <c r="A186" s="6" t="n">
        <v>45047</v>
      </c>
      <c r="B186" s="1" t="n">
        <v>0.004208</v>
      </c>
      <c r="C186" s="1" t="n">
        <v>-0.011953</v>
      </c>
      <c r="D186" s="1" t="n">
        <v>0.0036</v>
      </c>
      <c r="F186" s="1" t="n">
        <f aca="false">B186-$D186</f>
        <v>0.000608</v>
      </c>
      <c r="G186" s="1" t="n">
        <f aca="false">C186-$D186</f>
        <v>-0.015553</v>
      </c>
    </row>
    <row r="187" customFormat="false" ht="15" hidden="false" customHeight="false" outlineLevel="0" collapsed="false">
      <c r="A187" s="6" t="n">
        <v>45078</v>
      </c>
      <c r="B187" s="1" t="n">
        <v>0.065952</v>
      </c>
      <c r="C187" s="1" t="n">
        <v>-0.028305</v>
      </c>
      <c r="D187" s="1" t="n">
        <v>0.004</v>
      </c>
      <c r="F187" s="1" t="n">
        <f aca="false">B187-$D187</f>
        <v>0.061952</v>
      </c>
      <c r="G187" s="1" t="n">
        <f aca="false">C187-$D187</f>
        <v>-0.032305</v>
      </c>
    </row>
    <row r="188" customFormat="false" ht="15" hidden="false" customHeight="false" outlineLevel="0" collapsed="false">
      <c r="A188" s="6" t="n">
        <v>45108</v>
      </c>
      <c r="B188" s="1" t="n">
        <v>0.032024</v>
      </c>
      <c r="C188" s="1" t="n">
        <v>0.027317</v>
      </c>
      <c r="D188" s="1" t="n">
        <v>0.0045</v>
      </c>
      <c r="F188" s="1" t="n">
        <f aca="false">B188-$D188</f>
        <v>0.027524</v>
      </c>
      <c r="G188" s="1" t="n">
        <f aca="false">C188-$D188</f>
        <v>0.022817</v>
      </c>
    </row>
    <row r="189" customFormat="false" ht="15" hidden="false" customHeight="false" outlineLevel="0" collapsed="false">
      <c r="A189" s="6" t="n">
        <v>45139</v>
      </c>
      <c r="B189" s="1" t="n">
        <v>-0.016022</v>
      </c>
      <c r="C189" s="1" t="n">
        <v>-0.005804</v>
      </c>
      <c r="D189" s="1" t="n">
        <v>0.0045</v>
      </c>
      <c r="F189" s="1" t="n">
        <f aca="false">B189-$D189</f>
        <v>-0.020522</v>
      </c>
      <c r="G189" s="1" t="n">
        <f aca="false">C189-$D189</f>
        <v>-0.010304</v>
      </c>
    </row>
    <row r="190" customFormat="false" ht="15" hidden="false" customHeight="false" outlineLevel="0" collapsed="false">
      <c r="A190" s="6" t="n">
        <v>45170</v>
      </c>
      <c r="B190" s="1" t="n">
        <v>-0.047783</v>
      </c>
      <c r="C190" s="1" t="n">
        <v>-0.037342</v>
      </c>
      <c r="D190" s="1" t="n">
        <v>0.0043</v>
      </c>
      <c r="F190" s="1" t="n">
        <f aca="false">B190-$D190</f>
        <v>-0.052083</v>
      </c>
      <c r="G190" s="1" t="n">
        <f aca="false">C190-$D190</f>
        <v>-0.041642</v>
      </c>
    </row>
    <row r="191" customFormat="false" ht="15" hidden="false" customHeight="false" outlineLevel="0" collapsed="false">
      <c r="A191" s="6" t="n">
        <v>45200</v>
      </c>
      <c r="B191" s="1" t="n">
        <v>-0.021154</v>
      </c>
      <c r="C191" s="1" t="n">
        <v>0.067322</v>
      </c>
      <c r="D191" s="1" t="n">
        <v>0.0047</v>
      </c>
      <c r="F191" s="1" t="n">
        <f aca="false">B191-$D191</f>
        <v>-0.025854</v>
      </c>
      <c r="G191" s="1" t="n">
        <f aca="false">C191-$D191</f>
        <v>0.062622</v>
      </c>
    </row>
    <row r="192" customFormat="false" ht="15" hidden="false" customHeight="false" outlineLevel="0" collapsed="false">
      <c r="A192" s="6" t="n">
        <v>45231</v>
      </c>
      <c r="B192" s="1" t="n">
        <v>0.091195</v>
      </c>
      <c r="C192" s="1" t="n">
        <v>0.020149</v>
      </c>
      <c r="D192" s="1" t="n">
        <v>0.0044</v>
      </c>
      <c r="F192" s="1" t="n">
        <f aca="false">B192-$D192</f>
        <v>0.086795</v>
      </c>
      <c r="G192" s="1" t="n">
        <f aca="false">C192-$D192</f>
        <v>0.015749</v>
      </c>
    </row>
    <row r="193" customFormat="false" ht="15" hidden="false" customHeight="false" outlineLevel="0" collapsed="false">
      <c r="A193" s="6" t="n">
        <v>45261</v>
      </c>
      <c r="B193" s="1" t="n">
        <v>0.045303</v>
      </c>
      <c r="C193" s="1" t="n">
        <v>0.012047</v>
      </c>
      <c r="D193" s="1" t="n">
        <v>0.0043</v>
      </c>
      <c r="F193" s="1" t="n">
        <f aca="false">B193-$D193</f>
        <v>0.041003</v>
      </c>
      <c r="G193" s="1" t="n">
        <f aca="false">C193-$D193</f>
        <v>0.007747</v>
      </c>
    </row>
    <row r="194" customFormat="false" ht="15" hidden="false" customHeight="false" outlineLevel="0" collapsed="false">
      <c r="A194" s="6" t="n">
        <v>45292</v>
      </c>
      <c r="B194" s="1" t="n">
        <v>0.01668</v>
      </c>
      <c r="C194" s="1" t="n">
        <v>-0.011879</v>
      </c>
      <c r="D194" s="1" t="n">
        <v>0.0047</v>
      </c>
      <c r="F194" s="1" t="n">
        <f aca="false">B194-$D194</f>
        <v>0.01198</v>
      </c>
      <c r="G194" s="1" t="n">
        <f aca="false">C194-$D194</f>
        <v>-0.016579</v>
      </c>
    </row>
    <row r="195" customFormat="false" ht="15" hidden="false" customHeight="false" outlineLevel="0" collapsed="false">
      <c r="A195" s="6" t="n">
        <v>45323</v>
      </c>
      <c r="B195" s="1" t="n">
        <v>0.053287</v>
      </c>
      <c r="C195" s="1" t="n">
        <v>-0.002503</v>
      </c>
      <c r="D195" s="1" t="n">
        <v>0.0042</v>
      </c>
      <c r="F195" s="1" t="n">
        <f aca="false">B195-$D195</f>
        <v>0.049087</v>
      </c>
      <c r="G195" s="1" t="n">
        <f aca="false">C195-$D195</f>
        <v>-0.006703</v>
      </c>
    </row>
    <row r="196" customFormat="false" ht="15" hidden="false" customHeight="false" outlineLevel="0" collapsed="false">
      <c r="A196" s="6" t="n">
        <v>45352</v>
      </c>
      <c r="B196" s="1" t="n">
        <v>0.032053</v>
      </c>
      <c r="C196" s="1" t="n">
        <v>0.085695</v>
      </c>
      <c r="D196" s="1" t="n">
        <v>0.0043</v>
      </c>
      <c r="F196" s="1" t="n">
        <f aca="false">B196-$D196</f>
        <v>0.027753</v>
      </c>
      <c r="G196" s="1" t="n">
        <f aca="false">C196-$D196</f>
        <v>0.081395</v>
      </c>
    </row>
    <row r="197" customFormat="false" ht="15" hidden="false" customHeight="false" outlineLevel="0" collapsed="false">
      <c r="A197" s="6" t="n">
        <v>45383</v>
      </c>
      <c r="B197" s="1" t="n">
        <v>-0.040956</v>
      </c>
      <c r="C197" s="1" t="n">
        <v>0.048845</v>
      </c>
      <c r="D197" s="1" t="n">
        <v>0.0047</v>
      </c>
      <c r="F197" s="1" t="n">
        <f aca="false">B197-$D197</f>
        <v>-0.045656</v>
      </c>
      <c r="G197" s="1" t="n">
        <f aca="false">C197-$D197</f>
        <v>0.044145</v>
      </c>
    </row>
    <row r="198" customFormat="false" ht="15" hidden="false" customHeight="false" outlineLevel="0" collapsed="false">
      <c r="A198" s="6" t="n">
        <v>45413</v>
      </c>
      <c r="B198" s="1" t="n">
        <v>0.049457</v>
      </c>
      <c r="C198" s="1" t="n">
        <v>0.012139</v>
      </c>
      <c r="D198" s="1" t="n">
        <v>0.0044</v>
      </c>
      <c r="F198" s="1" t="n">
        <f aca="false">B198-$D198</f>
        <v>0.045057</v>
      </c>
      <c r="G198" s="1" t="n">
        <f aca="false">C198-$D198</f>
        <v>0.007739</v>
      </c>
    </row>
    <row r="199" customFormat="false" ht="15" hidden="false" customHeight="false" outlineLevel="0" collapsed="false">
      <c r="A199" s="6" t="n">
        <v>45444</v>
      </c>
      <c r="B199" s="1" t="n">
        <v>0.035757</v>
      </c>
      <c r="C199" s="1" t="n">
        <v>-0.00653</v>
      </c>
      <c r="D199" s="1" t="n">
        <v>0.0041</v>
      </c>
      <c r="F199" s="1" t="n">
        <f aca="false">B199-$D199</f>
        <v>0.031657</v>
      </c>
      <c r="G199" s="1" t="n">
        <f aca="false">C199-$D199</f>
        <v>-0.01063</v>
      </c>
    </row>
    <row r="200" customFormat="false" ht="15" hidden="false" customHeight="false" outlineLevel="0" collapsed="false">
      <c r="A200" s="6" t="n">
        <v>45474</v>
      </c>
      <c r="B200" s="1" t="n">
        <v>0.012047</v>
      </c>
      <c r="C200" s="1" t="n">
        <v>0.039526</v>
      </c>
      <c r="D200" s="1" t="n">
        <v>0.0045</v>
      </c>
      <c r="F200" s="1" t="n">
        <f aca="false">B200-$D200</f>
        <v>0.007547</v>
      </c>
      <c r="G200" s="1" t="n">
        <f aca="false">C200-$D200</f>
        <v>0.035026</v>
      </c>
    </row>
    <row r="201" customFormat="false" ht="15" hidden="false" customHeight="false" outlineLevel="0" collapsed="false">
      <c r="A201" s="6" t="n">
        <v>45505</v>
      </c>
      <c r="B201" s="1" t="n">
        <v>0.024141</v>
      </c>
      <c r="C201" s="1" t="n">
        <v>0.04321</v>
      </c>
      <c r="D201" s="1" t="n">
        <v>0.0048</v>
      </c>
      <c r="F201" s="1" t="n">
        <f aca="false">B201-$D201</f>
        <v>0.019341</v>
      </c>
      <c r="G201" s="1" t="n">
        <f aca="false">C201-$D201</f>
        <v>0.03841</v>
      </c>
    </row>
    <row r="202" customFormat="false" ht="15" hidden="false" customHeight="false" outlineLevel="0" collapsed="false">
      <c r="A202" s="6" t="n">
        <v>45536</v>
      </c>
      <c r="B202" s="1" t="n">
        <v>0.021226</v>
      </c>
      <c r="C202" s="1" t="n">
        <v>0.049918</v>
      </c>
      <c r="D202" s="1" t="n">
        <v>0.004</v>
      </c>
      <c r="F202" s="1" t="n">
        <f aca="false">B202-$D202</f>
        <v>0.017226</v>
      </c>
      <c r="G202" s="1" t="n">
        <f aca="false">C202-$D202</f>
        <v>0.045918</v>
      </c>
    </row>
    <row r="203" customFormat="false" ht="15" hidden="false" customHeight="false" outlineLevel="0" collapsed="false">
      <c r="A203" s="6" t="n">
        <v>45566</v>
      </c>
      <c r="B203" s="1" t="n">
        <v>-0.009158</v>
      </c>
      <c r="C203" s="1" t="n">
        <v>0.048771</v>
      </c>
      <c r="D203" s="1" t="n">
        <v>0.0039</v>
      </c>
      <c r="F203" s="1" t="n">
        <f aca="false">B203-$D203</f>
        <v>-0.013058</v>
      </c>
      <c r="G203" s="1" t="n">
        <f aca="false">C203-$D203</f>
        <v>0.044871</v>
      </c>
    </row>
    <row r="204" customFormat="false" ht="15" hidden="false" customHeight="false" outlineLevel="0" collapsed="false">
      <c r="A204" s="6" t="n">
        <v>45597</v>
      </c>
      <c r="B204" s="1" t="n">
        <v>0.058566</v>
      </c>
      <c r="C204" s="1" t="n">
        <v>-0.041412</v>
      </c>
      <c r="D204" s="1" t="n">
        <v>0.004</v>
      </c>
      <c r="F204" s="1" t="n">
        <f aca="false">B204-$D204</f>
        <v>0.054566</v>
      </c>
      <c r="G204" s="1" t="n">
        <f aca="false">C204-$D204</f>
        <v>-0.045412</v>
      </c>
    </row>
    <row r="205" customFormat="false" ht="15" hidden="false" customHeight="false" outlineLevel="0" collapsed="false">
      <c r="A205" s="6" t="n">
        <v>45627</v>
      </c>
      <c r="B205" s="1" t="n">
        <v>-0.023956</v>
      </c>
      <c r="C205" s="1" t="n">
        <v>-0.020062</v>
      </c>
      <c r="D205" s="1" t="n">
        <v>0.0037</v>
      </c>
      <c r="F205" s="1" t="n">
        <f aca="false">B205-$D205</f>
        <v>-0.027656</v>
      </c>
      <c r="G205" s="1" t="n">
        <f aca="false">C205-$D205</f>
        <v>-0.023762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3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B63" activeCellId="0" sqref="B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98"/>
    <col collapsed="false" customWidth="true" hidden="false" outlineLevel="0" max="2" min="2" style="2" width="12.98"/>
  </cols>
  <sheetData>
    <row r="1" customFormat="false" ht="13.8" hidden="false" customHeight="false" outlineLevel="0" collapsed="false">
      <c r="B1" s="2" t="s">
        <v>6</v>
      </c>
      <c r="C1" s="2" t="s">
        <v>7</v>
      </c>
    </row>
    <row r="2" customFormat="false" ht="13.8" hidden="false" customHeight="false" outlineLevel="0" collapsed="false">
      <c r="A2" s="2" t="s">
        <v>8</v>
      </c>
      <c r="B2" s="1" t="n">
        <f aca="false">AVERAGE(Data!F2:F205)</f>
        <v>0.00853016176470588</v>
      </c>
      <c r="C2" s="1" t="n">
        <f aca="false">AVERAGE(Data!G2:G205)</f>
        <v>0.00587713235294118</v>
      </c>
    </row>
    <row r="3" customFormat="false" ht="13.8" hidden="false" customHeight="false" outlineLevel="0" collapsed="false">
      <c r="A3" s="2" t="s">
        <v>9</v>
      </c>
      <c r="B3" s="7" t="n">
        <f aca="false">STDEV(Data!F2:F205)</f>
        <v>0.0460640953332982</v>
      </c>
      <c r="C3" s="7" t="n">
        <f aca="false">STDEV(Data!G2:G205)</f>
        <v>0.0488204475297196</v>
      </c>
    </row>
    <row r="4" customFormat="false" ht="13.8" hidden="false" customHeight="false" outlineLevel="0" collapsed="false">
      <c r="A4" s="2" t="s">
        <v>10</v>
      </c>
      <c r="B4" s="8" t="n">
        <f aca="false">CORREL(Data!F2:F205,Data!G2:G205)</f>
        <v>0.0598621627708677</v>
      </c>
    </row>
    <row r="5" customFormat="false" ht="13.8" hidden="false" customHeight="false" outlineLevel="0" collapsed="false">
      <c r="A5" s="2" t="s">
        <v>11</v>
      </c>
      <c r="B5" s="8" t="n">
        <f aca="false">B2/B3</f>
        <v>0.18518027333405</v>
      </c>
      <c r="C5" s="8" t="n">
        <f aca="false">C2/C3</f>
        <v>0.120382598896978</v>
      </c>
    </row>
    <row r="6" customFormat="false" ht="13.8" hidden="false" customHeight="false" outlineLevel="0" collapsed="false"/>
    <row r="7" customFormat="false" ht="13.8" hidden="false" customHeight="false" outlineLevel="0" collapsed="false">
      <c r="A7" s="2" t="s">
        <v>12</v>
      </c>
    </row>
    <row r="8" customFormat="false" ht="13.8" hidden="false" customHeight="false" outlineLevel="0" collapsed="false">
      <c r="B8" s="2" t="s">
        <v>13</v>
      </c>
      <c r="C8" s="2" t="s">
        <v>14</v>
      </c>
      <c r="D8" s="9" t="s">
        <v>15</v>
      </c>
      <c r="E8" s="9" t="s">
        <v>16</v>
      </c>
      <c r="F8" s="2" t="s">
        <v>11</v>
      </c>
    </row>
    <row r="9" customFormat="false" ht="13.8" hidden="false" customHeight="false" outlineLevel="0" collapsed="false">
      <c r="B9" s="1" t="n">
        <v>0</v>
      </c>
      <c r="C9" s="1" t="n">
        <f aca="false">1-B9</f>
        <v>1</v>
      </c>
      <c r="D9" s="9" t="n">
        <f aca="false">SQRT(B9^2*$B$3^2 + C9^2*$C$3^2 + 2*B9*C9*$B$3*$C$3*$C$5)</f>
        <v>0.0488204475297196</v>
      </c>
      <c r="E9" s="9" t="n">
        <f aca="false">B9*$B$2 + C9*$C$2</f>
        <v>0.00587713235294118</v>
      </c>
      <c r="F9" s="10" t="n">
        <f aca="false">E9/D9</f>
        <v>0.120382598896978</v>
      </c>
    </row>
    <row r="10" customFormat="false" ht="13.8" hidden="false" customHeight="false" outlineLevel="0" collapsed="false">
      <c r="B10" s="1" t="n">
        <f aca="false">B9+0.02</f>
        <v>0.02</v>
      </c>
      <c r="C10" s="1" t="n">
        <f aca="false">1-B10</f>
        <v>0.98</v>
      </c>
      <c r="D10" s="9" t="n">
        <f aca="false">SQRT(B10^2*$B$3^2 + C10^2*$C$3^2 + 2*B10*C10*$B$3*$C$3*$C$5)</f>
        <v>0.0479636654091831</v>
      </c>
      <c r="E10" s="9" t="n">
        <f aca="false">B10*$B$2 + C10*$C$2</f>
        <v>0.00593019294117647</v>
      </c>
      <c r="F10" s="10" t="n">
        <f aca="false">E10/D10</f>
        <v>0.123639277577837</v>
      </c>
    </row>
    <row r="11" customFormat="false" ht="13.8" hidden="false" customHeight="false" outlineLevel="0" collapsed="false">
      <c r="B11" s="1" t="n">
        <f aca="false">B10+0.02</f>
        <v>0.04</v>
      </c>
      <c r="C11" s="1" t="n">
        <f aca="false">1-B11</f>
        <v>0.96</v>
      </c>
      <c r="D11" s="9" t="n">
        <f aca="false">SQRT(B11^2*$B$3^2 + C11^2*$C$3^2 + 2*B11*C11*$B$3*$C$3*$C$5)</f>
        <v>0.0471249552985543</v>
      </c>
      <c r="E11" s="9" t="n">
        <f aca="false">B11*$B$2 + C11*$C$2</f>
        <v>0.00598325352941176</v>
      </c>
      <c r="F11" s="10" t="n">
        <f aca="false">E11/D11</f>
        <v>0.126965712572152</v>
      </c>
    </row>
    <row r="12" customFormat="false" ht="13.8" hidden="false" customHeight="false" outlineLevel="0" collapsed="false">
      <c r="B12" s="1" t="n">
        <f aca="false">B11+0.02</f>
        <v>0.06</v>
      </c>
      <c r="C12" s="1" t="n">
        <f aca="false">1-B12</f>
        <v>0.94</v>
      </c>
      <c r="D12" s="9" t="n">
        <f aca="false">SQRT(B12^2*$B$3^2 + C12^2*$C$3^2 + 2*B12*C12*$B$3*$C$3*$C$5)</f>
        <v>0.0463052992023822</v>
      </c>
      <c r="E12" s="9" t="n">
        <f aca="false">B12*$B$2 + C12*$C$2</f>
        <v>0.00603631411764706</v>
      </c>
      <c r="F12" s="10" t="n">
        <f aca="false">E12/D12</f>
        <v>0.130359034961954</v>
      </c>
    </row>
    <row r="13" customFormat="false" ht="13.8" hidden="false" customHeight="false" outlineLevel="0" collapsed="false">
      <c r="B13" s="1" t="n">
        <f aca="false">B12+0.02</f>
        <v>0.08</v>
      </c>
      <c r="C13" s="1" t="n">
        <f aca="false">1-B13</f>
        <v>0.92</v>
      </c>
      <c r="D13" s="9" t="n">
        <f aca="false">SQRT(B13^2*$B$3^2 + C13^2*$C$3^2 + 2*B13*C13*$B$3*$C$3*$C$5)</f>
        <v>0.0455057267437654</v>
      </c>
      <c r="E13" s="9" t="n">
        <f aca="false">B13*$B$2 + C13*$C$2</f>
        <v>0.00608937470588235</v>
      </c>
      <c r="F13" s="10" t="n">
        <f aca="false">E13/D13</f>
        <v>0.133815568756226</v>
      </c>
    </row>
    <row r="14" customFormat="false" ht="13.8" hidden="false" customHeight="false" outlineLevel="0" collapsed="false">
      <c r="B14" s="1" t="n">
        <f aca="false">B13+0.02</f>
        <v>0.1</v>
      </c>
      <c r="C14" s="1" t="n">
        <f aca="false">1-B14</f>
        <v>0.9</v>
      </c>
      <c r="D14" s="9" t="n">
        <f aca="false">SQRT(B14^2*$B$3^2 + C14^2*$C$3^2 + 2*B14*C14*$B$3*$C$3*$C$5)</f>
        <v>0.0447273150173254</v>
      </c>
      <c r="E14" s="9" t="n">
        <f aca="false">B14*$B$2 + C14*$C$2</f>
        <v>0.00614243529411765</v>
      </c>
      <c r="F14" s="10" t="n">
        <f aca="false">E14/D14</f>
        <v>0.137330740549446</v>
      </c>
    </row>
    <row r="15" customFormat="false" ht="13.8" hidden="false" customHeight="false" outlineLevel="0" collapsed="false">
      <c r="B15" s="1" t="n">
        <f aca="false">B14+0.02</f>
        <v>0.12</v>
      </c>
      <c r="C15" s="1" t="n">
        <f aca="false">1-B15</f>
        <v>0.88</v>
      </c>
      <c r="D15" s="9" t="n">
        <f aca="false">SQRT(B15^2*$B$3^2 + C15^2*$C$3^2 + 2*B15*C15*$B$3*$C$3*$C$5)</f>
        <v>0.0439711878480057</v>
      </c>
      <c r="E15" s="9" t="n">
        <f aca="false">B15*$B$2 + C15*$C$2</f>
        <v>0.00619549588235294</v>
      </c>
      <c r="F15" s="10" t="n">
        <f aca="false">E15/D15</f>
        <v>0.140898988304996</v>
      </c>
    </row>
    <row r="16" customFormat="false" ht="13.8" hidden="false" customHeight="false" outlineLevel="0" collapsed="false">
      <c r="B16" s="1" t="n">
        <f aca="false">B15+0.02</f>
        <v>0.14</v>
      </c>
      <c r="C16" s="1" t="n">
        <f aca="false">1-B16</f>
        <v>0.86</v>
      </c>
      <c r="D16" s="9" t="n">
        <f aca="false">SQRT(B16^2*$B$3^2 + C16^2*$C$3^2 + 2*B16*C16*$B$3*$C$3*$C$5)</f>
        <v>0.043238514345371</v>
      </c>
      <c r="E16" s="9" t="n">
        <f aca="false">B16*$B$2 + C16*$C$2</f>
        <v>0.00624855647058824</v>
      </c>
      <c r="F16" s="10" t="n">
        <f aca="false">E16/D16</f>
        <v>0.144513671785238</v>
      </c>
    </row>
    <row r="17" customFormat="false" ht="13.8" hidden="false" customHeight="false" outlineLevel="0" collapsed="false">
      <c r="B17" s="1" t="n">
        <f aca="false">B16+0.02</f>
        <v>0.16</v>
      </c>
      <c r="C17" s="1" t="n">
        <f aca="false">1-B17</f>
        <v>0.84</v>
      </c>
      <c r="D17" s="9" t="n">
        <f aca="false">SQRT(B17^2*$B$3^2 + C17^2*$C$3^2 + 2*B17*C17*$B$3*$C$3*$C$5)</f>
        <v>0.0425305066364112</v>
      </c>
      <c r="E17" s="9" t="n">
        <f aca="false">B17*$B$2 + C17*$C$2</f>
        <v>0.00630161705882353</v>
      </c>
      <c r="F17" s="10" t="n">
        <f aca="false">E17/D17</f>
        <v>0.148166987821128</v>
      </c>
    </row>
    <row r="18" customFormat="false" ht="13.8" hidden="false" customHeight="false" outlineLevel="0" collapsed="false">
      <c r="B18" s="1" t="n">
        <f aca="false">B17+0.02</f>
        <v>0.18</v>
      </c>
      <c r="C18" s="1" t="n">
        <f aca="false">1-B18</f>
        <v>0.82</v>
      </c>
      <c r="D18" s="9" t="n">
        <f aca="false">SQRT(B18^2*$B$3^2 + C18^2*$C$3^2 + 2*B18*C18*$B$3*$C$3*$C$5)</f>
        <v>0.041848416656183</v>
      </c>
      <c r="E18" s="9" t="n">
        <f aca="false">B18*$B$2 + C18*$C$2</f>
        <v>0.00635467764705882</v>
      </c>
      <c r="F18" s="10" t="n">
        <f aca="false">E18/D18</f>
        <v>0.151849894328557</v>
      </c>
    </row>
    <row r="19" customFormat="false" ht="13.8" hidden="false" customHeight="false" outlineLevel="0" collapsed="false">
      <c r="B19" s="1" t="n">
        <f aca="false">B18+0.02</f>
        <v>0.2</v>
      </c>
      <c r="C19" s="1" t="n">
        <f aca="false">1-B19</f>
        <v>0.8</v>
      </c>
      <c r="D19" s="9" t="n">
        <f aca="false">SQRT(B19^2*$B$3^2 + C19^2*$C$3^2 + 2*B19*C19*$B$3*$C$3*$C$5)</f>
        <v>0.0411935318761803</v>
      </c>
      <c r="E19" s="9" t="n">
        <f aca="false">B19*$B$2 + C19*$C$2</f>
        <v>0.00640773823529412</v>
      </c>
      <c r="F19" s="10" t="n">
        <f aca="false">E19/D19</f>
        <v>0.155552047699006</v>
      </c>
    </row>
    <row r="20" customFormat="false" ht="13.8" hidden="false" customHeight="false" outlineLevel="0" collapsed="false">
      <c r="B20" s="1" t="n">
        <f aca="false">B19+0.02</f>
        <v>0.22</v>
      </c>
      <c r="C20" s="1" t="n">
        <f aca="false">1-B20</f>
        <v>0.78</v>
      </c>
      <c r="D20" s="9" t="n">
        <f aca="false">SQRT(B20^2*$B$3^2 + C20^2*$C$3^2 + 2*B20*C20*$B$3*$C$3*$C$5)</f>
        <v>0.0405671698564614</v>
      </c>
      <c r="E20" s="9" t="n">
        <f aca="false">B20*$B$2 + C20*$C$2</f>
        <v>0.00646079882352941</v>
      </c>
      <c r="F20" s="10" t="n">
        <f aca="false">E20/D20</f>
        <v>0.159261758865349</v>
      </c>
    </row>
    <row r="21" customFormat="false" ht="13.8" hidden="false" customHeight="false" outlineLevel="0" collapsed="false">
      <c r="B21" s="1" t="n">
        <f aca="false">B20+0.02</f>
        <v>0.24</v>
      </c>
      <c r="C21" s="1" t="n">
        <f aca="false">1-B21</f>
        <v>0.76</v>
      </c>
      <c r="D21" s="9" t="n">
        <f aca="false">SQRT(B21^2*$B$3^2 + C21^2*$C$3^2 + 2*B21*C21*$B$3*$C$3*$C$5)</f>
        <v>0.0399706715207139</v>
      </c>
      <c r="E21" s="9" t="n">
        <f aca="false">B21*$B$2 + C21*$C$2</f>
        <v>0.00651385941176471</v>
      </c>
      <c r="F21" s="10" t="n">
        <f aca="false">E21/D21</f>
        <v>0.162965973898863</v>
      </c>
    </row>
    <row r="22" customFormat="false" ht="13.8" hidden="false" customHeight="false" outlineLevel="0" collapsed="false">
      <c r="B22" s="1" t="n">
        <f aca="false">B21+0.02</f>
        <v>0.26</v>
      </c>
      <c r="C22" s="1" t="n">
        <f aca="false">1-B22</f>
        <v>0.74</v>
      </c>
      <c r="D22" s="9" t="n">
        <f aca="false">SQRT(B22^2*$B$3^2 + C22^2*$C$3^2 + 2*B22*C22*$B$3*$C$3*$C$5)</f>
        <v>0.0394053930750011</v>
      </c>
      <c r="E22" s="9" t="n">
        <f aca="false">B22*$B$2 + C22*$C$2</f>
        <v>0.00656692</v>
      </c>
      <c r="F22" s="10" t="n">
        <f aca="false">E22/D22</f>
        <v>0.166650285342949</v>
      </c>
    </row>
    <row r="23" customFormat="false" ht="13.8" hidden="false" customHeight="false" outlineLevel="0" collapsed="false">
      <c r="B23" s="1" t="n">
        <f aca="false">B22+0.02</f>
        <v>0.28</v>
      </c>
      <c r="C23" s="1" t="n">
        <f aca="false">1-B23</f>
        <v>0.72</v>
      </c>
      <c r="D23" s="9" t="n">
        <f aca="false">SQRT(B23^2*$B$3^2 + C23^2*$C$3^2 + 2*B23*C23*$B$3*$C$3*$C$5)</f>
        <v>0.0388726965220911</v>
      </c>
      <c r="E23" s="9" t="n">
        <f aca="false">B23*$B$2 + C23*$C$2</f>
        <v>0.00661998058823529</v>
      </c>
      <c r="F23" s="10" t="n">
        <f aca="false">E23/D23</f>
        <v>0.170298980531829</v>
      </c>
    </row>
    <row r="24" customFormat="false" ht="13.8" hidden="false" customHeight="false" outlineLevel="0" collapsed="false">
      <c r="B24" s="1" t="n">
        <f aca="false">B23+0.02</f>
        <v>0.3</v>
      </c>
      <c r="C24" s="1" t="n">
        <f aca="false">1-B24</f>
        <v>0.7</v>
      </c>
      <c r="D24" s="9" t="n">
        <f aca="false">SQRT(B24^2*$B$3^2 + C24^2*$C$3^2 + 2*B24*C24*$B$3*$C$3*$C$5)</f>
        <v>0.0383739387648253</v>
      </c>
      <c r="E24" s="9" t="n">
        <f aca="false">B24*$B$2 + C24*$C$2</f>
        <v>0.00667304117647059</v>
      </c>
      <c r="F24" s="10" t="n">
        <f aca="false">E24/D24</f>
        <v>0.173895132771393</v>
      </c>
    </row>
    <row r="25" customFormat="false" ht="13.8" hidden="false" customHeight="false" outlineLevel="0" collapsed="false">
      <c r="B25" s="1" t="n">
        <f aca="false">B24+0.02</f>
        <v>0.32</v>
      </c>
      <c r="C25" s="1" t="n">
        <f aca="false">1-B25</f>
        <v>0.68</v>
      </c>
      <c r="D25" s="9" t="n">
        <f aca="false">SQRT(B25^2*$B$3^2 + C25^2*$C$3^2 + 2*B25*C25*$B$3*$C$3*$C$5)</f>
        <v>0.0379104593440812</v>
      </c>
      <c r="E25" s="9" t="n">
        <f aca="false">B25*$B$2 + C25*$C$2</f>
        <v>0.00672610176470588</v>
      </c>
      <c r="F25" s="10" t="n">
        <f aca="false">E25/D25</f>
        <v>0.17742074037296</v>
      </c>
    </row>
    <row r="26" customFormat="false" ht="13.8" hidden="false" customHeight="false" outlineLevel="0" collapsed="false">
      <c r="B26" s="1" t="n">
        <f aca="false">B25+0.02</f>
        <v>0.34</v>
      </c>
      <c r="C26" s="1" t="n">
        <f aca="false">1-B26</f>
        <v>0.66</v>
      </c>
      <c r="D26" s="9" t="n">
        <f aca="false">SQRT(B26^2*$B$3^2 + C26^2*$C$3^2 + 2*B26*C26*$B$3*$C$3*$C$5)</f>
        <v>0.0374835669188063</v>
      </c>
      <c r="E26" s="9" t="n">
        <f aca="false">B26*$B$2 + C26*$C$2</f>
        <v>0.00677916235294118</v>
      </c>
      <c r="F26" s="10" t="n">
        <f aca="false">E26/D26</f>
        <v>0.18085691704916</v>
      </c>
    </row>
    <row r="27" customFormat="false" ht="13.8" hidden="false" customHeight="false" outlineLevel="0" collapsed="false">
      <c r="B27" s="1" t="n">
        <f aca="false">B26+0.02</f>
        <v>0.36</v>
      </c>
      <c r="C27" s="1" t="n">
        <f aca="false">1-B27</f>
        <v>0.64</v>
      </c>
      <c r="D27" s="9" t="n">
        <f aca="false">SQRT(B27^2*$B$3^2 + C27^2*$C$3^2 + 2*B27*C27*$B$3*$C$3*$C$5)</f>
        <v>0.0370945246654912</v>
      </c>
      <c r="E27" s="9" t="n">
        <f aca="false">B27*$B$2 + C27*$C$2</f>
        <v>0.00683222294117647</v>
      </c>
      <c r="F27" s="10" t="n">
        <f aca="false">E27/D27</f>
        <v>0.184184135065423</v>
      </c>
    </row>
    <row r="28" customFormat="false" ht="13.8" hidden="false" customHeight="false" outlineLevel="0" collapsed="false">
      <c r="B28" s="1" t="n">
        <f aca="false">B27+0.02</f>
        <v>0.38</v>
      </c>
      <c r="C28" s="1" t="n">
        <f aca="false">1-B28</f>
        <v>0.62</v>
      </c>
      <c r="D28" s="9" t="n">
        <f aca="false">SQRT(B28^2*$B$3^2 + C28^2*$C$3^2 + 2*B28*C28*$B$3*$C$3*$C$5)</f>
        <v>0.0367445348492201</v>
      </c>
      <c r="E28" s="9" t="n">
        <f aca="false">B28*$B$2 + C28*$C$2</f>
        <v>0.00688528352941176</v>
      </c>
      <c r="F28" s="10" t="n">
        <f aca="false">E28/D28</f>
        <v>0.187382519813226</v>
      </c>
    </row>
    <row r="29" customFormat="false" ht="13.8" hidden="false" customHeight="false" outlineLevel="0" collapsed="false">
      <c r="B29" s="1" t="n">
        <f aca="false">B28+0.02</f>
        <v>0.4</v>
      </c>
      <c r="C29" s="1" t="n">
        <f aca="false">1-B29</f>
        <v>0.6</v>
      </c>
      <c r="D29" s="9" t="n">
        <f aca="false">SQRT(B29^2*$B$3^2 + C29^2*$C$3^2 + 2*B29*C29*$B$3*$C$3*$C$5)</f>
        <v>0.0364347228936503</v>
      </c>
      <c r="E29" s="9" t="n">
        <f aca="false">B29*$B$2 + C29*$C$2</f>
        <v>0.00693834411764706</v>
      </c>
      <c r="F29" s="10" t="n">
        <f aca="false">E29/D29</f>
        <v>0.190432191234155</v>
      </c>
    </row>
    <row r="30" customFormat="false" ht="13.8" hidden="false" customHeight="false" outlineLevel="0" collapsed="false">
      <c r="B30" s="1" t="n">
        <f aca="false">B29+0.02</f>
        <v>0.42</v>
      </c>
      <c r="C30" s="1" t="n">
        <f aca="false">1-B30</f>
        <v>0.58</v>
      </c>
      <c r="D30" s="9" t="n">
        <f aca="false">SQRT(B30^2*$B$3^2 + C30^2*$C$3^2 + 2*B30*C30*$B$3*$C$3*$C$5)</f>
        <v>0.0361661213473789</v>
      </c>
      <c r="E30" s="9" t="n">
        <f aca="false">B30*$B$2 + C30*$C$2</f>
        <v>0.00699140470588235</v>
      </c>
      <c r="F30" s="10" t="n">
        <f aca="false">E30/D30</f>
        <v>0.193313643968876</v>
      </c>
    </row>
    <row r="31" customFormat="false" ht="13.8" hidden="false" customHeight="false" outlineLevel="0" collapsed="false">
      <c r="B31" s="1" t="n">
        <f aca="false">B30+0.02</f>
        <v>0.44</v>
      </c>
      <c r="C31" s="1" t="n">
        <f aca="false">1-B31</f>
        <v>0.56</v>
      </c>
      <c r="D31" s="9" t="n">
        <f aca="false">SQRT(B31^2*$B$3^2 + C31^2*$C$3^2 + 2*B31*C31*$B$3*$C$3*$C$5)</f>
        <v>0.0359396542027646</v>
      </c>
      <c r="E31" s="9" t="n">
        <f aca="false">B31*$B$2 + C31*$C$2</f>
        <v>0.00704446529411765</v>
      </c>
      <c r="F31" s="10" t="n">
        <f aca="false">E31/D31</f>
        <v>0.196008154512955</v>
      </c>
    </row>
    <row r="32" customFormat="false" ht="13.8" hidden="false" customHeight="false" outlineLevel="0" collapsed="false">
      <c r="B32" s="1" t="n">
        <f aca="false">B31+0.02</f>
        <v>0.46</v>
      </c>
      <c r="C32" s="1" t="n">
        <f aca="false">1-B32</f>
        <v>0.54</v>
      </c>
      <c r="D32" s="9" t="n">
        <f aca="false">SQRT(B32^2*$B$3^2 + C32^2*$C$3^2 + 2*B32*C32*$B$3*$C$3*$C$5)</f>
        <v>0.0357561220637805</v>
      </c>
      <c r="E32" s="9" t="n">
        <f aca="false">B32*$B$2 + C32*$C$2</f>
        <v>0.00709752588235294</v>
      </c>
      <c r="F32" s="10" t="n">
        <f aca="false">E32/D32</f>
        <v>0.198498200383493</v>
      </c>
    </row>
    <row r="33" customFormat="false" ht="13.8" hidden="false" customHeight="false" outlineLevel="0" collapsed="false">
      <c r="B33" s="1" t="n">
        <f aca="false">B32+0.02</f>
        <v>0.48</v>
      </c>
      <c r="C33" s="1" t="n">
        <f aca="false">1-B33</f>
        <v>0.52</v>
      </c>
      <c r="D33" s="9" t="n">
        <f aca="false">SQRT(B33^2*$B$3^2 + C33^2*$C$3^2 + 2*B33*C33*$B$3*$C$3*$C$5)</f>
        <v>0.0356161886758025</v>
      </c>
      <c r="E33" s="9" t="n">
        <f aca="false">B33*$B$2 + C33*$C$2</f>
        <v>0.00715058647058824</v>
      </c>
      <c r="F33" s="10" t="n">
        <f aca="false">E33/D33</f>
        <v>0.200767873723847</v>
      </c>
    </row>
    <row r="34" customFormat="false" ht="13.8" hidden="false" customHeight="false" outlineLevel="0" collapsed="false">
      <c r="B34" s="1" t="n">
        <f aca="false">B33+0.02</f>
        <v>0.5</v>
      </c>
      <c r="C34" s="1" t="n">
        <f aca="false">1-B34</f>
        <v>0.5</v>
      </c>
      <c r="D34" s="9" t="n">
        <f aca="false">SQRT(B34^2*$B$3^2 + C34^2*$C$3^2 + 2*B34*C34*$B$3*$C$3*$C$5)</f>
        <v>0.0355203693176953</v>
      </c>
      <c r="E34" s="9" t="n">
        <f aca="false">B34*$B$2 + C34*$C$2</f>
        <v>0.00720364705882353</v>
      </c>
      <c r="F34" s="10" t="n">
        <f aca="false">E34/D34</f>
        <v>0.202803270269909</v>
      </c>
    </row>
    <row r="35" customFormat="false" ht="13.8" hidden="false" customHeight="false" outlineLevel="0" collapsed="false">
      <c r="B35" s="1" t="n">
        <f aca="false">B34+0.02</f>
        <v>0.52</v>
      </c>
      <c r="C35" s="1" t="n">
        <f aca="false">1-B35</f>
        <v>0.48</v>
      </c>
      <c r="D35" s="9" t="n">
        <f aca="false">SQRT(B35^2*$B$3^2 + C35^2*$C$3^2 + 2*B35*C35*$B$3*$C$3*$C$5)</f>
        <v>0.0354690215126564</v>
      </c>
      <c r="E35" s="9" t="n">
        <f aca="false">B35*$B$2 + C35*$C$2</f>
        <v>0.00725670764705882</v>
      </c>
      <c r="F35" s="10" t="n">
        <f aca="false">E35/D35</f>
        <v>0.204592834467379</v>
      </c>
    </row>
    <row r="36" customFormat="false" ht="13.8" hidden="false" customHeight="false" outlineLevel="0" collapsed="false">
      <c r="A36" s="11" t="s">
        <v>17</v>
      </c>
      <c r="B36" s="12" t="n">
        <f aca="false">B35+0.02</f>
        <v>0.54</v>
      </c>
      <c r="C36" s="12" t="n">
        <f aca="false">1-B36</f>
        <v>0.46</v>
      </c>
      <c r="D36" s="13" t="n">
        <f aca="false">SQRT(B36^2*$B$3^2 + C36^2*$C$3^2 + 2*B36*C36*$B$3*$C$3*$C$5)</f>
        <v>0.0354623384393897</v>
      </c>
      <c r="E36" s="13" t="n">
        <f aca="false">B36*$B$2 + C36*$C$2</f>
        <v>0.00730976823529412</v>
      </c>
      <c r="F36" s="14" t="n">
        <f aca="false">E36/D36</f>
        <v>0.206127642929909</v>
      </c>
    </row>
    <row r="37" customFormat="false" ht="13.8" hidden="false" customHeight="false" outlineLevel="0" collapsed="false">
      <c r="B37" s="1" t="n">
        <f aca="false">B36+0.02</f>
        <v>0.56</v>
      </c>
      <c r="C37" s="1" t="n">
        <f aca="false">1-B37</f>
        <v>0.44</v>
      </c>
      <c r="D37" s="9" t="n">
        <f aca="false">SQRT(B37^2*$B$3^2 + C37^2*$C$3^2 + 2*B37*C37*$B$3*$C$3*$C$5)</f>
        <v>0.0355003453228143</v>
      </c>
      <c r="E37" s="9" t="n">
        <f aca="false">B37*$B$2 + C37*$C$2</f>
        <v>0.00736282882352941</v>
      </c>
      <c r="F37" s="10" t="n">
        <f aca="false">E37/D37</f>
        <v>0.207401611352712</v>
      </c>
    </row>
    <row r="38" customFormat="false" ht="13.8" hidden="false" customHeight="false" outlineLevel="0" collapsed="false">
      <c r="B38" s="1" t="n">
        <f aca="false">B37+0.02</f>
        <v>0.58</v>
      </c>
      <c r="C38" s="1" t="n">
        <f aca="false">1-B38</f>
        <v>0.42</v>
      </c>
      <c r="D38" s="9" t="n">
        <f aca="false">SQRT(B38^2*$B$3^2 + C38^2*$C$3^2 + 2*B38*C38*$B$3*$C$3*$C$5)</f>
        <v>0.0355828989602172</v>
      </c>
      <c r="E38" s="9" t="n">
        <f aca="false">B38*$B$2 + C38*$C$2</f>
        <v>0.00741588941176471</v>
      </c>
      <c r="F38" s="10" t="n">
        <f aca="false">E38/D38</f>
        <v>0.20841161424357</v>
      </c>
    </row>
    <row r="39" customFormat="false" ht="13.8" hidden="false" customHeight="false" outlineLevel="0" collapsed="false">
      <c r="B39" s="1" t="n">
        <f aca="false">B38+0.02</f>
        <v>0.6</v>
      </c>
      <c r="C39" s="1" t="n">
        <f aca="false">1-B39</f>
        <v>0.4</v>
      </c>
      <c r="D39" s="9" t="n">
        <f aca="false">SQRT(B39^2*$B$3^2 + C39^2*$C$3^2 + 2*B39*C39*$B$3*$C$3*$C$5)</f>
        <v>0.0357096904034703</v>
      </c>
      <c r="E39" s="9" t="n">
        <f aca="false">B39*$B$2 + C39*$C$2</f>
        <v>0.00746895</v>
      </c>
      <c r="F39" s="10" t="n">
        <f aca="false">E39/D39</f>
        <v>0.20915751202576</v>
      </c>
    </row>
    <row r="40" customFormat="false" ht="13.8" hidden="false" customHeight="false" outlineLevel="0" collapsed="false">
      <c r="B40" s="1" t="n">
        <f aca="false">B39+0.02</f>
        <v>0.62</v>
      </c>
      <c r="C40" s="1" t="n">
        <f aca="false">1-B40</f>
        <v>0.38</v>
      </c>
      <c r="D40" s="9" t="n">
        <f aca="false">SQRT(B40^2*$B$3^2 + C40^2*$C$3^2 + 2*B40*C40*$B$3*$C$3*$C$5)</f>
        <v>0.0358802506810514</v>
      </c>
      <c r="E40" s="9" t="n">
        <f aca="false">B40*$B$2 + C40*$C$2</f>
        <v>0.00752201058823529</v>
      </c>
      <c r="F40" s="10" t="n">
        <f aca="false">E40/D40</f>
        <v>0.20964208570058</v>
      </c>
    </row>
    <row r="41" customFormat="false" ht="13.8" hidden="false" customHeight="false" outlineLevel="0" collapsed="false">
      <c r="A41" s="11" t="s">
        <v>18</v>
      </c>
      <c r="B41" s="12" t="n">
        <f aca="false">B40+0.02</f>
        <v>0.64</v>
      </c>
      <c r="C41" s="12" t="n">
        <f aca="false">1-B41</f>
        <v>0.36</v>
      </c>
      <c r="D41" s="13" t="n">
        <f aca="false">SQRT(B41^2*$B$3^2 + C41^2*$C$3^2 + 2*B41*C41*$B$3*$C$3*$C$5)</f>
        <v>0.0360939593156971</v>
      </c>
      <c r="E41" s="13" t="n">
        <f aca="false">B41*$B$2 + C41*$C$2</f>
        <v>0.00757507117647059</v>
      </c>
      <c r="F41" s="14" t="n">
        <f aca="false">E41/D41</f>
        <v>0.20987088477091</v>
      </c>
    </row>
    <row r="42" customFormat="false" ht="13.8" hidden="false" customHeight="false" outlineLevel="0" collapsed="false">
      <c r="B42" s="1" t="n">
        <f aca="false">B41+0.02</f>
        <v>0.66</v>
      </c>
      <c r="C42" s="1" t="n">
        <f aca="false">1-B42</f>
        <v>0.34</v>
      </c>
      <c r="D42" s="9" t="n">
        <f aca="false">SQRT(B42^2*$B$3^2 + C42^2*$C$3^2 + 2*B42*C42*$B$3*$C$3*$C$5)</f>
        <v>0.0363500552840847</v>
      </c>
      <c r="E42" s="9" t="n">
        <f aca="false">B42*$B$2 + C42*$C$2</f>
        <v>0.00762813176470588</v>
      </c>
      <c r="F42" s="10" t="n">
        <f aca="false">E42/D42</f>
        <v>0.209851998988451</v>
      </c>
    </row>
    <row r="43" customFormat="false" ht="13.8" hidden="false" customHeight="false" outlineLevel="0" collapsed="false">
      <c r="B43" s="1" t="n">
        <f aca="false">B42+0.02</f>
        <v>0.68</v>
      </c>
      <c r="C43" s="1" t="n">
        <f aca="false">1-B43</f>
        <v>0.32</v>
      </c>
      <c r="D43" s="9" t="n">
        <f aca="false">SQRT(B43^2*$B$3^2 + C43^2*$C$3^2 + 2*B43*C43*$B$3*$C$3*$C$5)</f>
        <v>0.0366476499813227</v>
      </c>
      <c r="E43" s="9" t="n">
        <f aca="false">B43*$B$2 + C43*$C$2</f>
        <v>0.00768119235294118</v>
      </c>
      <c r="F43" s="10" t="n">
        <f aca="false">E43/D43</f>
        <v>0.209595768264973</v>
      </c>
    </row>
    <row r="44" customFormat="false" ht="13.8" hidden="false" customHeight="false" outlineLevel="0" collapsed="false">
      <c r="B44" s="1" t="n">
        <f aca="false">B43+0.02</f>
        <v>0.7</v>
      </c>
      <c r="C44" s="1" t="n">
        <f aca="false">1-B44</f>
        <v>0.3</v>
      </c>
      <c r="D44" s="9" t="n">
        <f aca="false">SQRT(B44^2*$B$3^2 + C44^2*$C$3^2 + 2*B44*C44*$B$3*$C$3*$C$5)</f>
        <v>0.0369857416996846</v>
      </c>
      <c r="E44" s="9" t="n">
        <f aca="false">B44*$B$2 + C44*$C$2</f>
        <v>0.00773425294117647</v>
      </c>
      <c r="F44" s="10" t="n">
        <f aca="false">E44/D44</f>
        <v>0.209114447507279</v>
      </c>
    </row>
    <row r="45" customFormat="false" ht="13.8" hidden="false" customHeight="false" outlineLevel="0" collapsed="false">
      <c r="B45" s="1" t="n">
        <f aca="false">B44+0.02</f>
        <v>0.72</v>
      </c>
      <c r="C45" s="1" t="n">
        <f aca="false">1-B45</f>
        <v>0.28</v>
      </c>
      <c r="D45" s="9" t="n">
        <f aca="false">SQRT(B45^2*$B$3^2 + C45^2*$C$3^2 + 2*B45*C45*$B$3*$C$3*$C$5)</f>
        <v>0.0373632311092436</v>
      </c>
      <c r="E45" s="9" t="n">
        <f aca="false">B45*$B$2 + C45*$C$2</f>
        <v>0.00778731352941177</v>
      </c>
      <c r="F45" s="10" t="n">
        <f aca="false">E45/D45</f>
        <v>0.208421844102375</v>
      </c>
    </row>
    <row r="46" customFormat="false" ht="13.8" hidden="false" customHeight="false" outlineLevel="0" collapsed="false">
      <c r="B46" s="1" t="n">
        <f aca="false">B45+0.02</f>
        <v>0.74</v>
      </c>
      <c r="C46" s="1" t="n">
        <f aca="false">1-B46</f>
        <v>0.26</v>
      </c>
      <c r="D46" s="9" t="n">
        <f aca="false">SQRT(B46^2*$B$3^2 + C46^2*$C$3^2 + 2*B46*C46*$B$3*$C$3*$C$5)</f>
        <v>0.0377789372361694</v>
      </c>
      <c r="E46" s="9" t="n">
        <f aca="false">B46*$B$2 + C46*$C$2</f>
        <v>0.00784037411764706</v>
      </c>
      <c r="F46" s="10" t="n">
        <f aca="false">E46/D46</f>
        <v>0.207532945372024</v>
      </c>
    </row>
    <row r="47" customFormat="false" ht="13.8" hidden="false" customHeight="false" outlineLevel="0" collapsed="false">
      <c r="B47" s="1" t="n">
        <f aca="false">B46+0.02</f>
        <v>0.76</v>
      </c>
      <c r="C47" s="1" t="n">
        <f aca="false">1-B47</f>
        <v>0.24</v>
      </c>
      <c r="D47" s="9" t="n">
        <f aca="false">SQRT(B47^2*$B$3^2 + C47^2*$C$3^2 + 2*B47*C47*$B$3*$C$3*$C$5)</f>
        <v>0.0382316134683172</v>
      </c>
      <c r="E47" s="9" t="n">
        <f aca="false">B47*$B$2 + C47*$C$2</f>
        <v>0.00789343470588235</v>
      </c>
      <c r="F47" s="10" t="n">
        <f aca="false">E47/D47</f>
        <v>0.206463551752104</v>
      </c>
    </row>
    <row r="48" customFormat="false" ht="13.8" hidden="false" customHeight="false" outlineLevel="0" collapsed="false">
      <c r="B48" s="1" t="n">
        <f aca="false">B47+0.02</f>
        <v>0.78</v>
      </c>
      <c r="C48" s="1" t="n">
        <f aca="false">1-B48</f>
        <v>0.22</v>
      </c>
      <c r="D48" s="9" t="n">
        <f aca="false">SQRT(B48^2*$B$3^2 + C48^2*$C$3^2 + 2*B48*C48*$B$3*$C$3*$C$5)</f>
        <v>0.038719963171624</v>
      </c>
      <c r="E48" s="9" t="n">
        <f aca="false">B48*$B$2 + C48*$C$2</f>
        <v>0.00794649529411765</v>
      </c>
      <c r="F48" s="10" t="n">
        <f aca="false">E48/D48</f>
        <v>0.205229929039325</v>
      </c>
    </row>
    <row r="49" customFormat="false" ht="13.8" hidden="false" customHeight="false" outlineLevel="0" collapsed="false">
      <c r="B49" s="1" t="n">
        <f aca="false">B48+0.02</f>
        <v>0.8</v>
      </c>
      <c r="C49" s="1" t="n">
        <f aca="false">1-B49</f>
        <v>0.2</v>
      </c>
      <c r="D49" s="9" t="n">
        <f aca="false">SQRT(B49^2*$B$3^2 + C49^2*$C$3^2 + 2*B49*C49*$B$3*$C$3*$C$5)</f>
        <v>0.039242654568183</v>
      </c>
      <c r="E49" s="9" t="n">
        <f aca="false">B49*$B$2 + C49*$C$2</f>
        <v>0.00799955588235294</v>
      </c>
      <c r="F49" s="10" t="n">
        <f aca="false">E49/D49</f>
        <v>0.203848490128361</v>
      </c>
    </row>
    <row r="50" customFormat="false" ht="13.8" hidden="false" customHeight="false" outlineLevel="0" collapsed="false">
      <c r="B50" s="1" t="n">
        <f aca="false">B49+0.02</f>
        <v>0.82</v>
      </c>
      <c r="C50" s="1" t="n">
        <f aca="false">1-B50</f>
        <v>0.18</v>
      </c>
      <c r="D50" s="9" t="n">
        <f aca="false">SQRT(B50^2*$B$3^2 + C50^2*$C$3^2 + 2*B50*C50*$B$3*$C$3*$C$5)</f>
        <v>0.0397983346011899</v>
      </c>
      <c r="E50" s="9" t="n">
        <f aca="false">B50*$B$2 + C50*$C$2</f>
        <v>0.00805261647058824</v>
      </c>
      <c r="F50" s="10" t="n">
        <f aca="false">E50/D50</f>
        <v>0.202335513565623</v>
      </c>
    </row>
    <row r="51" customFormat="false" ht="13.8" hidden="false" customHeight="false" outlineLevel="0" collapsed="false">
      <c r="B51" s="1" t="n">
        <f aca="false">B50+0.02</f>
        <v>0.84</v>
      </c>
      <c r="C51" s="1" t="n">
        <f aca="false">1-B51</f>
        <v>0.16</v>
      </c>
      <c r="D51" s="9" t="n">
        <f aca="false">SQRT(B51^2*$B$3^2 + C51^2*$C$3^2 + 2*B51*C51*$B$3*$C$3*$C$5)</f>
        <v>0.04038564158737</v>
      </c>
      <c r="E51" s="9" t="n">
        <f aca="false">B51*$B$2 + C51*$C$2</f>
        <v>0.00810567705882353</v>
      </c>
      <c r="F51" s="10" t="n">
        <f aca="false">E51/D51</f>
        <v>0.200706903251438</v>
      </c>
    </row>
    <row r="52" customFormat="false" ht="13.8" hidden="false" customHeight="false" outlineLevel="0" collapsed="false">
      <c r="B52" s="1" t="n">
        <f aca="false">B51+0.02</f>
        <v>0.86</v>
      </c>
      <c r="C52" s="1" t="n">
        <f aca="false">1-B52</f>
        <v>0.14</v>
      </c>
      <c r="D52" s="9" t="n">
        <f aca="false">SQRT(B52^2*$B$3^2 + C52^2*$C$3^2 + 2*B52*C52*$B$3*$C$3*$C$5)</f>
        <v>0.0410032165292367</v>
      </c>
      <c r="E52" s="9" t="n">
        <f aca="false">B52*$B$2 + C52*$C$2</f>
        <v>0.00815873764705882</v>
      </c>
      <c r="F52" s="10" t="n">
        <f aca="false">E52/D52</f>
        <v>0.198977990939842</v>
      </c>
    </row>
    <row r="53" customFormat="false" ht="13.8" hidden="false" customHeight="false" outlineLevel="0" collapsed="false">
      <c r="B53" s="1" t="n">
        <f aca="false">B52+0.02</f>
        <v>0.88</v>
      </c>
      <c r="C53" s="1" t="n">
        <f aca="false">1-B53</f>
        <v>0.12</v>
      </c>
      <c r="D53" s="9" t="n">
        <f aca="false">SQRT(B53^2*$B$3^2 + C53^2*$C$3^2 + 2*B53*C53*$B$3*$C$3*$C$5)</f>
        <v>0.0416497130240791</v>
      </c>
      <c r="E53" s="9" t="n">
        <f aca="false">B53*$B$2 + C53*$C$2</f>
        <v>0.00821179823529412</v>
      </c>
      <c r="F53" s="10" t="n">
        <f aca="false">E53/D53</f>
        <v>0.197163380946865</v>
      </c>
    </row>
    <row r="54" customFormat="false" ht="13.8" hidden="false" customHeight="false" outlineLevel="0" collapsed="false">
      <c r="B54" s="1" t="n">
        <f aca="false">B53+0.02</f>
        <v>0.900000000000001</v>
      </c>
      <c r="C54" s="1" t="n">
        <f aca="false">1-B54</f>
        <v>0.0999999999999995</v>
      </c>
      <c r="D54" s="9" t="n">
        <f aca="false">SQRT(B54^2*$B$3^2 + C54^2*$C$3^2 + 2*B54*C54*$B$3*$C$3*$C$5)</f>
        <v>0.0423238057617404</v>
      </c>
      <c r="E54" s="9" t="n">
        <f aca="false">B54*$B$2 + C54*$C$2</f>
        <v>0.00826485882352941</v>
      </c>
      <c r="F54" s="10" t="n">
        <f aca="false">E54/D54</f>
        <v>0.195276834745344</v>
      </c>
    </row>
    <row r="55" customFormat="false" ht="13.8" hidden="false" customHeight="false" outlineLevel="0" collapsed="false">
      <c r="B55" s="1" t="n">
        <f aca="false">B54+0.02</f>
        <v>0.920000000000001</v>
      </c>
      <c r="C55" s="1" t="n">
        <f aca="false">1-B55</f>
        <v>0.0799999999999995</v>
      </c>
      <c r="D55" s="9" t="n">
        <f aca="false">SQRT(B55^2*$B$3^2 + C55^2*$C$3^2 + 2*B55*C55*$B$3*$C$3*$C$5)</f>
        <v>0.0430241976479705</v>
      </c>
      <c r="E55" s="9" t="n">
        <f aca="false">B55*$B$2 + C55*$C$2</f>
        <v>0.00831791941176471</v>
      </c>
      <c r="F55" s="10" t="n">
        <f aca="false">E55/D55</f>
        <v>0.193331191898638</v>
      </c>
    </row>
    <row r="56" customFormat="false" ht="13.8" hidden="false" customHeight="false" outlineLevel="0" collapsed="false">
      <c r="B56" s="1" t="n">
        <f aca="false">B55+0.02</f>
        <v>0.940000000000001</v>
      </c>
      <c r="C56" s="1" t="n">
        <f aca="false">1-B56</f>
        <v>0.0599999999999995</v>
      </c>
      <c r="D56" s="9" t="n">
        <f aca="false">SQRT(B56^2*$B$3^2 + C56^2*$C$3^2 + 2*B56*C56*$B$3*$C$3*$C$5)</f>
        <v>0.0437496256243462</v>
      </c>
      <c r="E56" s="9" t="n">
        <f aca="false">B56*$B$2 + C56*$C$2</f>
        <v>0.00837098</v>
      </c>
      <c r="F56" s="10" t="n">
        <f aca="false">E56/D56</f>
        <v>0.191338323026509</v>
      </c>
    </row>
    <row r="57" customFormat="false" ht="13.8" hidden="false" customHeight="false" outlineLevel="0" collapsed="false">
      <c r="B57" s="1" t="n">
        <f aca="false">B56+0.02</f>
        <v>0.960000000000001</v>
      </c>
      <c r="C57" s="1" t="n">
        <f aca="false">1-B57</f>
        <v>0.0399999999999995</v>
      </c>
      <c r="D57" s="9" t="n">
        <f aca="false">SQRT(B57^2*$B$3^2 + C57^2*$C$3^2 + 2*B57*C57*$B$3*$C$3*$C$5)</f>
        <v>0.0444988652800718</v>
      </c>
      <c r="E57" s="9" t="n">
        <f aca="false">B57*$B$2 + C57*$C$2</f>
        <v>0.0084240405882353</v>
      </c>
      <c r="F57" s="10" t="n">
        <f aca="false">E57/D57</f>
        <v>0.189309110136071</v>
      </c>
    </row>
    <row r="58" customFormat="false" ht="13.8" hidden="false" customHeight="false" outlineLevel="0" collapsed="false">
      <c r="B58" s="1" t="n">
        <f aca="false">B57+0.02</f>
        <v>0.980000000000001</v>
      </c>
      <c r="C58" s="1" t="n">
        <f aca="false">1-B58</f>
        <v>0.0199999999999995</v>
      </c>
      <c r="D58" s="9" t="n">
        <f aca="false">SQRT(B58^2*$B$3^2 + C58^2*$C$3^2 + 2*B58*C58*$B$3*$C$3*$C$5)</f>
        <v>0.0452707343665002</v>
      </c>
      <c r="E58" s="9" t="n">
        <f aca="false">B58*$B$2 + C58*$C$2</f>
        <v>0.00847710117647059</v>
      </c>
      <c r="F58" s="10" t="n">
        <f aca="false">E58/D58</f>
        <v>0.187253449609237</v>
      </c>
    </row>
    <row r="59" customFormat="false" ht="13.8" hidden="false" customHeight="false" outlineLevel="0" collapsed="false">
      <c r="B59" s="1" t="n">
        <f aca="false">B58+0.02</f>
        <v>1</v>
      </c>
      <c r="C59" s="1" t="n">
        <f aca="false">1-B59</f>
        <v>0</v>
      </c>
      <c r="D59" s="9" t="n">
        <f aca="false">SQRT(B59^2*$B$3^2 + C59^2*$C$3^2 + 2*B59*C59*$B$3*$C$3*$C$5)</f>
        <v>0.0460640953332982</v>
      </c>
      <c r="E59" s="9" t="n">
        <f aca="false">B59*$B$2 + C59*$C$2</f>
        <v>0.00853016176470589</v>
      </c>
      <c r="F59" s="10" t="n">
        <f aca="false">E59/D59</f>
        <v>0.18518027333405</v>
      </c>
    </row>
    <row r="60" customFormat="false" ht="13.8" hidden="false" customHeight="false" outlineLevel="0" collapsed="false"/>
    <row r="61" customFormat="false" ht="13.8" hidden="false" customHeight="false" outlineLevel="0" collapsed="false">
      <c r="A61" s="2" t="s">
        <v>19</v>
      </c>
    </row>
    <row r="62" customFormat="false" ht="13.8" hidden="false" customHeight="false" outlineLevel="0" collapsed="false">
      <c r="B62" s="2" t="s">
        <v>20</v>
      </c>
      <c r="C62" s="2" t="s">
        <v>21</v>
      </c>
      <c r="D62" s="2" t="s">
        <v>15</v>
      </c>
      <c r="E62" s="2" t="s">
        <v>16</v>
      </c>
      <c r="F62" s="15" t="s">
        <v>22</v>
      </c>
      <c r="G62" s="15" t="s">
        <v>23</v>
      </c>
      <c r="H62" s="15" t="s">
        <v>24</v>
      </c>
    </row>
    <row r="63" customFormat="false" ht="13.8" hidden="false" customHeight="false" outlineLevel="0" collapsed="false">
      <c r="B63" s="12" t="n">
        <v>0</v>
      </c>
      <c r="C63" s="12" t="n">
        <f aca="false">1-B63</f>
        <v>1</v>
      </c>
      <c r="D63" s="12" t="n">
        <f aca="false">C63*$D$41</f>
        <v>0.0360939593156971</v>
      </c>
      <c r="E63" s="12" t="n">
        <f aca="false">C63*$E$41</f>
        <v>0.00757507117647059</v>
      </c>
      <c r="F63" s="16" t="n">
        <f aca="false">$E63-0.5*6*$D63^2</f>
        <v>0.003666749479221</v>
      </c>
      <c r="G63" s="15" t="n">
        <f aca="false">$E63-0.5*7*$D63^2</f>
        <v>0.0030153625296794</v>
      </c>
      <c r="H63" s="15" t="n">
        <f aca="false">$E63-0.5*8*$D63^2</f>
        <v>0.0023639755801378</v>
      </c>
    </row>
    <row r="64" customFormat="false" ht="13.8" hidden="false" customHeight="false" outlineLevel="0" collapsed="false">
      <c r="B64" s="1" t="n">
        <f aca="false">B63+0.02</f>
        <v>0.02</v>
      </c>
      <c r="C64" s="1" t="n">
        <f aca="false">1-B64</f>
        <v>0.98</v>
      </c>
      <c r="D64" s="1" t="n">
        <f aca="false">C64*$D$41</f>
        <v>0.0353720801293832</v>
      </c>
      <c r="E64" s="1" t="n">
        <f aca="false">C64*$E$41</f>
        <v>0.00742356975294118</v>
      </c>
      <c r="F64" s="15" t="n">
        <f aca="false">$E64-0.5*6*$D64^2</f>
        <v>0.00367001759490267</v>
      </c>
      <c r="G64" s="15" t="n">
        <f aca="false">$E64-0.5*7*$D64^2</f>
        <v>0.00304442556856292</v>
      </c>
      <c r="H64" s="15" t="n">
        <f aca="false">$E64-0.5*8*$D64^2</f>
        <v>0.00241883354222317</v>
      </c>
    </row>
    <row r="65" customFormat="false" ht="13.8" hidden="false" customHeight="false" outlineLevel="0" collapsed="false">
      <c r="B65" s="1" t="n">
        <f aca="false">B64+0.02</f>
        <v>0.04</v>
      </c>
      <c r="C65" s="1" t="n">
        <f aca="false">1-B65</f>
        <v>0.96</v>
      </c>
      <c r="D65" s="1" t="n">
        <f aca="false">C65*$D$41</f>
        <v>0.0346502009430692</v>
      </c>
      <c r="E65" s="1" t="n">
        <f aca="false">C65*$E$41</f>
        <v>0.00727206832941177</v>
      </c>
      <c r="F65" s="15" t="n">
        <f aca="false">$E65-0.5*6*$D65^2</f>
        <v>0.00367015905322654</v>
      </c>
      <c r="G65" s="15" t="n">
        <f aca="false">$E65-0.5*7*$D65^2</f>
        <v>0.003069840840529</v>
      </c>
      <c r="H65" s="15" t="n">
        <f aca="false">$E65-0.5*8*$D65^2</f>
        <v>0.00246952262783147</v>
      </c>
    </row>
    <row r="66" customFormat="false" ht="13.8" hidden="false" customHeight="false" outlineLevel="0" collapsed="false">
      <c r="B66" s="1" t="n">
        <f aca="false">B65+0.02</f>
        <v>0.06</v>
      </c>
      <c r="C66" s="1" t="n">
        <f aca="false">1-B66</f>
        <v>0.94</v>
      </c>
      <c r="D66" s="1" t="n">
        <f aca="false">C66*$D$41</f>
        <v>0.0339283217567553</v>
      </c>
      <c r="E66" s="1" t="n">
        <f aca="false">C66*$E$41</f>
        <v>0.00712056690588235</v>
      </c>
      <c r="F66" s="15" t="n">
        <f aca="false">$E66-0.5*6*$D66^2</f>
        <v>0.00366717385419261</v>
      </c>
      <c r="G66" s="15" t="n">
        <f aca="false">$E66-0.5*7*$D66^2</f>
        <v>0.00309160834557766</v>
      </c>
      <c r="H66" s="15" t="n">
        <f aca="false">$E66-0.5*8*$D66^2</f>
        <v>0.0025160428369627</v>
      </c>
    </row>
    <row r="67" customFormat="false" ht="13.8" hidden="false" customHeight="false" outlineLevel="0" collapsed="false">
      <c r="B67" s="1" t="n">
        <f aca="false">B66+0.02</f>
        <v>0.08</v>
      </c>
      <c r="C67" s="1" t="n">
        <f aca="false">1-B67</f>
        <v>0.92</v>
      </c>
      <c r="D67" s="1" t="n">
        <f aca="false">C67*$D$41</f>
        <v>0.0332064425704413</v>
      </c>
      <c r="E67" s="1" t="n">
        <f aca="false">C67*$E$41</f>
        <v>0.00696906548235294</v>
      </c>
      <c r="F67" s="15" t="n">
        <f aca="false">$E67-0.5*6*$D67^2</f>
        <v>0.00366106199780089</v>
      </c>
      <c r="G67" s="15" t="n">
        <f aca="false">$E67-0.5*7*$D67^2</f>
        <v>0.00310972808370888</v>
      </c>
      <c r="H67" s="15" t="n">
        <f aca="false">$E67-0.5*8*$D67^2</f>
        <v>0.00255839416961687</v>
      </c>
    </row>
    <row r="68" customFormat="false" ht="13.8" hidden="false" customHeight="false" outlineLevel="0" collapsed="false">
      <c r="B68" s="1" t="n">
        <f aca="false">B67+0.02</f>
        <v>0.1</v>
      </c>
      <c r="C68" s="1" t="n">
        <f aca="false">1-B68</f>
        <v>0.9</v>
      </c>
      <c r="D68" s="1" t="n">
        <f aca="false">C68*$D$41</f>
        <v>0.0324845633841274</v>
      </c>
      <c r="E68" s="1" t="n">
        <f aca="false">C68*$E$41</f>
        <v>0.00681756405882353</v>
      </c>
      <c r="F68" s="15" t="n">
        <f aca="false">$E68-0.5*6*$D68^2</f>
        <v>0.00365182348405136</v>
      </c>
      <c r="G68" s="15" t="n">
        <f aca="false">$E68-0.5*7*$D68^2</f>
        <v>0.00312420005492267</v>
      </c>
      <c r="H68" s="15" t="n">
        <f aca="false">$E68-0.5*8*$D68^2</f>
        <v>0.00259657662579397</v>
      </c>
    </row>
    <row r="69" customFormat="false" ht="13.8" hidden="false" customHeight="false" outlineLevel="0" collapsed="false">
      <c r="B69" s="1" t="n">
        <f aca="false">B68+0.02</f>
        <v>0.12</v>
      </c>
      <c r="C69" s="1" t="n">
        <f aca="false">1-B69</f>
        <v>0.88</v>
      </c>
      <c r="D69" s="1" t="n">
        <f aca="false">C69*$D$41</f>
        <v>0.0317626841978135</v>
      </c>
      <c r="E69" s="1" t="n">
        <f aca="false">C69*$E$41</f>
        <v>0.00666606263529412</v>
      </c>
      <c r="F69" s="15" t="n">
        <f aca="false">$E69-0.5*6*$D69^2</f>
        <v>0.00363945831294403</v>
      </c>
      <c r="G69" s="15" t="n">
        <f aca="false">$E69-0.5*7*$D69^2</f>
        <v>0.00313502425921902</v>
      </c>
      <c r="H69" s="15" t="n">
        <f aca="false">$E69-0.5*8*$D69^2</f>
        <v>0.00263059020549401</v>
      </c>
    </row>
    <row r="70" customFormat="false" ht="13.8" hidden="false" customHeight="false" outlineLevel="0" collapsed="false">
      <c r="B70" s="1" t="n">
        <f aca="false">B69+0.02</f>
        <v>0.14</v>
      </c>
      <c r="C70" s="1" t="n">
        <f aca="false">1-B70</f>
        <v>0.86</v>
      </c>
      <c r="D70" s="1" t="n">
        <f aca="false">C70*$D$41</f>
        <v>0.0310408050114995</v>
      </c>
      <c r="E70" s="1" t="n">
        <f aca="false">C70*$E$41</f>
        <v>0.00651456121176471</v>
      </c>
      <c r="F70" s="15" t="n">
        <f aca="false">$E70-0.5*6*$D70^2</f>
        <v>0.00362396648447891</v>
      </c>
      <c r="G70" s="15" t="n">
        <f aca="false">$E70-0.5*7*$D70^2</f>
        <v>0.00314220069659794</v>
      </c>
      <c r="H70" s="15" t="n">
        <f aca="false">$E70-0.5*8*$D70^2</f>
        <v>0.00266043490871698</v>
      </c>
    </row>
    <row r="71" customFormat="false" ht="13.8" hidden="false" customHeight="false" outlineLevel="0" collapsed="false">
      <c r="B71" s="12" t="n">
        <f aca="false">B70+0.02</f>
        <v>0.16</v>
      </c>
      <c r="C71" s="12" t="n">
        <f aca="false">1-B71</f>
        <v>0.84</v>
      </c>
      <c r="D71" s="12" t="n">
        <f aca="false">C71*$D$41</f>
        <v>0.0303189258251856</v>
      </c>
      <c r="E71" s="12" t="n">
        <f aca="false">C71*$E$41</f>
        <v>0.0063630597882353</v>
      </c>
      <c r="F71" s="15" t="n">
        <f aca="false">$E71-0.5*6*$D71^2</f>
        <v>0.00360534799865598</v>
      </c>
      <c r="G71" s="16" t="n">
        <f aca="false">$E71-0.5*7*$D71^2</f>
        <v>0.00314572936705943</v>
      </c>
      <c r="H71" s="15" t="n">
        <f aca="false">$E71-0.5*8*$D71^2</f>
        <v>0.00268611073546288</v>
      </c>
    </row>
    <row r="72" customFormat="false" ht="13.8" hidden="false" customHeight="false" outlineLevel="0" collapsed="false">
      <c r="B72" s="1" t="n">
        <f aca="false">B71+0.02</f>
        <v>0.18</v>
      </c>
      <c r="C72" s="1" t="n">
        <f aca="false">1-B72</f>
        <v>0.82</v>
      </c>
      <c r="D72" s="1" t="n">
        <f aca="false">C72*$D$41</f>
        <v>0.0295970466388716</v>
      </c>
      <c r="E72" s="1" t="n">
        <f aca="false">C72*$E$41</f>
        <v>0.00621155836470588</v>
      </c>
      <c r="F72" s="15" t="n">
        <f aca="false">$E72-0.5*6*$D72^2</f>
        <v>0.00358360285547526</v>
      </c>
      <c r="G72" s="15" t="n">
        <f aca="false">$E72-0.5*7*$D72^2</f>
        <v>0.00314561027060349</v>
      </c>
      <c r="H72" s="15" t="n">
        <f aca="false">$E72-0.5*8*$D72^2</f>
        <v>0.00270761768573172</v>
      </c>
    </row>
    <row r="73" customFormat="false" ht="13.8" hidden="false" customHeight="false" outlineLevel="0" collapsed="false">
      <c r="B73" s="1" t="n">
        <f aca="false">B72+0.02</f>
        <v>0.2</v>
      </c>
      <c r="C73" s="1" t="n">
        <f aca="false">1-B73</f>
        <v>0.8</v>
      </c>
      <c r="D73" s="1" t="n">
        <f aca="false">C73*$D$41</f>
        <v>0.0288751674525577</v>
      </c>
      <c r="E73" s="1" t="n">
        <f aca="false">C73*$E$41</f>
        <v>0.00606005694117647</v>
      </c>
      <c r="F73" s="15" t="n">
        <f aca="false">$E73-0.5*6*$D73^2</f>
        <v>0.00355873105493673</v>
      </c>
      <c r="G73" s="15" t="n">
        <f aca="false">$E73-0.5*7*$D73^2</f>
        <v>0.00314184340723011</v>
      </c>
      <c r="H73" s="15" t="n">
        <f aca="false">$E73-0.5*8*$D73^2</f>
        <v>0.00272495575952349</v>
      </c>
    </row>
    <row r="74" customFormat="false" ht="13.8" hidden="false" customHeight="false" outlineLevel="0" collapsed="false">
      <c r="B74" s="1" t="n">
        <f aca="false">B73+0.02</f>
        <v>0.22</v>
      </c>
      <c r="C74" s="1" t="n">
        <f aca="false">1-B74</f>
        <v>0.78</v>
      </c>
      <c r="D74" s="1" t="n">
        <f aca="false">C74*$D$41</f>
        <v>0.0281532882662437</v>
      </c>
      <c r="E74" s="1" t="n">
        <f aca="false">C74*$E$41</f>
        <v>0.00590855551764706</v>
      </c>
      <c r="F74" s="15" t="n">
        <f aca="false">$E74-0.5*6*$D74^2</f>
        <v>0.00353073259704041</v>
      </c>
      <c r="G74" s="15" t="n">
        <f aca="false">$E74-0.5*7*$D74^2</f>
        <v>0.0031344287769393</v>
      </c>
      <c r="H74" s="15" t="n">
        <f aca="false">$E74-0.5*8*$D74^2</f>
        <v>0.00273812495683819</v>
      </c>
    </row>
    <row r="75" customFormat="false" ht="13.8" hidden="false" customHeight="false" outlineLevel="0" collapsed="false">
      <c r="B75" s="1" t="n">
        <f aca="false">B74+0.02</f>
        <v>0.24</v>
      </c>
      <c r="C75" s="1" t="n">
        <f aca="false">1-B75</f>
        <v>0.76</v>
      </c>
      <c r="D75" s="1" t="n">
        <f aca="false">C75*$D$41</f>
        <v>0.0274314090799298</v>
      </c>
      <c r="E75" s="1" t="n">
        <f aca="false">C75*$E$41</f>
        <v>0.00575705409411765</v>
      </c>
      <c r="F75" s="15" t="n">
        <f aca="false">$E75-0.5*6*$D75^2</f>
        <v>0.00349960748178628</v>
      </c>
      <c r="G75" s="15" t="n">
        <f aca="false">$E75-0.5*7*$D75^2</f>
        <v>0.00312336637973106</v>
      </c>
      <c r="H75" s="15" t="n">
        <f aca="false">$E75-0.5*8*$D75^2</f>
        <v>0.00274712527767583</v>
      </c>
    </row>
    <row r="76" customFormat="false" ht="13.8" hidden="false" customHeight="false" outlineLevel="0" collapsed="false">
      <c r="B76" s="1" t="n">
        <f aca="false">B75+0.02</f>
        <v>0.26</v>
      </c>
      <c r="C76" s="1" t="n">
        <f aca="false">1-B76</f>
        <v>0.74</v>
      </c>
      <c r="D76" s="1" t="n">
        <f aca="false">C76*$D$41</f>
        <v>0.0267095298936159</v>
      </c>
      <c r="E76" s="1" t="n">
        <f aca="false">C76*$E$41</f>
        <v>0.00560555267058824</v>
      </c>
      <c r="F76" s="15" t="n">
        <f aca="false">$E76-0.5*6*$D76^2</f>
        <v>0.00346535570917436</v>
      </c>
      <c r="G76" s="15" t="n">
        <f aca="false">$E76-0.5*7*$D76^2</f>
        <v>0.00310865621560538</v>
      </c>
      <c r="H76" s="15" t="n">
        <f aca="false">$E76-0.5*8*$D76^2</f>
        <v>0.0027519567220364</v>
      </c>
    </row>
    <row r="77" customFormat="false" ht="13.8" hidden="false" customHeight="false" outlineLevel="0" collapsed="false">
      <c r="B77" s="12" t="n">
        <f aca="false">B76+0.02</f>
        <v>0.28</v>
      </c>
      <c r="C77" s="12" t="n">
        <f aca="false">1-B77</f>
        <v>0.72</v>
      </c>
      <c r="D77" s="12" t="n">
        <f aca="false">C77*$D$41</f>
        <v>0.0259876507073019</v>
      </c>
      <c r="E77" s="12" t="n">
        <f aca="false">C77*$E$41</f>
        <v>0.00545405124705882</v>
      </c>
      <c r="F77" s="15" t="n">
        <f aca="false">$E77-0.5*6*$D77^2</f>
        <v>0.00342797727920464</v>
      </c>
      <c r="G77" s="15" t="n">
        <f aca="false">$E77-0.5*7*$D77^2</f>
        <v>0.00309029828456227</v>
      </c>
      <c r="H77" s="16" t="n">
        <f aca="false">$E77-0.5*8*$D77^2</f>
        <v>0.00275261928991991</v>
      </c>
    </row>
    <row r="78" customFormat="false" ht="13.8" hidden="false" customHeight="false" outlineLevel="0" collapsed="false">
      <c r="B78" s="1" t="n">
        <f aca="false">B77+0.02</f>
        <v>0.3</v>
      </c>
      <c r="C78" s="1" t="n">
        <f aca="false">1-B78</f>
        <v>0.7</v>
      </c>
      <c r="D78" s="1" t="n">
        <f aca="false">C78*$D$41</f>
        <v>0.025265771520988</v>
      </c>
      <c r="E78" s="1" t="n">
        <f aca="false">C78*$E$41</f>
        <v>0.00530254982352941</v>
      </c>
      <c r="F78" s="15" t="n">
        <f aca="false">$E78-0.5*6*$D78^2</f>
        <v>0.00338747219187711</v>
      </c>
      <c r="G78" s="15" t="n">
        <f aca="false">$E78-0.5*7*$D78^2</f>
        <v>0.00306829258660173</v>
      </c>
      <c r="H78" s="15" t="n">
        <f aca="false">$E78-0.5*8*$D78^2</f>
        <v>0.00274911298132635</v>
      </c>
    </row>
    <row r="79" customFormat="false" ht="13.8" hidden="false" customHeight="false" outlineLevel="0" collapsed="false">
      <c r="B79" s="1" t="n">
        <f aca="false">B78+0.02</f>
        <v>0.32</v>
      </c>
      <c r="C79" s="1" t="n">
        <f aca="false">1-B79</f>
        <v>0.68</v>
      </c>
      <c r="D79" s="1" t="n">
        <f aca="false">C79*$D$41</f>
        <v>0.024543892334674</v>
      </c>
      <c r="E79" s="1" t="n">
        <f aca="false">C79*$E$41</f>
        <v>0.0051510484</v>
      </c>
      <c r="F79" s="15" t="n">
        <f aca="false">$E79-0.5*6*$D79^2</f>
        <v>0.00334384044719179</v>
      </c>
      <c r="G79" s="15" t="n">
        <f aca="false">$E79-0.5*7*$D79^2</f>
        <v>0.00304263912172376</v>
      </c>
      <c r="H79" s="15" t="n">
        <f aca="false">$E79-0.5*8*$D79^2</f>
        <v>0.00274143779625572</v>
      </c>
    </row>
    <row r="80" customFormat="false" ht="13.8" hidden="false" customHeight="false" outlineLevel="0" collapsed="false">
      <c r="B80" s="1" t="n">
        <f aca="false">B79+0.02</f>
        <v>0.34</v>
      </c>
      <c r="C80" s="1" t="n">
        <f aca="false">1-B80</f>
        <v>0.66</v>
      </c>
      <c r="D80" s="1" t="n">
        <f aca="false">C80*$D$41</f>
        <v>0.0238220131483601</v>
      </c>
      <c r="E80" s="1" t="n">
        <f aca="false">C80*$E$41</f>
        <v>0.00499954697647059</v>
      </c>
      <c r="F80" s="15" t="n">
        <f aca="false">$E80-0.5*6*$D80^2</f>
        <v>0.00329708204514867</v>
      </c>
      <c r="G80" s="15" t="n">
        <f aca="false">$E80-0.5*7*$D80^2</f>
        <v>0.00301333788992835</v>
      </c>
      <c r="H80" s="15" t="n">
        <f aca="false">$E80-0.5*8*$D80^2</f>
        <v>0.00272959373470803</v>
      </c>
    </row>
    <row r="81" customFormat="false" ht="13.8" hidden="false" customHeight="false" outlineLevel="0" collapsed="false">
      <c r="B81" s="1" t="n">
        <f aca="false">B80+0.02</f>
        <v>0.36</v>
      </c>
      <c r="C81" s="1" t="n">
        <f aca="false">1-B81</f>
        <v>0.64</v>
      </c>
      <c r="D81" s="1" t="n">
        <f aca="false">C81*$D$41</f>
        <v>0.0231001339620461</v>
      </c>
      <c r="E81" s="1" t="n">
        <f aca="false">C81*$E$41</f>
        <v>0.00484804555294118</v>
      </c>
      <c r="F81" s="15" t="n">
        <f aca="false">$E81-0.5*6*$D81^2</f>
        <v>0.00324719698574774</v>
      </c>
      <c r="G81" s="15" t="n">
        <f aca="false">$E81-0.5*7*$D81^2</f>
        <v>0.00298038889121551</v>
      </c>
      <c r="H81" s="15" t="n">
        <f aca="false">$E81-0.5*8*$D81^2</f>
        <v>0.00271358079668327</v>
      </c>
    </row>
    <row r="82" customFormat="false" ht="13.8" hidden="false" customHeight="false" outlineLevel="0" collapsed="false">
      <c r="B82" s="1" t="n">
        <f aca="false">B81+0.02</f>
        <v>0.38</v>
      </c>
      <c r="C82" s="1" t="n">
        <f aca="false">1-B82</f>
        <v>0.62</v>
      </c>
      <c r="D82" s="1" t="n">
        <f aca="false">C82*$D$41</f>
        <v>0.0223782547757322</v>
      </c>
      <c r="E82" s="1" t="n">
        <f aca="false">C82*$E$41</f>
        <v>0.00469654412941177</v>
      </c>
      <c r="F82" s="15" t="n">
        <f aca="false">$E82-0.5*6*$D82^2</f>
        <v>0.00319418526898902</v>
      </c>
      <c r="G82" s="15" t="n">
        <f aca="false">$E82-0.5*7*$D82^2</f>
        <v>0.00294379212558523</v>
      </c>
      <c r="H82" s="15" t="n">
        <f aca="false">$E82-0.5*8*$D82^2</f>
        <v>0.00269339898218144</v>
      </c>
    </row>
    <row r="83" customFormat="false" ht="13.8" hidden="false" customHeight="false" outlineLevel="0" collapsed="false">
      <c r="B83" s="1" t="n">
        <f aca="false">B82+0.02</f>
        <v>0.4</v>
      </c>
      <c r="C83" s="1" t="n">
        <f aca="false">1-B83</f>
        <v>0.6</v>
      </c>
      <c r="D83" s="1" t="n">
        <f aca="false">C83*$D$41</f>
        <v>0.0216563755894183</v>
      </c>
      <c r="E83" s="1" t="n">
        <f aca="false">C83*$E$41</f>
        <v>0.00454504270588235</v>
      </c>
      <c r="F83" s="15" t="n">
        <f aca="false">$E83-0.5*6*$D83^2</f>
        <v>0.0031380468948725</v>
      </c>
      <c r="G83" s="15" t="n">
        <f aca="false">$E83-0.5*7*$D83^2</f>
        <v>0.00290354759303752</v>
      </c>
      <c r="H83" s="15" t="n">
        <f aca="false">$E83-0.5*8*$D83^2</f>
        <v>0.00266904829120255</v>
      </c>
    </row>
    <row r="84" customFormat="false" ht="13.8" hidden="false" customHeight="false" outlineLevel="0" collapsed="false">
      <c r="B84" s="1" t="n">
        <f aca="false">B83+0.02</f>
        <v>0.42</v>
      </c>
      <c r="C84" s="1" t="n">
        <f aca="false">1-B84</f>
        <v>0.58</v>
      </c>
      <c r="D84" s="1" t="n">
        <f aca="false">C84*$D$41</f>
        <v>0.0209344964031043</v>
      </c>
      <c r="E84" s="1" t="n">
        <f aca="false">C84*$E$41</f>
        <v>0.00439354128235294</v>
      </c>
      <c r="F84" s="15" t="n">
        <f aca="false">$E84-0.5*6*$D84^2</f>
        <v>0.00307878186339818</v>
      </c>
      <c r="G84" s="15" t="n">
        <f aca="false">$E84-0.5*7*$D84^2</f>
        <v>0.00285965529357239</v>
      </c>
      <c r="H84" s="15" t="n">
        <f aca="false">$E84-0.5*8*$D84^2</f>
        <v>0.00264052872374659</v>
      </c>
    </row>
    <row r="85" customFormat="false" ht="13.8" hidden="false" customHeight="false" outlineLevel="0" collapsed="false">
      <c r="B85" s="1" t="n">
        <f aca="false">B84+0.02</f>
        <v>0.44</v>
      </c>
      <c r="C85" s="1" t="n">
        <f aca="false">1-B85</f>
        <v>0.56</v>
      </c>
      <c r="D85" s="1" t="n">
        <f aca="false">C85*$D$41</f>
        <v>0.0202126172167904</v>
      </c>
      <c r="E85" s="1" t="n">
        <f aca="false">C85*$E$41</f>
        <v>0.00424203985882353</v>
      </c>
      <c r="F85" s="15" t="n">
        <f aca="false">$E85-0.5*6*$D85^2</f>
        <v>0.00301639017456606</v>
      </c>
      <c r="G85" s="15" t="n">
        <f aca="false">$E85-0.5*7*$D85^2</f>
        <v>0.00281211522718981</v>
      </c>
      <c r="H85" s="15" t="n">
        <f aca="false">$E85-0.5*8*$D85^2</f>
        <v>0.00260784027981357</v>
      </c>
    </row>
    <row r="86" customFormat="false" ht="13.8" hidden="false" customHeight="false" outlineLevel="0" collapsed="false">
      <c r="B86" s="1" t="n">
        <f aca="false">B85+0.02</f>
        <v>0.46</v>
      </c>
      <c r="C86" s="1" t="n">
        <f aca="false">1-B86</f>
        <v>0.54</v>
      </c>
      <c r="D86" s="1" t="n">
        <f aca="false">C86*$D$41</f>
        <v>0.0194907380304764</v>
      </c>
      <c r="E86" s="1" t="n">
        <f aca="false">C86*$E$41</f>
        <v>0.00409053843529412</v>
      </c>
      <c r="F86" s="15" t="n">
        <f aca="false">$E86-0.5*6*$D86^2</f>
        <v>0.00295087182837614</v>
      </c>
      <c r="G86" s="15" t="n">
        <f aca="false">$E86-0.5*7*$D86^2</f>
        <v>0.00276092739388981</v>
      </c>
      <c r="H86" s="15" t="n">
        <f aca="false">$E86-0.5*8*$D86^2</f>
        <v>0.00257098295940348</v>
      </c>
    </row>
    <row r="87" customFormat="false" ht="13.8" hidden="false" customHeight="false" outlineLevel="0" collapsed="false">
      <c r="B87" s="1" t="n">
        <f aca="false">B86+0.02</f>
        <v>0.48</v>
      </c>
      <c r="C87" s="1" t="n">
        <f aca="false">1-B87</f>
        <v>0.52</v>
      </c>
      <c r="D87" s="1" t="n">
        <f aca="false">C87*$D$41</f>
        <v>0.0187688588441625</v>
      </c>
      <c r="E87" s="1" t="n">
        <f aca="false">C87*$E$41</f>
        <v>0.00393903701176471</v>
      </c>
      <c r="F87" s="15" t="n">
        <f aca="false">$E87-0.5*6*$D87^2</f>
        <v>0.00288222682482842</v>
      </c>
      <c r="G87" s="15" t="n">
        <f aca="false">$E87-0.5*7*$D87^2</f>
        <v>0.00270609179367237</v>
      </c>
      <c r="H87" s="15" t="n">
        <f aca="false">$E87-0.5*8*$D87^2</f>
        <v>0.00252995676251632</v>
      </c>
    </row>
    <row r="88" customFormat="false" ht="13.8" hidden="false" customHeight="false" outlineLevel="0" collapsed="false">
      <c r="B88" s="1" t="n">
        <f aca="false">B87+0.02</f>
        <v>0.5</v>
      </c>
      <c r="C88" s="1" t="n">
        <f aca="false">1-B88</f>
        <v>0.5</v>
      </c>
      <c r="D88" s="1" t="n">
        <f aca="false">C88*$D$41</f>
        <v>0.0180469796578485</v>
      </c>
      <c r="E88" s="1" t="n">
        <f aca="false">C88*$E$41</f>
        <v>0.00378753558823529</v>
      </c>
      <c r="F88" s="15" t="n">
        <f aca="false">$E88-0.5*6*$D88^2</f>
        <v>0.0028104551639229</v>
      </c>
      <c r="G88" s="15" t="n">
        <f aca="false">$E88-0.5*7*$D88^2</f>
        <v>0.0026476084265375</v>
      </c>
      <c r="H88" s="15" t="n">
        <f aca="false">$E88-0.5*8*$D88^2</f>
        <v>0.0024847616891521</v>
      </c>
    </row>
    <row r="89" customFormat="false" ht="13.8" hidden="false" customHeight="false" outlineLevel="0" collapsed="false">
      <c r="B89" s="1" t="n">
        <f aca="false">B88+0.02</f>
        <v>0.52</v>
      </c>
      <c r="C89" s="1" t="n">
        <f aca="false">1-B89</f>
        <v>0.48</v>
      </c>
      <c r="D89" s="1" t="n">
        <f aca="false">C89*$D$41</f>
        <v>0.0173251004715346</v>
      </c>
      <c r="E89" s="1" t="n">
        <f aca="false">C89*$E$41</f>
        <v>0.00363603416470588</v>
      </c>
      <c r="F89" s="15" t="n">
        <f aca="false">$E89-0.5*6*$D89^2</f>
        <v>0.00273555684565958</v>
      </c>
      <c r="G89" s="15" t="n">
        <f aca="false">$E89-0.5*7*$D89^2</f>
        <v>0.00258547729248519</v>
      </c>
      <c r="H89" s="15" t="n">
        <f aca="false">$E89-0.5*8*$D89^2</f>
        <v>0.00243539773931081</v>
      </c>
    </row>
    <row r="90" customFormat="false" ht="13.8" hidden="false" customHeight="false" outlineLevel="0" collapsed="false">
      <c r="B90" s="1" t="n">
        <f aca="false">B89+0.02</f>
        <v>0.54</v>
      </c>
      <c r="C90" s="1" t="n">
        <f aca="false">1-B90</f>
        <v>0.46</v>
      </c>
      <c r="D90" s="1" t="n">
        <f aca="false">C90*$D$41</f>
        <v>0.0166032212852207</v>
      </c>
      <c r="E90" s="1" t="n">
        <f aca="false">C90*$E$41</f>
        <v>0.00348453274117647</v>
      </c>
      <c r="F90" s="15" t="n">
        <f aca="false">$E90-0.5*6*$D90^2</f>
        <v>0.00265753187003846</v>
      </c>
      <c r="G90" s="15" t="n">
        <f aca="false">$E90-0.5*7*$D90^2</f>
        <v>0.00251969839151546</v>
      </c>
      <c r="H90" s="15" t="n">
        <f aca="false">$E90-0.5*8*$D90^2</f>
        <v>0.00238186491299245</v>
      </c>
    </row>
    <row r="91" customFormat="false" ht="13.8" hidden="false" customHeight="false" outlineLevel="0" collapsed="false">
      <c r="B91" s="1" t="n">
        <f aca="false">B90+0.02</f>
        <v>0.56</v>
      </c>
      <c r="C91" s="1" t="n">
        <f aca="false">1-B91</f>
        <v>0.44</v>
      </c>
      <c r="D91" s="1" t="n">
        <f aca="false">C91*$D$41</f>
        <v>0.0158813420989067</v>
      </c>
      <c r="E91" s="1" t="n">
        <f aca="false">C91*$E$41</f>
        <v>0.00333303131764706</v>
      </c>
      <c r="F91" s="15" t="n">
        <f aca="false">$E91-0.5*6*$D91^2</f>
        <v>0.00257638023705954</v>
      </c>
      <c r="G91" s="15" t="n">
        <f aca="false">$E91-0.5*7*$D91^2</f>
        <v>0.00245027172362828</v>
      </c>
      <c r="H91" s="15" t="n">
        <f aca="false">$E91-0.5*8*$D91^2</f>
        <v>0.00232416321019703</v>
      </c>
    </row>
    <row r="92" customFormat="false" ht="13.8" hidden="false" customHeight="false" outlineLevel="0" collapsed="false">
      <c r="B92" s="1" t="n">
        <f aca="false">B91+0.02</f>
        <v>0.58</v>
      </c>
      <c r="C92" s="1" t="n">
        <f aca="false">1-B92</f>
        <v>0.42</v>
      </c>
      <c r="D92" s="1" t="n">
        <f aca="false">C92*$D$41</f>
        <v>0.0151594629125928</v>
      </c>
      <c r="E92" s="1" t="n">
        <f aca="false">C92*$E$41</f>
        <v>0.00318152989411765</v>
      </c>
      <c r="F92" s="15" t="n">
        <f aca="false">$E92-0.5*6*$D92^2</f>
        <v>0.00249210194672282</v>
      </c>
      <c r="G92" s="15" t="n">
        <f aca="false">$E92-0.5*7*$D92^2</f>
        <v>0.00237719728882368</v>
      </c>
      <c r="H92" s="15" t="n">
        <f aca="false">$E92-0.5*8*$D92^2</f>
        <v>0.00226229263092454</v>
      </c>
    </row>
    <row r="93" customFormat="false" ht="13.8" hidden="false" customHeight="false" outlineLevel="0" collapsed="false">
      <c r="B93" s="1" t="n">
        <f aca="false">B92+0.02</f>
        <v>0.6</v>
      </c>
      <c r="C93" s="1" t="n">
        <f aca="false">1-B93</f>
        <v>0.4</v>
      </c>
      <c r="D93" s="1" t="n">
        <f aca="false">C93*$D$41</f>
        <v>0.0144375837262788</v>
      </c>
      <c r="E93" s="1" t="n">
        <f aca="false">C93*$E$41</f>
        <v>0.00303002847058823</v>
      </c>
      <c r="F93" s="15" t="n">
        <f aca="false">$E93-0.5*6*$D93^2</f>
        <v>0.0024046969990283</v>
      </c>
      <c r="G93" s="15" t="n">
        <f aca="false">$E93-0.5*7*$D93^2</f>
        <v>0.00230047508710164</v>
      </c>
      <c r="H93" s="15" t="n">
        <f aca="false">$E93-0.5*8*$D93^2</f>
        <v>0.00219625317517499</v>
      </c>
    </row>
    <row r="94" customFormat="false" ht="13.8" hidden="false" customHeight="false" outlineLevel="0" collapsed="false">
      <c r="B94" s="1" t="n">
        <f aca="false">B93+0.02</f>
        <v>0.62</v>
      </c>
      <c r="C94" s="1" t="n">
        <f aca="false">1-B94</f>
        <v>0.38</v>
      </c>
      <c r="D94" s="1" t="n">
        <f aca="false">C94*$D$41</f>
        <v>0.0137157045399649</v>
      </c>
      <c r="E94" s="1" t="n">
        <f aca="false">C94*$E$41</f>
        <v>0.00287852704705882</v>
      </c>
      <c r="F94" s="15" t="n">
        <f aca="false">$E94-0.5*6*$D94^2</f>
        <v>0.00231416539397598</v>
      </c>
      <c r="G94" s="15" t="n">
        <f aca="false">$E94-0.5*7*$D94^2</f>
        <v>0.00222010511846218</v>
      </c>
      <c r="H94" s="15" t="n">
        <f aca="false">$E94-0.5*8*$D94^2</f>
        <v>0.00212604484294837</v>
      </c>
    </row>
    <row r="95" customFormat="false" ht="13.8" hidden="false" customHeight="false" outlineLevel="0" collapsed="false">
      <c r="B95" s="1" t="n">
        <f aca="false">B94+0.02</f>
        <v>0.64</v>
      </c>
      <c r="C95" s="1" t="n">
        <f aca="false">1-B95</f>
        <v>0.36</v>
      </c>
      <c r="D95" s="1" t="n">
        <f aca="false">C95*$D$41</f>
        <v>0.0129938253536509</v>
      </c>
      <c r="E95" s="1" t="n">
        <f aca="false">C95*$E$41</f>
        <v>0.00272702562352941</v>
      </c>
      <c r="F95" s="15" t="n">
        <f aca="false">$E95-0.5*6*$D95^2</f>
        <v>0.00222050713156586</v>
      </c>
      <c r="G95" s="15" t="n">
        <f aca="false">$E95-0.5*7*$D95^2</f>
        <v>0.00213608738290527</v>
      </c>
      <c r="H95" s="15" t="n">
        <f aca="false">$E95-0.5*8*$D95^2</f>
        <v>0.00205166763424468</v>
      </c>
    </row>
    <row r="96" customFormat="false" ht="13.8" hidden="false" customHeight="false" outlineLevel="0" collapsed="false">
      <c r="B96" s="1" t="n">
        <f aca="false">B95+0.02</f>
        <v>0.66</v>
      </c>
      <c r="C96" s="1" t="n">
        <f aca="false">1-B96</f>
        <v>0.34</v>
      </c>
      <c r="D96" s="1" t="n">
        <f aca="false">C96*$D$41</f>
        <v>0.012271946167337</v>
      </c>
      <c r="E96" s="1" t="n">
        <f aca="false">C96*$E$41</f>
        <v>0.0025755242</v>
      </c>
      <c r="F96" s="15" t="n">
        <f aca="false">$E96-0.5*6*$D96^2</f>
        <v>0.00212372221179795</v>
      </c>
      <c r="G96" s="15" t="n">
        <f aca="false">$E96-0.5*7*$D96^2</f>
        <v>0.00204842188043094</v>
      </c>
      <c r="H96" s="15" t="n">
        <f aca="false">$E96-0.5*8*$D96^2</f>
        <v>0.00197312154906393</v>
      </c>
    </row>
    <row r="97" customFormat="false" ht="13.8" hidden="false" customHeight="false" outlineLevel="0" collapsed="false">
      <c r="B97" s="1" t="n">
        <f aca="false">B96+0.02</f>
        <v>0.68</v>
      </c>
      <c r="C97" s="1" t="n">
        <f aca="false">1-B97</f>
        <v>0.32</v>
      </c>
      <c r="D97" s="1" t="n">
        <f aca="false">C97*$D$41</f>
        <v>0.0115500669810231</v>
      </c>
      <c r="E97" s="1" t="n">
        <f aca="false">C97*$E$41</f>
        <v>0.00242402277647059</v>
      </c>
      <c r="F97" s="15" t="n">
        <f aca="false">$E97-0.5*6*$D97^2</f>
        <v>0.00202381063467223</v>
      </c>
      <c r="G97" s="15" t="n">
        <f aca="false">$E97-0.5*7*$D97^2</f>
        <v>0.00195710861103917</v>
      </c>
      <c r="H97" s="15" t="n">
        <f aca="false">$E97-0.5*8*$D97^2</f>
        <v>0.00189040658740611</v>
      </c>
    </row>
    <row r="98" customFormat="false" ht="13.8" hidden="false" customHeight="false" outlineLevel="0" collapsed="false">
      <c r="B98" s="1" t="n">
        <f aca="false">B97+0.02</f>
        <v>0.7</v>
      </c>
      <c r="C98" s="1" t="n">
        <f aca="false">1-B98</f>
        <v>0.3</v>
      </c>
      <c r="D98" s="1" t="n">
        <f aca="false">C98*$D$41</f>
        <v>0.0108281877947091</v>
      </c>
      <c r="E98" s="1" t="n">
        <f aca="false">C98*$E$41</f>
        <v>0.00227252135294118</v>
      </c>
      <c r="F98" s="15" t="n">
        <f aca="false">$E98-0.5*6*$D98^2</f>
        <v>0.00192077240018871</v>
      </c>
      <c r="G98" s="15" t="n">
        <f aca="false">$E98-0.5*7*$D98^2</f>
        <v>0.00186214757472997</v>
      </c>
      <c r="H98" s="15" t="n">
        <f aca="false">$E98-0.5*8*$D98^2</f>
        <v>0.00180352274927122</v>
      </c>
    </row>
    <row r="99" customFormat="false" ht="13.8" hidden="false" customHeight="false" outlineLevel="0" collapsed="false">
      <c r="B99" s="1" t="n">
        <f aca="false">B98+0.02</f>
        <v>0.72</v>
      </c>
      <c r="C99" s="1" t="n">
        <f aca="false">1-B99</f>
        <v>0.28</v>
      </c>
      <c r="D99" s="1" t="n">
        <f aca="false">C99*$D$41</f>
        <v>0.0101063086083952</v>
      </c>
      <c r="E99" s="1" t="n">
        <f aca="false">C99*$E$41</f>
        <v>0.00212101992941176</v>
      </c>
      <c r="F99" s="15" t="n">
        <f aca="false">$E99-0.5*6*$D99^2</f>
        <v>0.0018146075083474</v>
      </c>
      <c r="G99" s="15" t="n">
        <f aca="false">$E99-0.5*7*$D99^2</f>
        <v>0.00176353877150333</v>
      </c>
      <c r="H99" s="15" t="n">
        <f aca="false">$E99-0.5*8*$D99^2</f>
        <v>0.00171247003465927</v>
      </c>
    </row>
    <row r="100" customFormat="false" ht="13.8" hidden="false" customHeight="false" outlineLevel="0" collapsed="false">
      <c r="B100" s="1" t="n">
        <f aca="false">B99+0.02</f>
        <v>0.74</v>
      </c>
      <c r="C100" s="1" t="n">
        <f aca="false">1-B100</f>
        <v>0.26</v>
      </c>
      <c r="D100" s="1" t="n">
        <f aca="false">C100*$D$41</f>
        <v>0.00938442942208123</v>
      </c>
      <c r="E100" s="1" t="n">
        <f aca="false">C100*$E$41</f>
        <v>0.00196951850588235</v>
      </c>
      <c r="F100" s="15" t="n">
        <f aca="false">$E100-0.5*6*$D100^2</f>
        <v>0.00170531595914828</v>
      </c>
      <c r="G100" s="15" t="n">
        <f aca="false">$E100-0.5*7*$D100^2</f>
        <v>0.00166128220135927</v>
      </c>
      <c r="H100" s="15" t="n">
        <f aca="false">$E100-0.5*8*$D100^2</f>
        <v>0.00161724844357026</v>
      </c>
    </row>
    <row r="101" customFormat="false" ht="13.8" hidden="false" customHeight="false" outlineLevel="0" collapsed="false">
      <c r="B101" s="1" t="n">
        <f aca="false">B100+0.02</f>
        <v>0.76</v>
      </c>
      <c r="C101" s="1" t="n">
        <f aca="false">1-B101</f>
        <v>0.24</v>
      </c>
      <c r="D101" s="1" t="n">
        <f aca="false">C101*$D$41</f>
        <v>0.00866255023576729</v>
      </c>
      <c r="E101" s="1" t="n">
        <f aca="false">C101*$E$41</f>
        <v>0.00181801708235294</v>
      </c>
      <c r="F101" s="15" t="n">
        <f aca="false">$E101-0.5*6*$D101^2</f>
        <v>0.00159289775259136</v>
      </c>
      <c r="G101" s="15" t="n">
        <f aca="false">$E101-0.5*7*$D101^2</f>
        <v>0.00155537786429777</v>
      </c>
      <c r="H101" s="15" t="n">
        <f aca="false">$E101-0.5*8*$D101^2</f>
        <v>0.00151785797600417</v>
      </c>
    </row>
    <row r="102" customFormat="false" ht="13.8" hidden="false" customHeight="false" outlineLevel="0" collapsed="false">
      <c r="B102" s="1" t="n">
        <f aca="false">B101+0.02</f>
        <v>0.78</v>
      </c>
      <c r="C102" s="1" t="n">
        <f aca="false">1-B102</f>
        <v>0.22</v>
      </c>
      <c r="D102" s="1" t="n">
        <f aca="false">C102*$D$41</f>
        <v>0.00794067104945335</v>
      </c>
      <c r="E102" s="1" t="n">
        <f aca="false">C102*$E$41</f>
        <v>0.00166651565882353</v>
      </c>
      <c r="F102" s="15" t="n">
        <f aca="false">$E102-0.5*6*$D102^2</f>
        <v>0.00147735288867665</v>
      </c>
      <c r="G102" s="15" t="n">
        <f aca="false">$E102-0.5*7*$D102^2</f>
        <v>0.00144582576031883</v>
      </c>
      <c r="H102" s="15" t="n">
        <f aca="false">$E102-0.5*8*$D102^2</f>
        <v>0.00141429863196102</v>
      </c>
    </row>
    <row r="103" customFormat="false" ht="13.8" hidden="false" customHeight="false" outlineLevel="0" collapsed="false">
      <c r="B103" s="1" t="n">
        <f aca="false">B102+0.02</f>
        <v>0.8</v>
      </c>
      <c r="C103" s="1" t="n">
        <f aca="false">1-B103</f>
        <v>0.2</v>
      </c>
      <c r="D103" s="1" t="n">
        <f aca="false">C103*$D$41</f>
        <v>0.00721879186313941</v>
      </c>
      <c r="E103" s="1" t="n">
        <f aca="false">C103*$E$41</f>
        <v>0.00151501423529412</v>
      </c>
      <c r="F103" s="15" t="n">
        <f aca="false">$E103-0.5*6*$D103^2</f>
        <v>0.00135868136740413</v>
      </c>
      <c r="G103" s="15" t="n">
        <f aca="false">$E103-0.5*7*$D103^2</f>
        <v>0.00133262588942247</v>
      </c>
      <c r="H103" s="15" t="n">
        <f aca="false">$E103-0.5*8*$D103^2</f>
        <v>0.0013065704114408</v>
      </c>
    </row>
    <row r="104" customFormat="false" ht="13.8" hidden="false" customHeight="false" outlineLevel="0" collapsed="false">
      <c r="B104" s="1" t="n">
        <f aca="false">B103+0.02</f>
        <v>0.82</v>
      </c>
      <c r="C104" s="1" t="n">
        <f aca="false">1-B104</f>
        <v>0.18</v>
      </c>
      <c r="D104" s="1" t="n">
        <f aca="false">C104*$D$41</f>
        <v>0.00649691267682546</v>
      </c>
      <c r="E104" s="1" t="n">
        <f aca="false">C104*$E$41</f>
        <v>0.0013635128117647</v>
      </c>
      <c r="F104" s="15" t="n">
        <f aca="false">$E104-0.5*6*$D104^2</f>
        <v>0.00123688318877382</v>
      </c>
      <c r="G104" s="15" t="n">
        <f aca="false">$E104-0.5*7*$D104^2</f>
        <v>0.00121577825160867</v>
      </c>
      <c r="H104" s="15" t="n">
        <f aca="false">$E104-0.5*8*$D104^2</f>
        <v>0.00119467331444352</v>
      </c>
    </row>
    <row r="105" customFormat="false" ht="13.8" hidden="false" customHeight="false" outlineLevel="0" collapsed="false">
      <c r="B105" s="1" t="n">
        <f aca="false">B104+0.02</f>
        <v>0.84</v>
      </c>
      <c r="C105" s="1" t="n">
        <f aca="false">1-B105</f>
        <v>0.16</v>
      </c>
      <c r="D105" s="1" t="n">
        <f aca="false">C105*$D$41</f>
        <v>0.00577503349051152</v>
      </c>
      <c r="E105" s="1" t="n">
        <f aca="false">C105*$E$41</f>
        <v>0.00121201138823529</v>
      </c>
      <c r="F105" s="15" t="n">
        <f aca="false">$E105-0.5*6*$D105^2</f>
        <v>0.0011119583527857</v>
      </c>
      <c r="G105" s="15" t="n">
        <f aca="false">$E105-0.5*7*$D105^2</f>
        <v>0.00109528284687744</v>
      </c>
      <c r="H105" s="15" t="n">
        <f aca="false">$E105-0.5*8*$D105^2</f>
        <v>0.00107860734096917</v>
      </c>
    </row>
    <row r="106" customFormat="false" ht="13.8" hidden="false" customHeight="false" outlineLevel="0" collapsed="false">
      <c r="B106" s="1" t="n">
        <f aca="false">B105+0.02</f>
        <v>0.86</v>
      </c>
      <c r="C106" s="1" t="n">
        <f aca="false">1-B106</f>
        <v>0.14</v>
      </c>
      <c r="D106" s="1" t="n">
        <f aca="false">C106*$D$41</f>
        <v>0.00505315430419758</v>
      </c>
      <c r="E106" s="1" t="n">
        <f aca="false">C106*$E$41</f>
        <v>0.00106050996470588</v>
      </c>
      <c r="F106" s="15" t="n">
        <f aca="false">$E106-0.5*6*$D106^2</f>
        <v>0.000983906859439788</v>
      </c>
      <c r="G106" s="15" t="n">
        <f aca="false">$E106-0.5*7*$D106^2</f>
        <v>0.000971139675228772</v>
      </c>
      <c r="H106" s="15" t="n">
        <f aca="false">$E106-0.5*8*$D106^2</f>
        <v>0.000958372491017757</v>
      </c>
    </row>
    <row r="107" customFormat="false" ht="13.8" hidden="false" customHeight="false" outlineLevel="0" collapsed="false">
      <c r="B107" s="1" t="n">
        <f aca="false">B106+0.02</f>
        <v>0.88</v>
      </c>
      <c r="C107" s="1" t="n">
        <f aca="false">1-B107</f>
        <v>0.12</v>
      </c>
      <c r="D107" s="1" t="n">
        <f aca="false">C107*$D$41</f>
        <v>0.00433127511788364</v>
      </c>
      <c r="E107" s="1" t="n">
        <f aca="false">C107*$E$41</f>
        <v>0.000909008541176467</v>
      </c>
      <c r="F107" s="15" t="n">
        <f aca="false">$E107-0.5*6*$D107^2</f>
        <v>0.000852728708736074</v>
      </c>
      <c r="G107" s="15" t="n">
        <f aca="false">$E107-0.5*7*$D107^2</f>
        <v>0.000843348736662675</v>
      </c>
      <c r="H107" s="15" t="n">
        <f aca="false">$E107-0.5*8*$D107^2</f>
        <v>0.000833968764589276</v>
      </c>
    </row>
    <row r="108" customFormat="false" ht="13.8" hidden="false" customHeight="false" outlineLevel="0" collapsed="false">
      <c r="B108" s="1" t="n">
        <f aca="false">B107+0.02</f>
        <v>0.900000000000001</v>
      </c>
      <c r="C108" s="1" t="n">
        <f aca="false">1-B108</f>
        <v>0.0999999999999995</v>
      </c>
      <c r="D108" s="1" t="n">
        <f aca="false">C108*$D$41</f>
        <v>0.00360939593156969</v>
      </c>
      <c r="E108" s="1" t="n">
        <f aca="false">C108*$E$41</f>
        <v>0.000757507117647055</v>
      </c>
      <c r="F108" s="15" t="n">
        <f aca="false">$E108-0.5*6*$D108^2</f>
        <v>0.00071842390067456</v>
      </c>
      <c r="G108" s="15" t="n">
        <f aca="false">$E108-0.5*7*$D108^2</f>
        <v>0.000711910031179144</v>
      </c>
      <c r="H108" s="15" t="n">
        <f aca="false">$E108-0.5*8*$D108^2</f>
        <v>0.000705396161683728</v>
      </c>
    </row>
    <row r="109" customFormat="false" ht="13.8" hidden="false" customHeight="false" outlineLevel="0" collapsed="false">
      <c r="B109" s="1" t="n">
        <f aca="false">B108+0.02</f>
        <v>0.920000000000001</v>
      </c>
      <c r="C109" s="1" t="n">
        <f aca="false">1-B109</f>
        <v>0.0799999999999995</v>
      </c>
      <c r="D109" s="1" t="n">
        <f aca="false">C109*$D$41</f>
        <v>0.00288751674525575</v>
      </c>
      <c r="E109" s="1" t="n">
        <f aca="false">C109*$E$41</f>
        <v>0.000606005694117644</v>
      </c>
      <c r="F109" s="15" t="n">
        <f aca="false">$E109-0.5*6*$D109^2</f>
        <v>0.000580992435255247</v>
      </c>
      <c r="G109" s="15" t="n">
        <f aca="false">$E109-0.5*7*$D109^2</f>
        <v>0.00057682355877818</v>
      </c>
      <c r="H109" s="15" t="n">
        <f aca="false">$E109-0.5*8*$D109^2</f>
        <v>0.000572654682301114</v>
      </c>
    </row>
    <row r="110" customFormat="false" ht="13.8" hidden="false" customHeight="false" outlineLevel="0" collapsed="false">
      <c r="B110" s="1" t="n">
        <f aca="false">B109+0.02</f>
        <v>0.940000000000001</v>
      </c>
      <c r="C110" s="1" t="n">
        <f aca="false">1-B110</f>
        <v>0.0599999999999995</v>
      </c>
      <c r="D110" s="1" t="n">
        <f aca="false">C110*$D$41</f>
        <v>0.00216563755894181</v>
      </c>
      <c r="E110" s="1" t="n">
        <f aca="false">C110*$E$41</f>
        <v>0.000454504270588232</v>
      </c>
      <c r="F110" s="15" t="n">
        <f aca="false">$E110-0.5*6*$D110^2</f>
        <v>0.000440434312478133</v>
      </c>
      <c r="G110" s="15" t="n">
        <f aca="false">$E110-0.5*7*$D110^2</f>
        <v>0.000438089319459784</v>
      </c>
      <c r="H110" s="15" t="n">
        <f aca="false">$E110-0.5*8*$D110^2</f>
        <v>0.000435744326441434</v>
      </c>
    </row>
    <row r="111" customFormat="false" ht="13.8" hidden="false" customHeight="false" outlineLevel="0" collapsed="false">
      <c r="B111" s="1" t="n">
        <f aca="false">B110+0.02</f>
        <v>0.960000000000001</v>
      </c>
      <c r="C111" s="1" t="n">
        <f aca="false">1-B111</f>
        <v>0.0399999999999995</v>
      </c>
      <c r="D111" s="1" t="n">
        <f aca="false">C111*$D$41</f>
        <v>0.00144375837262787</v>
      </c>
      <c r="E111" s="1" t="n">
        <f aca="false">C111*$E$41</f>
        <v>0.00030300284705882</v>
      </c>
      <c r="F111" s="15" t="n">
        <f aca="false">$E111-0.5*6*$D111^2</f>
        <v>0.00029674953234322</v>
      </c>
      <c r="G111" s="15" t="n">
        <f aca="false">$E111-0.5*7*$D111^2</f>
        <v>0.000295707313223954</v>
      </c>
      <c r="H111" s="15" t="n">
        <f aca="false">$E111-0.5*8*$D111^2</f>
        <v>0.000294665094104687</v>
      </c>
    </row>
    <row r="112" customFormat="false" ht="13.8" hidden="false" customHeight="false" outlineLevel="0" collapsed="false">
      <c r="B112" s="1" t="n">
        <f aca="false">B111+0.02</f>
        <v>0.980000000000001</v>
      </c>
      <c r="C112" s="1" t="n">
        <f aca="false">1-B112</f>
        <v>0.0199999999999995</v>
      </c>
      <c r="D112" s="1" t="n">
        <f aca="false">C112*$D$41</f>
        <v>0.000721879186313923</v>
      </c>
      <c r="E112" s="1" t="n">
        <f aca="false">C112*$E$41</f>
        <v>0.000151501423529408</v>
      </c>
      <c r="F112" s="15" t="n">
        <f aca="false">$E112-0.5*6*$D112^2</f>
        <v>0.000149938094850508</v>
      </c>
      <c r="G112" s="15" t="n">
        <f aca="false">$E112-0.5*7*$D112^2</f>
        <v>0.000149677540070691</v>
      </c>
      <c r="H112" s="15" t="n">
        <f aca="false">$E112-0.5*8*$D112^2</f>
        <v>0.000149416985290875</v>
      </c>
    </row>
    <row r="113" customFormat="false" ht="13.8" hidden="false" customHeight="false" outlineLevel="0" collapsed="false">
      <c r="B113" s="1" t="n">
        <f aca="false">B112+0.02</f>
        <v>1</v>
      </c>
      <c r="C113" s="1" t="n">
        <f aca="false">1-B113</f>
        <v>0</v>
      </c>
      <c r="D113" s="1" t="n">
        <f aca="false">C113*$D$41</f>
        <v>0</v>
      </c>
      <c r="E113" s="1" t="n">
        <f aca="false">C113*$E$41</f>
        <v>0</v>
      </c>
      <c r="F113" s="15" t="n">
        <f aca="false">$E113-0.5*6*$D113^2</f>
        <v>0</v>
      </c>
      <c r="G113" s="15" t="n">
        <f aca="false">$E113-0.5*7*$D113^2</f>
        <v>0</v>
      </c>
      <c r="H113" s="15" t="n">
        <f aca="false">$E113-0.5*8*$D113^2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9.71"/>
    <col collapsed="false" customWidth="true" hidden="false" outlineLevel="0" max="2" min="2" style="2" width="14.52"/>
    <col collapsed="false" customWidth="true" hidden="false" outlineLevel="0" max="3" min="3" style="2" width="18.41"/>
    <col collapsed="false" customWidth="true" hidden="false" outlineLevel="0" max="4" min="4" style="2" width="16.31"/>
    <col collapsed="false" customWidth="true" hidden="false" outlineLevel="0" max="5" min="5" style="2" width="14.79"/>
  </cols>
  <sheetData>
    <row r="1" customFormat="false" ht="17.35" hidden="false" customHeight="false" outlineLevel="0" collapsed="false">
      <c r="A1" s="17" t="s">
        <v>25</v>
      </c>
    </row>
    <row r="3" customFormat="false" ht="13.8" hidden="false" customHeight="false" outlineLevel="0" collapsed="false">
      <c r="B3" s="2" t="s">
        <v>16</v>
      </c>
      <c r="C3" s="2" t="s">
        <v>15</v>
      </c>
      <c r="D3" s="2" t="s">
        <v>26</v>
      </c>
      <c r="E3" s="2" t="s">
        <v>10</v>
      </c>
      <c r="F3" s="2" t="s">
        <v>27</v>
      </c>
      <c r="G3" s="2" t="s">
        <v>11</v>
      </c>
    </row>
    <row r="4" customFormat="false" ht="13.8" hidden="false" customHeight="false" outlineLevel="0" collapsed="false">
      <c r="A4" s="2" t="s">
        <v>6</v>
      </c>
      <c r="B4" s="1" t="n">
        <f aca="false">AVERAGE(Data!F2:F205)</f>
        <v>0.00853016176470588</v>
      </c>
      <c r="C4" s="7" t="n">
        <f aca="false">STDEV(Data!F2:F205)</f>
        <v>0.0460640953332982</v>
      </c>
      <c r="D4" s="1" t="n">
        <f aca="false">C4^2</f>
        <v>0.00212190087887518</v>
      </c>
      <c r="E4" s="10" t="n">
        <f aca="false">CORREL(Data!F2:F205,Data!G2:G205)</f>
        <v>0.0598621627708677</v>
      </c>
      <c r="F4" s="10" t="n">
        <f aca="false">E4*C4*C5</f>
        <v>0.000134622206978485</v>
      </c>
      <c r="G4" s="8" t="n">
        <f aca="false">B4/C4</f>
        <v>0.18518027333405</v>
      </c>
    </row>
    <row r="5" customFormat="false" ht="13.8" hidden="false" customHeight="false" outlineLevel="0" collapsed="false">
      <c r="A5" s="2" t="s">
        <v>7</v>
      </c>
      <c r="B5" s="7" t="n">
        <f aca="false">AVERAGE(Data!G2:G205)</f>
        <v>0.00587713235294118</v>
      </c>
      <c r="C5" s="7" t="n">
        <f aca="false">STDEV(Data!G2:G205)</f>
        <v>0.0488204475297196</v>
      </c>
      <c r="D5" s="1" t="n">
        <f aca="false">C5^2</f>
        <v>0.0023834360970021</v>
      </c>
      <c r="G5" s="8" t="n">
        <f aca="false">B5/C5</f>
        <v>0.120382598896978</v>
      </c>
    </row>
    <row r="7" customFormat="false" ht="17.35" hidden="false" customHeight="false" outlineLevel="0" collapsed="false">
      <c r="A7" s="17" t="s">
        <v>28</v>
      </c>
    </row>
    <row r="9" customFormat="false" ht="13.8" hidden="false" customHeight="false" outlineLevel="0" collapsed="false">
      <c r="A9" s="2" t="s">
        <v>29</v>
      </c>
    </row>
    <row r="10" customFormat="false" ht="13.8" hidden="false" customHeight="false" outlineLevel="0" collapsed="false">
      <c r="A10" s="2" t="s">
        <v>30</v>
      </c>
    </row>
    <row r="12" customFormat="false" ht="13.8" hidden="false" customHeight="false" outlineLevel="0" collapsed="false">
      <c r="A12" s="2" t="s">
        <v>31</v>
      </c>
      <c r="B12" s="1" t="n">
        <v>0.53</v>
      </c>
    </row>
    <row r="13" customFormat="false" ht="13.8" hidden="false" customHeight="false" outlineLevel="0" collapsed="false">
      <c r="A13" s="2" t="s">
        <v>32</v>
      </c>
      <c r="B13" s="1" t="n">
        <f aca="false">1-B12</f>
        <v>0.47</v>
      </c>
    </row>
    <row r="14" customFormat="false" ht="13.8" hidden="false" customHeight="false" outlineLevel="0" collapsed="false">
      <c r="A14" s="2" t="s">
        <v>33</v>
      </c>
      <c r="B14" s="9" t="n">
        <f aca="false">SQRT( B12^2*C4^2 + B13^2*C5^2 + 2*B12*B13*F4)</f>
        <v>0.0344907491107468</v>
      </c>
    </row>
    <row r="16" customFormat="false" ht="13.8" hidden="false" customHeight="false" outlineLevel="0" collapsed="false">
      <c r="A16" s="2" t="s">
        <v>34</v>
      </c>
    </row>
    <row r="18" customFormat="false" ht="17.35" hidden="false" customHeight="false" outlineLevel="0" collapsed="false">
      <c r="A18" s="17" t="s">
        <v>35</v>
      </c>
    </row>
    <row r="20" customFormat="false" ht="13.8" hidden="false" customHeight="false" outlineLevel="0" collapsed="false">
      <c r="A20" s="2" t="s">
        <v>36</v>
      </c>
    </row>
    <row r="21" customFormat="false" ht="13.8" hidden="false" customHeight="false" outlineLevel="0" collapsed="false">
      <c r="A21" s="2" t="s">
        <v>37</v>
      </c>
    </row>
    <row r="23" customFormat="false" ht="13.8" hidden="false" customHeight="false" outlineLevel="0" collapsed="false">
      <c r="A23" s="2" t="s">
        <v>31</v>
      </c>
      <c r="B23" s="1" t="n">
        <v>0.63</v>
      </c>
    </row>
    <row r="24" customFormat="false" ht="13.8" hidden="false" customHeight="false" outlineLevel="0" collapsed="false">
      <c r="A24" s="2" t="s">
        <v>32</v>
      </c>
      <c r="B24" s="1" t="n">
        <f aca="false">1-B23</f>
        <v>0.37</v>
      </c>
    </row>
    <row r="25" customFormat="false" ht="13.8" hidden="false" customHeight="false" outlineLevel="0" collapsed="false">
      <c r="A25" s="2" t="s">
        <v>38</v>
      </c>
      <c r="B25" s="1" t="n">
        <f aca="false">B23*B4+B24*B5</f>
        <v>0.00754854088235294</v>
      </c>
    </row>
    <row r="26" customFormat="false" ht="13.8" hidden="false" customHeight="false" outlineLevel="0" collapsed="false">
      <c r="A26" s="2" t="s">
        <v>33</v>
      </c>
      <c r="B26" s="1" t="n">
        <f aca="false">SQRT( B23^2*C4^2 + B24^2*C5^2 + 2*B23*B24*F4)</f>
        <v>0.0350889688278028</v>
      </c>
    </row>
    <row r="27" customFormat="false" ht="13.8" hidden="false" customHeight="false" outlineLevel="0" collapsed="false">
      <c r="A27" s="2" t="s">
        <v>39</v>
      </c>
      <c r="B27" s="10" t="n">
        <f aca="false">B25/B26</f>
        <v>0.215125754176391</v>
      </c>
    </row>
    <row r="29" customFormat="false" ht="13.8" hidden="false" customHeight="false" outlineLevel="0" collapsed="false">
      <c r="A29" s="2" t="s">
        <v>40</v>
      </c>
    </row>
    <row r="31" customFormat="false" ht="17.35" hidden="false" customHeight="false" outlineLevel="0" collapsed="false">
      <c r="A31" s="17" t="s">
        <v>41</v>
      </c>
    </row>
    <row r="32" customFormat="false" ht="17.35" hidden="false" customHeight="false" outlineLevel="0" collapsed="false">
      <c r="A32" s="17" t="s">
        <v>42</v>
      </c>
    </row>
    <row r="34" customFormat="false" ht="13.8" hidden="false" customHeight="false" outlineLevel="0" collapsed="false">
      <c r="A34" s="2" t="s">
        <v>43</v>
      </c>
    </row>
    <row r="35" customFormat="false" ht="13.8" hidden="false" customHeight="false" outlineLevel="0" collapsed="false">
      <c r="A35" s="2" t="s">
        <v>44</v>
      </c>
    </row>
    <row r="37" customFormat="false" ht="13.8" hidden="false" customHeight="false" outlineLevel="0" collapsed="false">
      <c r="A37" s="2" t="s">
        <v>45</v>
      </c>
      <c r="B37" s="2" t="s">
        <v>46</v>
      </c>
      <c r="C37" s="18" t="s">
        <v>47</v>
      </c>
      <c r="D37" s="18" t="s">
        <v>48</v>
      </c>
      <c r="E37" s="18" t="s">
        <v>49</v>
      </c>
      <c r="G37" s="2" t="s">
        <v>50</v>
      </c>
    </row>
    <row r="38" customFormat="false" ht="13.8" hidden="false" customHeight="false" outlineLevel="0" collapsed="false">
      <c r="A38" s="2" t="n">
        <v>6</v>
      </c>
      <c r="B38" s="1" t="n">
        <f aca="false">B$25 / (A38 * B$26^2)</f>
        <v>1.02181094402303</v>
      </c>
      <c r="C38" s="1" t="n">
        <f aca="false">1-B38</f>
        <v>-0.0218109440230281</v>
      </c>
      <c r="D38" s="1" t="n">
        <f aca="false">B38*B$23</f>
        <v>0.643740894734508</v>
      </c>
      <c r="E38" s="1" t="n">
        <f aca="false">B38*B$24</f>
        <v>0.37807004928852</v>
      </c>
      <c r="G38" s="1" t="n">
        <f aca="false">SUM(C38:E38)</f>
        <v>1</v>
      </c>
    </row>
    <row r="39" customFormat="false" ht="13.8" hidden="false" customHeight="false" outlineLevel="0" collapsed="false">
      <c r="A39" s="2" t="n">
        <v>7</v>
      </c>
      <c r="B39" s="1" t="n">
        <f aca="false">B$25 / (A39 * B$26^2)</f>
        <v>0.875837952019738</v>
      </c>
      <c r="C39" s="1" t="n">
        <f aca="false">1-B39</f>
        <v>0.124162047980262</v>
      </c>
      <c r="D39" s="1" t="n">
        <f aca="false">B39*B$23</f>
        <v>0.551777909772435</v>
      </c>
      <c r="E39" s="1" t="n">
        <f aca="false">B39*B$24</f>
        <v>0.324060042247303</v>
      </c>
      <c r="G39" s="1" t="n">
        <f aca="false">SUM(C39:E39)</f>
        <v>1</v>
      </c>
    </row>
    <row r="40" customFormat="false" ht="13.8" hidden="false" customHeight="false" outlineLevel="0" collapsed="false">
      <c r="A40" s="2" t="n">
        <v>8</v>
      </c>
      <c r="B40" s="1" t="n">
        <f aca="false">B$25 / (A40 * B$26^2)</f>
        <v>0.766358208017271</v>
      </c>
      <c r="C40" s="1" t="n">
        <f aca="false">1-B40</f>
        <v>0.233641791982729</v>
      </c>
      <c r="D40" s="1" t="n">
        <f aca="false">B40*B$23</f>
        <v>0.482805671050881</v>
      </c>
      <c r="E40" s="1" t="n">
        <f aca="false">B40*B$24</f>
        <v>0.28355253696639</v>
      </c>
      <c r="G40" s="1" t="n">
        <f aca="false">SUM(C40:E40)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28.07"/>
    <col collapsed="false" customWidth="true" hidden="false" outlineLevel="0" max="2" min="2" style="2" width="14.52"/>
    <col collapsed="false" customWidth="true" hidden="false" outlineLevel="0" max="3" min="3" style="2" width="18.41"/>
    <col collapsed="false" customWidth="true" hidden="false" outlineLevel="0" max="4" min="4" style="2" width="16.31"/>
    <col collapsed="false" customWidth="true" hidden="false" outlineLevel="0" max="5" min="5" style="2" width="14.79"/>
  </cols>
  <sheetData>
    <row r="1" customFormat="false" ht="17.35" hidden="false" customHeight="false" outlineLevel="0" collapsed="false">
      <c r="A1" s="17" t="s">
        <v>51</v>
      </c>
    </row>
    <row r="3" customFormat="false" ht="30.55" hidden="false" customHeight="false" outlineLevel="0" collapsed="false">
      <c r="A3" s="19" t="s">
        <v>52</v>
      </c>
    </row>
    <row r="4" customFormat="false" ht="13.8" hidden="false" customHeight="false" outlineLevel="0" collapsed="false">
      <c r="A4" s="2" t="s">
        <v>6</v>
      </c>
      <c r="B4" s="1" t="n">
        <f aca="false">'Analysis by search'!B4</f>
        <v>0.00853016176470588</v>
      </c>
    </row>
    <row r="5" customFormat="false" ht="13.8" hidden="false" customHeight="false" outlineLevel="0" collapsed="false">
      <c r="A5" s="2" t="s">
        <v>7</v>
      </c>
      <c r="B5" s="1" t="n">
        <f aca="false">'Analysis by search'!B5</f>
        <v>0.00587713235294118</v>
      </c>
    </row>
    <row r="7" customFormat="false" ht="30.55" hidden="false" customHeight="false" outlineLevel="0" collapsed="false">
      <c r="A7" s="19" t="s">
        <v>53</v>
      </c>
    </row>
    <row r="8" customFormat="false" ht="13.8" hidden="false" customHeight="false" outlineLevel="0" collapsed="false">
      <c r="A8" s="2" t="s">
        <v>6</v>
      </c>
      <c r="B8" s="7" t="n">
        <f aca="false">'Analysis by search'!D4</f>
        <v>0.00212190087887518</v>
      </c>
      <c r="C8" s="10" t="n">
        <f aca="false">'Analysis by search'!F4</f>
        <v>0.000134622206978485</v>
      </c>
    </row>
    <row r="9" customFormat="false" ht="13.8" hidden="false" customHeight="false" outlineLevel="0" collapsed="false">
      <c r="A9" s="2" t="s">
        <v>7</v>
      </c>
      <c r="B9" s="10" t="n">
        <f aca="false">'Analysis by search'!F4</f>
        <v>0.000134622206978485</v>
      </c>
      <c r="C9" s="7" t="n">
        <f aca="false">'Analysis by search'!D5</f>
        <v>0.0023834360970021</v>
      </c>
    </row>
    <row r="11" customFormat="false" ht="30.55" hidden="false" customHeight="false" outlineLevel="0" collapsed="false">
      <c r="A11" s="19" t="s">
        <v>54</v>
      </c>
    </row>
    <row r="12" customFormat="false" ht="13.8" hidden="false" customHeight="false" outlineLevel="0" collapsed="false">
      <c r="A12" s="2" t="s">
        <v>6</v>
      </c>
      <c r="B12" s="8" t="n">
        <f aca="false" t="array" ref="B12:C13">MINVERSE(B8:C9)</f>
        <v>472.970427612095</v>
      </c>
      <c r="C12" s="8" t="n">
        <v>-26.7145080502831</v>
      </c>
    </row>
    <row r="13" customFormat="false" ht="13.8" hidden="false" customHeight="false" outlineLevel="0" collapsed="false">
      <c r="A13" s="2" t="s">
        <v>7</v>
      </c>
      <c r="B13" s="8" t="n">
        <v>-26.7145080502831</v>
      </c>
      <c r="C13" s="8" t="n">
        <v>421.071228758515</v>
      </c>
    </row>
    <row r="15" customFormat="false" ht="30.55" hidden="false" customHeight="false" outlineLevel="0" collapsed="false">
      <c r="A15" s="19" t="s">
        <v>55</v>
      </c>
    </row>
    <row r="17" customFormat="false" ht="13.8" hidden="false" customHeight="false" outlineLevel="0" collapsed="false">
      <c r="A17" s="2" t="s">
        <v>6</v>
      </c>
      <c r="B17" s="8" t="n">
        <f aca="false" t="array" ref="B17:B18">MMULT(B12:C13,B4:B5)</f>
        <v>3.87750955789806</v>
      </c>
    </row>
    <row r="18" customFormat="false" ht="13.8" hidden="false" customHeight="false" outlineLevel="0" collapsed="false">
      <c r="A18" s="2" t="s">
        <v>7</v>
      </c>
      <c r="B18" s="8" t="n">
        <v>2.24681226629591</v>
      </c>
    </row>
    <row r="20" customFormat="false" ht="13.8" hidden="false" customHeight="false" outlineLevel="0" collapsed="false">
      <c r="A20" s="19" t="s">
        <v>56</v>
      </c>
    </row>
    <row r="22" customFormat="false" ht="13.8" hidden="false" customHeight="false" outlineLevel="0" collapsed="false">
      <c r="A22" s="2" t="s">
        <v>6</v>
      </c>
      <c r="B22" s="1" t="n">
        <f aca="false">B17/(B$17+B$18)</f>
        <v>0.633132887070052</v>
      </c>
    </row>
    <row r="23" customFormat="false" ht="13.8" hidden="false" customHeight="false" outlineLevel="0" collapsed="false">
      <c r="A23" s="2" t="s">
        <v>7</v>
      </c>
      <c r="B23" s="1" t="n">
        <f aca="false">B18/(B$17+B$18)</f>
        <v>0.366867112929948</v>
      </c>
    </row>
    <row r="25" customFormat="false" ht="13.8" hidden="false" customHeight="false" outlineLevel="0" collapsed="false">
      <c r="A25" s="19" t="s">
        <v>57</v>
      </c>
    </row>
    <row r="27" customFormat="false" ht="13.8" hidden="false" customHeight="false" outlineLevel="0" collapsed="false">
      <c r="A27" s="2" t="s">
        <v>58</v>
      </c>
      <c r="B27" s="1" t="n">
        <f aca="false">B22*B4+B23*B5</f>
        <v>0.00755685252389353</v>
      </c>
    </row>
    <row r="28" customFormat="false" ht="13.8" hidden="false" customHeight="false" outlineLevel="0" collapsed="false">
      <c r="A28" s="2" t="s">
        <v>59</v>
      </c>
      <c r="B28" s="1" t="n">
        <f aca="false">SQRT( B22^2*B8 + B23^2*C9 + 2*B22*B23*B9 )</f>
        <v>0.0351270332104037</v>
      </c>
    </row>
    <row r="29" customFormat="false" ht="13.8" hidden="false" customHeight="false" outlineLevel="0" collapsed="false">
      <c r="A29" s="2" t="s">
        <v>60</v>
      </c>
      <c r="B29" s="10" t="n">
        <f aca="false">B27/B28</f>
        <v>0.215129256109662</v>
      </c>
    </row>
    <row r="31" customFormat="false" ht="13.8" hidden="false" customHeight="false" outlineLevel="0" collapsed="false">
      <c r="A31" s="2" t="s">
        <v>45</v>
      </c>
      <c r="B31" s="2" t="s">
        <v>46</v>
      </c>
      <c r="C31" s="18" t="s">
        <v>47</v>
      </c>
      <c r="D31" s="18" t="s">
        <v>48</v>
      </c>
      <c r="E31" s="18" t="s">
        <v>49</v>
      </c>
      <c r="G31" s="5" t="s">
        <v>50</v>
      </c>
    </row>
    <row r="32" customFormat="false" ht="13.8" hidden="false" customHeight="false" outlineLevel="0" collapsed="false">
      <c r="A32" s="2" t="n">
        <v>6</v>
      </c>
      <c r="B32" s="1" t="n">
        <f aca="false">B$27/(A32*B$28^2)</f>
        <v>1.02072030403233</v>
      </c>
      <c r="C32" s="1" t="n">
        <f aca="false">1-B32</f>
        <v>-0.0207203040323281</v>
      </c>
      <c r="D32" s="1" t="n">
        <f aca="false">B32*B$22</f>
        <v>0.646251592983009</v>
      </c>
      <c r="E32" s="1" t="n">
        <f aca="false">B32*B$23</f>
        <v>0.374468711049319</v>
      </c>
      <c r="G32" s="1" t="n">
        <f aca="false">SUM(C32:E32)</f>
        <v>1</v>
      </c>
    </row>
    <row r="33" customFormat="false" ht="13.8" hidden="false" customHeight="false" outlineLevel="0" collapsed="false">
      <c r="A33" s="2" t="n">
        <v>7</v>
      </c>
      <c r="B33" s="1" t="n">
        <f aca="false">B$27/(A33*B$28^2)</f>
        <v>0.874903117741995</v>
      </c>
      <c r="C33" s="1" t="n">
        <f aca="false">1-B33</f>
        <v>0.125096882258005</v>
      </c>
      <c r="D33" s="1" t="n">
        <f aca="false">B33*B$22</f>
        <v>0.553929936842579</v>
      </c>
      <c r="E33" s="1" t="n">
        <f aca="false">B33*B$23</f>
        <v>0.320973180899416</v>
      </c>
      <c r="G33" s="1" t="n">
        <f aca="false">SUM(C33:E33)</f>
        <v>1</v>
      </c>
    </row>
    <row r="34" customFormat="false" ht="13.8" hidden="false" customHeight="false" outlineLevel="0" collapsed="false">
      <c r="A34" s="2" t="n">
        <v>8</v>
      </c>
      <c r="B34" s="1" t="n">
        <f aca="false">B$27/(A34*B$28^2)</f>
        <v>0.765540228024246</v>
      </c>
      <c r="C34" s="1" t="n">
        <f aca="false">1-B34</f>
        <v>0.234459771975754</v>
      </c>
      <c r="D34" s="1" t="n">
        <f aca="false">B34*B$22</f>
        <v>0.484688694737257</v>
      </c>
      <c r="E34" s="1" t="n">
        <f aca="false">B34*B$23</f>
        <v>0.280851533286989</v>
      </c>
      <c r="G34" s="1" t="n">
        <f aca="false">SUM(C34:E34)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2025-09-30T17:25:09Z</dcterms:created>
  <dc:creator/>
  <dc:description/>
  <dc:language>en-US</dc:language>
  <cp:lastModifiedBy/>
  <dcterms:modified xsi:type="dcterms:W3CDTF">2025-10-15T21:15:23Z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