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Excess returns" sheetId="2" state="visible" r:id="rId4"/>
    <sheet name="Optimal portfolio from homewor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<sst xmlns="http://schemas.openxmlformats.org/spreadsheetml/2006/main" count="66" uniqueCount="52">
  <si>
    <t xml:space="preserve">Month</t>
  </si>
  <si>
    <t xml:space="preserve">Risk-free return</t>
  </si>
  <si>
    <t xml:space="preserve">VFINX return</t>
  </si>
  <si>
    <t xml:space="preserve">Gold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</si>
  <si>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</si>
  <si>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</si>
  <si>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</si>
  <si>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</si>
  <si>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</si>
  <si>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 from regressing</t>
  </si>
  <si>
    <t xml:space="preserve">Fitted value</t>
  </si>
  <si>
    <t xml:space="preserve">Residual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</si>
  <si>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</si>
  <si>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</si>
  <si>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</si>
  <si>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</si>
  <si>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</si>
  <si>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</si>
  <si>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</si>
  <si>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</si>
  <si>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</si>
  <si>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</si>
  <si>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</si>
  <si>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</si>
  <si>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ratios, using the formula from slide 3: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</si>
  <si>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</si>
  <si>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</si>
  <si>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</si>
  <si>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</si>
  <si>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</si>
  <si>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Less than SR of gold</t>
  </si>
  <si>
    <t xml:space="preserve">Still less than SR of gold</t>
  </si>
  <si>
    <t xml:space="preserve">Exactly matches SR of gold</t>
  </si>
  <si>
    <t xml:space="preserve">Greater than SR of gold</t>
  </si>
  <si>
    <t xml:space="preserve">Alternative approach based on alphas as described in slides 4 and 5</t>
  </si>
  <si>
    <t xml:space="preserve">Beta of gold w.r.t this portfolio, using formula on slide 4:</t>
  </si>
  <si>
    <t xml:space="preserve">Beta of gold w.r.t. this portfolio, using SLOPE formula:</t>
  </si>
  <si>
    <t xml:space="preserve">Alpha of gold w.r.t. this portfolio, using formula on slide 4: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</si>
  <si>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</si>
  <si>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</si>
  <si>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</si>
  <si>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</si>
  <si>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</si>
  <si>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</si>
  <si>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Let’s calculate the information ratio of gold with respect to the index fund VFINX:</t>
  </si>
  <si>
    <t xml:space="preserve">SD of regression residuals, using formula in slides:</t>
  </si>
  <si>
    <t xml:space="preserve">SD of regression residuals, calculated manually:</t>
  </si>
  <si>
    <t xml:space="preserve">Information ratio of gold with respect to VFINX:</t>
  </si>
  <si>
    <t xml:space="preserve">Maximum attainable Sharpe ratio: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</si>
  <si>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</si>
  <si>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</si>
  <si>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proportional to its IR, though we haven’t seen this formula.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</si>
</sst>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yyyy\-mm"/>
    <numFmt numFmtId="167" formatCode="0.00000"/>
    <numFmt numFmtId="168" formatCode="General"/>
    <numFmt numFmtId="169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2.55"/>
    <col collapsed="false" customWidth="true" hidden="false" outlineLevel="0" max="4" min="4" style="1" width="11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39448</v>
      </c>
      <c r="B2" s="1" t="n">
        <v>0.0021</v>
      </c>
      <c r="C2" s="1" t="n">
        <v>-0.0601553829078803</v>
      </c>
      <c r="D2" s="1" t="n">
        <v>0.10430364614465</v>
      </c>
    </row>
    <row r="3" customFormat="false" ht="13.8" hidden="false" customHeight="false" outlineLevel="0" collapsed="false">
      <c r="A3" s="4" t="n">
        <v>39479</v>
      </c>
      <c r="B3" s="1" t="n">
        <v>0.0013</v>
      </c>
      <c r="C3" s="1" t="n">
        <v>-0.0325145646354904</v>
      </c>
      <c r="D3" s="1" t="n">
        <v>0.0489851150202978</v>
      </c>
    </row>
    <row r="4" customFormat="false" ht="13.8" hidden="false" customHeight="false" outlineLevel="0" collapsed="false">
      <c r="A4" s="4" t="n">
        <v>39508</v>
      </c>
      <c r="B4" s="1" t="n">
        <v>0.0017</v>
      </c>
      <c r="C4" s="1" t="n">
        <v>-0.00440497722519906</v>
      </c>
      <c r="D4" s="1" t="n">
        <v>-0.032765737874097</v>
      </c>
    </row>
    <row r="5" customFormat="false" ht="13.8" hidden="false" customHeight="false" outlineLevel="0" collapsed="false">
      <c r="A5" s="4" t="n">
        <v>39539</v>
      </c>
      <c r="B5" s="1" t="n">
        <v>0.0018</v>
      </c>
      <c r="C5" s="1" t="n">
        <v>0.0485420944558521</v>
      </c>
      <c r="D5" s="1" t="n">
        <v>-0.0741531074953321</v>
      </c>
    </row>
    <row r="6" customFormat="false" ht="13.8" hidden="false" customHeight="false" outlineLevel="0" collapsed="false">
      <c r="A6" s="4" t="n">
        <v>39569</v>
      </c>
      <c r="B6" s="1" t="n">
        <v>0.0018</v>
      </c>
      <c r="C6" s="1" t="n">
        <v>0.0129249569168104</v>
      </c>
      <c r="D6" s="1" t="n">
        <v>0.0135407663497551</v>
      </c>
    </row>
    <row r="7" customFormat="false" ht="13.8" hidden="false" customHeight="false" outlineLevel="0" collapsed="false">
      <c r="A7" s="4" t="n">
        <v>39600</v>
      </c>
      <c r="B7" s="1" t="n">
        <v>0.0017</v>
      </c>
      <c r="C7" s="1" t="n">
        <v>-0.0843817138992673</v>
      </c>
      <c r="D7" s="1" t="n">
        <v>0.0605457646389995</v>
      </c>
    </row>
    <row r="8" customFormat="false" ht="13.8" hidden="false" customHeight="false" outlineLevel="0" collapsed="false">
      <c r="A8" s="4" t="n">
        <v>39630</v>
      </c>
      <c r="B8" s="1" t="n">
        <v>0.0015</v>
      </c>
      <c r="C8" s="1" t="n">
        <v>-0.00831706696087586</v>
      </c>
      <c r="D8" s="1" t="n">
        <v>-0.0222460466362905</v>
      </c>
    </row>
    <row r="9" customFormat="false" ht="13.8" hidden="false" customHeight="false" outlineLevel="0" collapsed="false">
      <c r="A9" s="4" t="n">
        <v>39661</v>
      </c>
      <c r="B9" s="1" t="n">
        <v>0.0013</v>
      </c>
      <c r="C9" s="1" t="n">
        <v>0.0144629867351307</v>
      </c>
      <c r="D9" s="1" t="n">
        <v>-0.0827850877192983</v>
      </c>
    </row>
    <row r="10" customFormat="false" ht="13.8" hidden="false" customHeight="false" outlineLevel="0" collapsed="false">
      <c r="A10" s="4" t="n">
        <v>39692</v>
      </c>
      <c r="B10" s="1" t="n">
        <v>0.0015</v>
      </c>
      <c r="C10" s="1" t="n">
        <v>-0.0890607109242253</v>
      </c>
      <c r="D10" s="1" t="n">
        <v>0.0723251643753735</v>
      </c>
    </row>
    <row r="11" customFormat="false" ht="13.8" hidden="false" customHeight="false" outlineLevel="0" collapsed="false">
      <c r="A11" s="4" t="n">
        <v>39722</v>
      </c>
      <c r="B11" s="1" t="n">
        <v>0.0008</v>
      </c>
      <c r="C11" s="1" t="n">
        <v>-0.167924001117631</v>
      </c>
      <c r="D11" s="1" t="n">
        <v>-0.187848383500557</v>
      </c>
    </row>
    <row r="12" customFormat="false" ht="13.8" hidden="false" customHeight="false" outlineLevel="0" collapsed="false">
      <c r="A12" s="4" t="n">
        <v>39753</v>
      </c>
      <c r="B12" s="1" t="n">
        <v>0.0003</v>
      </c>
      <c r="C12" s="1" t="n">
        <v>-0.071748376986792</v>
      </c>
      <c r="D12" s="1" t="n">
        <v>0.116678105696637</v>
      </c>
    </row>
    <row r="13" customFormat="false" ht="13.8" hidden="false" customHeight="false" outlineLevel="0" collapsed="false">
      <c r="A13" s="4" t="n">
        <v>39783</v>
      </c>
      <c r="B13" s="1" t="n">
        <v>0</v>
      </c>
      <c r="C13" s="1" t="n">
        <v>0.010671087174476</v>
      </c>
      <c r="D13" s="1" t="n">
        <v>0.0633066994468348</v>
      </c>
    </row>
    <row r="14" customFormat="false" ht="13.8" hidden="false" customHeight="false" outlineLevel="0" collapsed="false">
      <c r="A14" s="4" t="n">
        <v>39814</v>
      </c>
      <c r="B14" s="1" t="n">
        <v>0</v>
      </c>
      <c r="C14" s="1" t="n">
        <v>-0.0841256468889158</v>
      </c>
      <c r="D14" s="1" t="n">
        <v>0.061849710982659</v>
      </c>
    </row>
    <row r="15" customFormat="false" ht="13.8" hidden="false" customHeight="false" outlineLevel="0" collapsed="false">
      <c r="A15" s="4" t="n">
        <v>39845</v>
      </c>
      <c r="B15" s="1" t="n">
        <v>0.0001</v>
      </c>
      <c r="C15" s="1" t="n">
        <v>-0.106570302233903</v>
      </c>
      <c r="D15" s="1" t="n">
        <v>0.027490473598258</v>
      </c>
    </row>
    <row r="16" customFormat="false" ht="13.8" hidden="false" customHeight="false" outlineLevel="0" collapsed="false">
      <c r="A16" s="4" t="n">
        <v>39873</v>
      </c>
      <c r="B16" s="1" t="n">
        <v>0.0002</v>
      </c>
      <c r="C16" s="1" t="n">
        <v>0.0876004422853538</v>
      </c>
      <c r="D16" s="1" t="n">
        <v>-0.0267549668874172</v>
      </c>
    </row>
    <row r="17" customFormat="false" ht="13.8" hidden="false" customHeight="false" outlineLevel="0" collapsed="false">
      <c r="A17" s="4" t="n">
        <v>39904</v>
      </c>
      <c r="B17" s="1" t="n">
        <v>0.0001</v>
      </c>
      <c r="C17" s="1" t="n">
        <v>0.0955882352941175</v>
      </c>
      <c r="D17" s="1" t="n">
        <v>-0.0321175830157866</v>
      </c>
    </row>
    <row r="18" customFormat="false" ht="13.8" hidden="false" customHeight="false" outlineLevel="0" collapsed="false">
      <c r="A18" s="4" t="n">
        <v>39934</v>
      </c>
      <c r="B18" s="1" t="n">
        <v>0</v>
      </c>
      <c r="C18" s="1" t="n">
        <v>0.056176982351479</v>
      </c>
      <c r="D18" s="1" t="n">
        <v>0.0933633295838021</v>
      </c>
    </row>
    <row r="19" customFormat="false" ht="13.8" hidden="false" customHeight="false" outlineLevel="0" collapsed="false">
      <c r="A19" s="4" t="n">
        <v>39965</v>
      </c>
      <c r="B19" s="1" t="n">
        <v>0.0001</v>
      </c>
      <c r="C19" s="1" t="n">
        <v>0.00219960160119847</v>
      </c>
      <c r="D19" s="1" t="n">
        <v>-0.0318930041152263</v>
      </c>
    </row>
    <row r="20" customFormat="false" ht="13.8" hidden="false" customHeight="false" outlineLevel="0" collapsed="false">
      <c r="A20" s="4" t="n">
        <v>39995</v>
      </c>
      <c r="B20" s="1" t="n">
        <v>0.0001</v>
      </c>
      <c r="C20" s="1" t="n">
        <v>0.0757790368271956</v>
      </c>
      <c r="D20" s="1" t="n">
        <v>-0.00478214665249732</v>
      </c>
    </row>
    <row r="21" customFormat="false" ht="13.8" hidden="false" customHeight="false" outlineLevel="0" collapsed="false">
      <c r="A21" s="4" t="n">
        <v>40026</v>
      </c>
      <c r="B21" s="1" t="n">
        <v>0.0001</v>
      </c>
      <c r="C21" s="1" t="n">
        <v>0.0359885889839806</v>
      </c>
      <c r="D21" s="1" t="n">
        <v>0.0152162306460224</v>
      </c>
    </row>
    <row r="22" customFormat="false" ht="13.8" hidden="false" customHeight="false" outlineLevel="0" collapsed="false">
      <c r="A22" s="4" t="n">
        <v>40057</v>
      </c>
      <c r="B22" s="1" t="n">
        <v>0.0001</v>
      </c>
      <c r="C22" s="1" t="n">
        <v>0.0371678959247073</v>
      </c>
      <c r="D22" s="1" t="n">
        <v>0.0531159610833552</v>
      </c>
    </row>
    <row r="23" customFormat="false" ht="13.8" hidden="false" customHeight="false" outlineLevel="0" collapsed="false">
      <c r="A23" s="4" t="n">
        <v>40087</v>
      </c>
      <c r="B23" s="1" t="n">
        <v>0</v>
      </c>
      <c r="C23" s="1" t="n">
        <v>-0.0186762442278092</v>
      </c>
      <c r="D23" s="1" t="n">
        <v>0.0431960049937579</v>
      </c>
    </row>
    <row r="24" customFormat="false" ht="13.8" hidden="false" customHeight="false" outlineLevel="0" collapsed="false">
      <c r="A24" s="4" t="n">
        <v>40118</v>
      </c>
      <c r="B24" s="1" t="n">
        <v>0</v>
      </c>
      <c r="C24" s="1" t="n">
        <v>0.0598138659416501</v>
      </c>
      <c r="D24" s="1" t="n">
        <v>0.122067975107707</v>
      </c>
    </row>
    <row r="25" customFormat="false" ht="13.8" hidden="false" customHeight="false" outlineLevel="0" collapsed="false">
      <c r="A25" s="4" t="n">
        <v>40148</v>
      </c>
      <c r="B25" s="1" t="n">
        <v>0.0001</v>
      </c>
      <c r="C25" s="1" t="n">
        <v>0.0194549888992579</v>
      </c>
      <c r="D25" s="1" t="n">
        <v>-0.0580204778156996</v>
      </c>
    </row>
    <row r="26" customFormat="false" ht="13.8" hidden="false" customHeight="false" outlineLevel="0" collapsed="false">
      <c r="A26" s="4" t="n">
        <v>40179</v>
      </c>
      <c r="B26" s="1" t="n">
        <v>0</v>
      </c>
      <c r="C26" s="1" t="n">
        <v>-0.0360377909808124</v>
      </c>
      <c r="D26" s="1" t="n">
        <v>-0.0192481884057971</v>
      </c>
    </row>
    <row r="27" customFormat="false" ht="13.8" hidden="false" customHeight="false" outlineLevel="0" collapsed="false">
      <c r="A27" s="4" t="n">
        <v>40210</v>
      </c>
      <c r="B27" s="1" t="n">
        <v>0</v>
      </c>
      <c r="C27" s="1" t="n">
        <v>0.0309184601394361</v>
      </c>
      <c r="D27" s="1" t="n">
        <v>0.0274763334102979</v>
      </c>
    </row>
    <row r="28" customFormat="false" ht="13.8" hidden="false" customHeight="false" outlineLevel="0" collapsed="false">
      <c r="A28" s="4" t="n">
        <v>40238</v>
      </c>
      <c r="B28" s="1" t="n">
        <v>0.0001</v>
      </c>
      <c r="C28" s="1" t="n">
        <v>0.0601355008366706</v>
      </c>
      <c r="D28" s="1" t="n">
        <v>-0.00269662921348313</v>
      </c>
    </row>
    <row r="29" customFormat="false" ht="13.8" hidden="false" customHeight="false" outlineLevel="0" collapsed="false">
      <c r="A29" s="4" t="n">
        <v>40269</v>
      </c>
      <c r="B29" s="1" t="n">
        <v>0.0001</v>
      </c>
      <c r="C29" s="1" t="n">
        <v>0.0157801912187878</v>
      </c>
      <c r="D29" s="1" t="n">
        <v>0.0592609283461019</v>
      </c>
    </row>
    <row r="30" customFormat="false" ht="13.8" hidden="false" customHeight="false" outlineLevel="0" collapsed="false">
      <c r="A30" s="4" t="n">
        <v>40299</v>
      </c>
      <c r="B30" s="1" t="n">
        <v>0.0001</v>
      </c>
      <c r="C30" s="1" t="n">
        <v>-0.0800511742666545</v>
      </c>
      <c r="D30" s="1" t="n">
        <v>0.0329717081472027</v>
      </c>
    </row>
    <row r="31" customFormat="false" ht="13.8" hidden="false" customHeight="false" outlineLevel="0" collapsed="false">
      <c r="A31" s="4" t="n">
        <v>40330</v>
      </c>
      <c r="B31" s="1" t="n">
        <v>0.0001</v>
      </c>
      <c r="C31" s="1" t="n">
        <v>-0.0523945684403731</v>
      </c>
      <c r="D31" s="1" t="n">
        <v>0.021828665568369</v>
      </c>
    </row>
    <row r="32" customFormat="false" ht="13.8" hidden="false" customHeight="false" outlineLevel="0" collapsed="false">
      <c r="A32" s="4" t="n">
        <v>40360</v>
      </c>
      <c r="B32" s="1" t="n">
        <v>0.0001</v>
      </c>
      <c r="C32" s="1" t="n">
        <v>0.0699610156990833</v>
      </c>
      <c r="D32" s="1" t="n">
        <v>-0.0584441757355905</v>
      </c>
    </row>
    <row r="33" customFormat="false" ht="13.8" hidden="false" customHeight="false" outlineLevel="0" collapsed="false">
      <c r="A33" s="4" t="n">
        <v>40391</v>
      </c>
      <c r="B33" s="1" t="n">
        <v>0.0001</v>
      </c>
      <c r="C33" s="1" t="n">
        <v>-0.0452978828163466</v>
      </c>
      <c r="D33" s="1" t="n">
        <v>0.0560787671232876</v>
      </c>
    </row>
    <row r="34" customFormat="false" ht="13.8" hidden="false" customHeight="false" outlineLevel="0" collapsed="false">
      <c r="A34" s="4" t="n">
        <v>40422</v>
      </c>
      <c r="B34" s="1" t="n">
        <v>0.0001</v>
      </c>
      <c r="C34" s="1" t="n">
        <v>0.0891889591585075</v>
      </c>
      <c r="D34" s="1" t="n">
        <v>0.0628293473854884</v>
      </c>
    </row>
    <row r="35" customFormat="false" ht="13.8" hidden="false" customHeight="false" outlineLevel="0" collapsed="false">
      <c r="A35" s="4" t="n">
        <v>40452</v>
      </c>
      <c r="B35" s="1" t="n">
        <v>0.0001</v>
      </c>
      <c r="C35" s="1" t="n">
        <v>0.0378831144108129</v>
      </c>
      <c r="D35" s="1" t="n">
        <v>0.0196414950419528</v>
      </c>
    </row>
    <row r="36" customFormat="false" ht="13.8" hidden="false" customHeight="false" outlineLevel="0" collapsed="false">
      <c r="A36" s="4" t="n">
        <v>40483</v>
      </c>
      <c r="B36" s="1" t="n">
        <v>0.0001</v>
      </c>
      <c r="C36" s="1" t="n">
        <v>0</v>
      </c>
      <c r="D36" s="1" t="n">
        <v>0.0286141761735552</v>
      </c>
    </row>
    <row r="37" customFormat="false" ht="13.8" hidden="false" customHeight="false" outlineLevel="0" collapsed="false">
      <c r="A37" s="4" t="n">
        <v>40513</v>
      </c>
      <c r="B37" s="1" t="n">
        <v>0.0001</v>
      </c>
      <c r="C37" s="1" t="n">
        <v>0.0667133794249737</v>
      </c>
      <c r="D37" s="1" t="n">
        <v>0.0256363636363637</v>
      </c>
    </row>
    <row r="38" customFormat="false" ht="13.8" hidden="false" customHeight="false" outlineLevel="0" collapsed="false">
      <c r="A38" s="4" t="n">
        <v>40544</v>
      </c>
      <c r="B38" s="1" t="n">
        <v>0.0001</v>
      </c>
      <c r="C38" s="1" t="n">
        <v>0.0235710585391124</v>
      </c>
      <c r="D38" s="1" t="n">
        <v>-0.0544229746498848</v>
      </c>
    </row>
    <row r="39" customFormat="false" ht="13.8" hidden="false" customHeight="false" outlineLevel="0" collapsed="false">
      <c r="A39" s="4" t="n">
        <v>40575</v>
      </c>
      <c r="B39" s="1" t="n">
        <v>0.0001</v>
      </c>
      <c r="C39" s="1" t="n">
        <v>0.0341628005061156</v>
      </c>
      <c r="D39" s="1" t="n">
        <v>0.0571803524559431</v>
      </c>
    </row>
    <row r="40" customFormat="false" ht="13.8" hidden="false" customHeight="false" outlineLevel="0" collapsed="false">
      <c r="A40" s="4" t="n">
        <v>40603</v>
      </c>
      <c r="B40" s="1" t="n">
        <v>0.0001</v>
      </c>
      <c r="C40" s="1" t="n">
        <v>0.000256176571768352</v>
      </c>
      <c r="D40" s="1" t="n">
        <v>0.0150735946089733</v>
      </c>
    </row>
    <row r="41" customFormat="false" ht="13.8" hidden="false" customHeight="false" outlineLevel="0" collapsed="false">
      <c r="A41" s="4" t="n">
        <v>40634</v>
      </c>
      <c r="B41" s="1" t="n">
        <v>0</v>
      </c>
      <c r="C41" s="1" t="n">
        <v>0.029479200786112</v>
      </c>
      <c r="D41" s="1" t="n">
        <v>0.0698812019566737</v>
      </c>
    </row>
    <row r="42" customFormat="false" ht="13.8" hidden="false" customHeight="false" outlineLevel="0" collapsed="false">
      <c r="A42" s="4" t="n">
        <v>40664</v>
      </c>
      <c r="B42" s="1" t="n">
        <v>0</v>
      </c>
      <c r="C42" s="1" t="n">
        <v>-0.0114540248170537</v>
      </c>
      <c r="D42" s="1" t="n">
        <v>0.0039190071848465</v>
      </c>
    </row>
    <row r="43" customFormat="false" ht="13.8" hidden="false" customHeight="false" outlineLevel="0" collapsed="false">
      <c r="A43" s="4" t="n">
        <v>40695</v>
      </c>
      <c r="B43" s="1" t="n">
        <v>0</v>
      </c>
      <c r="C43" s="1" t="n">
        <v>-0.0167227925294062</v>
      </c>
      <c r="D43" s="1" t="n">
        <v>-0.0188679245283019</v>
      </c>
    </row>
    <row r="44" customFormat="false" ht="13.8" hidden="false" customHeight="false" outlineLevel="0" collapsed="false">
      <c r="A44" s="4" t="n">
        <v>40725</v>
      </c>
      <c r="B44" s="1" t="n">
        <v>0</v>
      </c>
      <c r="C44" s="1" t="n">
        <v>-0.0204685573366216</v>
      </c>
      <c r="D44" s="1" t="n">
        <v>0.0701259946949602</v>
      </c>
    </row>
    <row r="45" customFormat="false" ht="13.8" hidden="false" customHeight="false" outlineLevel="0" collapsed="false">
      <c r="A45" s="4" t="n">
        <v>40756</v>
      </c>
      <c r="B45" s="1" t="n">
        <v>0.0001</v>
      </c>
      <c r="C45" s="1" t="n">
        <v>-0.0544645854313528</v>
      </c>
      <c r="D45" s="1" t="n">
        <v>0.13152594887684</v>
      </c>
    </row>
    <row r="46" customFormat="false" ht="13.8" hidden="false" customHeight="false" outlineLevel="0" collapsed="false">
      <c r="A46" s="4" t="n">
        <v>40787</v>
      </c>
      <c r="B46" s="1" t="n">
        <v>0</v>
      </c>
      <c r="C46" s="1" t="n">
        <v>-0.0704258544721055</v>
      </c>
      <c r="D46" s="1" t="n">
        <v>-0.107886089813801</v>
      </c>
    </row>
    <row r="47" customFormat="false" ht="13.8" hidden="false" customHeight="false" outlineLevel="0" collapsed="false">
      <c r="A47" s="4" t="n">
        <v>40817</v>
      </c>
      <c r="B47" s="1" t="n">
        <v>0</v>
      </c>
      <c r="C47" s="1" t="n">
        <v>0.109138030332117</v>
      </c>
      <c r="D47" s="1" t="n">
        <v>0.05463474524248</v>
      </c>
    </row>
    <row r="48" customFormat="false" ht="13.8" hidden="false" customHeight="false" outlineLevel="0" collapsed="false">
      <c r="A48" s="4" t="n">
        <v>40848</v>
      </c>
      <c r="B48" s="1" t="n">
        <v>0</v>
      </c>
      <c r="C48" s="1" t="n">
        <v>-0.00233665080051926</v>
      </c>
      <c r="D48" s="1" t="n">
        <v>-0.00814901047729921</v>
      </c>
    </row>
    <row r="49" customFormat="false" ht="13.8" hidden="false" customHeight="false" outlineLevel="0" collapsed="false">
      <c r="A49" s="4" t="n">
        <v>40878</v>
      </c>
      <c r="B49" s="1" t="n">
        <v>0</v>
      </c>
      <c r="C49" s="1" t="n">
        <v>0.0101759777864656</v>
      </c>
      <c r="D49" s="1" t="n">
        <v>-0.0759976525821596</v>
      </c>
    </row>
    <row r="50" customFormat="false" ht="13.8" hidden="false" customHeight="false" outlineLevel="0" collapsed="false">
      <c r="A50" s="4" t="n">
        <v>40909</v>
      </c>
      <c r="B50" s="1" t="n">
        <v>0</v>
      </c>
      <c r="C50" s="1" t="n">
        <v>0.0446459412780655</v>
      </c>
      <c r="D50" s="1" t="n">
        <v>0.103842489679263</v>
      </c>
    </row>
    <row r="51" customFormat="false" ht="13.8" hidden="false" customHeight="false" outlineLevel="0" collapsed="false">
      <c r="A51" s="4" t="n">
        <v>40940</v>
      </c>
      <c r="B51" s="1" t="n">
        <v>0</v>
      </c>
      <c r="C51" s="1" t="n">
        <v>0.0430685293874515</v>
      </c>
      <c r="D51" s="1" t="n">
        <v>0.0287686996547756</v>
      </c>
    </row>
    <row r="52" customFormat="false" ht="13.8" hidden="false" customHeight="false" outlineLevel="0" collapsed="false">
      <c r="A52" s="4" t="n">
        <v>40969</v>
      </c>
      <c r="B52" s="1" t="n">
        <v>0</v>
      </c>
      <c r="C52" s="1" t="n">
        <v>0.0328145498659875</v>
      </c>
      <c r="D52" s="1" t="n">
        <v>-0.071168903803132</v>
      </c>
    </row>
    <row r="53" customFormat="false" ht="13.8" hidden="false" customHeight="false" outlineLevel="0" collapsed="false">
      <c r="A53" s="4" t="n">
        <v>41000</v>
      </c>
      <c r="B53" s="1" t="n">
        <v>0</v>
      </c>
      <c r="C53" s="1" t="n">
        <v>-0.00639543843427348</v>
      </c>
      <c r="D53" s="1" t="n">
        <v>0.00105374077976816</v>
      </c>
    </row>
    <row r="54" customFormat="false" ht="13.8" hidden="false" customHeight="false" outlineLevel="0" collapsed="false">
      <c r="A54" s="4" t="n">
        <v>41030</v>
      </c>
      <c r="B54" s="1" t="n">
        <v>0.0001</v>
      </c>
      <c r="C54" s="1" t="n">
        <v>-0.060178363706863</v>
      </c>
      <c r="D54" s="1" t="n">
        <v>-0.0571428571428572</v>
      </c>
    </row>
    <row r="55" customFormat="false" ht="13.8" hidden="false" customHeight="false" outlineLevel="0" collapsed="false">
      <c r="A55" s="4" t="n">
        <v>41061</v>
      </c>
      <c r="B55" s="1" t="n">
        <v>0</v>
      </c>
      <c r="C55" s="1" t="n">
        <v>0.041089483646604</v>
      </c>
      <c r="D55" s="1" t="n">
        <v>0.00127591706539065</v>
      </c>
    </row>
    <row r="56" customFormat="false" ht="13.8" hidden="false" customHeight="false" outlineLevel="0" collapsed="false">
      <c r="A56" s="4" t="n">
        <v>41091</v>
      </c>
      <c r="B56" s="1" t="n">
        <v>0</v>
      </c>
      <c r="C56" s="1" t="n">
        <v>0.013699721226603</v>
      </c>
      <c r="D56" s="1" t="n">
        <v>0.0339280025485824</v>
      </c>
    </row>
    <row r="57" customFormat="false" ht="13.8" hidden="false" customHeight="false" outlineLevel="0" collapsed="false">
      <c r="A57" s="4" t="n">
        <v>41122</v>
      </c>
      <c r="B57" s="1" t="n">
        <v>0.0001</v>
      </c>
      <c r="C57" s="1" t="n">
        <v>0.0223933370000786</v>
      </c>
      <c r="D57" s="1" t="n">
        <v>0.0215683253735941</v>
      </c>
    </row>
    <row r="58" customFormat="false" ht="13.8" hidden="false" customHeight="false" outlineLevel="0" collapsed="false">
      <c r="A58" s="4" t="n">
        <v>41153</v>
      </c>
      <c r="B58" s="1" t="n">
        <v>0.0001</v>
      </c>
      <c r="C58" s="1" t="n">
        <v>0.0257653129580961</v>
      </c>
      <c r="D58" s="1" t="n">
        <v>0.0743477605187755</v>
      </c>
    </row>
    <row r="59" customFormat="false" ht="13.8" hidden="false" customHeight="false" outlineLevel="0" collapsed="false">
      <c r="A59" s="4" t="n">
        <v>41183</v>
      </c>
      <c r="B59" s="1" t="n">
        <v>0.0001</v>
      </c>
      <c r="C59" s="1" t="n">
        <v>-0.0185951968681773</v>
      </c>
      <c r="D59" s="1" t="n">
        <v>-0.0353733857383492</v>
      </c>
    </row>
    <row r="60" customFormat="false" ht="13.8" hidden="false" customHeight="false" outlineLevel="0" collapsed="false">
      <c r="A60" s="4" t="n">
        <v>41214</v>
      </c>
      <c r="B60" s="1" t="n">
        <v>0.0001</v>
      </c>
      <c r="C60" s="1" t="n">
        <v>0.00559987726296396</v>
      </c>
      <c r="D60" s="1" t="n">
        <v>0.00596623981373701</v>
      </c>
    </row>
    <row r="61" customFormat="false" ht="13.8" hidden="false" customHeight="false" outlineLevel="0" collapsed="false">
      <c r="A61" s="4" t="n">
        <v>41244</v>
      </c>
      <c r="B61" s="1" t="n">
        <v>0.0001</v>
      </c>
      <c r="C61" s="1" t="n">
        <v>0.00902281559267482</v>
      </c>
      <c r="D61" s="1" t="n">
        <v>-0.037176334442355</v>
      </c>
    </row>
    <row r="62" customFormat="false" ht="13.8" hidden="false" customHeight="false" outlineLevel="0" collapsed="false">
      <c r="A62" s="4" t="n">
        <v>41275</v>
      </c>
      <c r="B62" s="1" t="n">
        <v>0</v>
      </c>
      <c r="C62" s="1" t="n">
        <v>0.051762198371013</v>
      </c>
      <c r="D62" s="1" t="n">
        <v>0.00631009615384626</v>
      </c>
    </row>
    <row r="63" customFormat="false" ht="13.8" hidden="false" customHeight="false" outlineLevel="0" collapsed="false">
      <c r="A63" s="4" t="n">
        <v>41306</v>
      </c>
      <c r="B63" s="1" t="n">
        <v>0</v>
      </c>
      <c r="C63" s="1" t="n">
        <v>0.0133893030324963</v>
      </c>
      <c r="D63" s="1" t="n">
        <v>-0.0498656315318006</v>
      </c>
    </row>
    <row r="64" customFormat="false" ht="13.8" hidden="false" customHeight="false" outlineLevel="0" collapsed="false">
      <c r="A64" s="4" t="n">
        <v>41334</v>
      </c>
      <c r="B64" s="1" t="n">
        <v>0</v>
      </c>
      <c r="C64" s="1" t="n">
        <v>0.0373864804024786</v>
      </c>
      <c r="D64" s="1" t="n">
        <v>0.00722815839094903</v>
      </c>
    </row>
    <row r="65" customFormat="false" ht="13.8" hidden="false" customHeight="false" outlineLevel="0" collapsed="false">
      <c r="A65" s="4" t="n">
        <v>41365</v>
      </c>
      <c r="B65" s="1" t="n">
        <v>0</v>
      </c>
      <c r="C65" s="1" t="n">
        <v>0.019085817025102</v>
      </c>
      <c r="D65" s="1" t="n">
        <v>-0.0809672386895476</v>
      </c>
    </row>
    <row r="66" customFormat="false" ht="13.8" hidden="false" customHeight="false" outlineLevel="0" collapsed="false">
      <c r="A66" s="4" t="n">
        <v>41395</v>
      </c>
      <c r="B66" s="1" t="n">
        <v>0</v>
      </c>
      <c r="C66" s="1" t="n">
        <v>0.0232747506276718</v>
      </c>
      <c r="D66" s="1" t="n">
        <v>-0.0424376167034459</v>
      </c>
    </row>
    <row r="67" customFormat="false" ht="13.8" hidden="false" customHeight="false" outlineLevel="0" collapsed="false">
      <c r="A67" s="4" t="n">
        <v>41426</v>
      </c>
      <c r="B67" s="1" t="n">
        <v>0</v>
      </c>
      <c r="C67" s="1" t="n">
        <v>-0.0135055322901633</v>
      </c>
      <c r="D67" s="1" t="n">
        <v>-0.146782485374933</v>
      </c>
    </row>
    <row r="68" customFormat="false" ht="13.8" hidden="false" customHeight="false" outlineLevel="0" collapsed="false">
      <c r="A68" s="4" t="n">
        <v>41456</v>
      </c>
      <c r="B68" s="1" t="n">
        <v>0</v>
      </c>
      <c r="C68" s="1" t="n">
        <v>0.0507226799945968</v>
      </c>
      <c r="D68" s="1" t="n">
        <v>0.106586328693123</v>
      </c>
    </row>
    <row r="69" customFormat="false" ht="13.8" hidden="false" customHeight="false" outlineLevel="0" collapsed="false">
      <c r="A69" s="4" t="n">
        <v>41487</v>
      </c>
      <c r="B69" s="1" t="n">
        <v>0</v>
      </c>
      <c r="C69" s="1" t="n">
        <v>-0.0291187246898502</v>
      </c>
      <c r="D69" s="1" t="n">
        <v>0.0460007510326699</v>
      </c>
    </row>
    <row r="70" customFormat="false" ht="13.8" hidden="false" customHeight="false" outlineLevel="0" collapsed="false">
      <c r="A70" s="4" t="n">
        <v>41518</v>
      </c>
      <c r="B70" s="1" t="n">
        <v>0</v>
      </c>
      <c r="C70" s="1" t="n">
        <v>0.0312163075154652</v>
      </c>
      <c r="D70" s="1" t="n">
        <v>-0.040926225094238</v>
      </c>
    </row>
    <row r="71" customFormat="false" ht="13.8" hidden="false" customHeight="false" outlineLevel="0" collapsed="false">
      <c r="A71" s="4" t="n">
        <v>41548</v>
      </c>
      <c r="B71" s="1" t="n">
        <v>0</v>
      </c>
      <c r="C71" s="1" t="n">
        <v>0.04586504967101</v>
      </c>
      <c r="D71" s="1" t="n">
        <v>-0.00149728616881906</v>
      </c>
    </row>
    <row r="72" customFormat="false" ht="13.8" hidden="false" customHeight="false" outlineLevel="0" collapsed="false">
      <c r="A72" s="4" t="n">
        <v>41579</v>
      </c>
      <c r="B72" s="1" t="n">
        <v>0</v>
      </c>
      <c r="C72" s="1" t="n">
        <v>0.0302843397273793</v>
      </c>
      <c r="D72" s="1" t="n">
        <v>-0.0663542642924087</v>
      </c>
    </row>
    <row r="73" customFormat="false" ht="13.8" hidden="false" customHeight="false" outlineLevel="0" collapsed="false">
      <c r="A73" s="4" t="n">
        <v>41609</v>
      </c>
      <c r="B73" s="1" t="n">
        <v>0</v>
      </c>
      <c r="C73" s="1" t="n">
        <v>0.0251377505765782</v>
      </c>
      <c r="D73" s="1" t="n">
        <v>-0.0351335073278458</v>
      </c>
    </row>
    <row r="74" customFormat="false" ht="13.8" hidden="false" customHeight="false" outlineLevel="0" collapsed="false">
      <c r="A74" s="4" t="n">
        <v>41640</v>
      </c>
      <c r="B74" s="1" t="n">
        <v>0</v>
      </c>
      <c r="C74" s="1" t="n">
        <v>-0.0346912420756047</v>
      </c>
      <c r="D74" s="1" t="n">
        <v>0.0374531835205993</v>
      </c>
    </row>
    <row r="75" customFormat="false" ht="13.8" hidden="false" customHeight="false" outlineLevel="0" collapsed="false">
      <c r="A75" s="4" t="n">
        <v>41671</v>
      </c>
      <c r="B75" s="1" t="n">
        <v>0</v>
      </c>
      <c r="C75" s="1" t="n">
        <v>0.0456065673456978</v>
      </c>
      <c r="D75" s="1" t="n">
        <v>0.0651825110308866</v>
      </c>
    </row>
    <row r="76" customFormat="false" ht="13.8" hidden="false" customHeight="false" outlineLevel="0" collapsed="false">
      <c r="A76" s="4" t="n">
        <v>41699</v>
      </c>
      <c r="B76" s="1" t="n">
        <v>0</v>
      </c>
      <c r="C76" s="1" t="n">
        <v>0.00823795990288501</v>
      </c>
      <c r="D76" s="1" t="n">
        <v>-0.0254189418188665</v>
      </c>
    </row>
    <row r="77" customFormat="false" ht="13.8" hidden="false" customHeight="false" outlineLevel="0" collapsed="false">
      <c r="A77" s="4" t="n">
        <v>41730</v>
      </c>
      <c r="B77" s="1" t="n">
        <v>0</v>
      </c>
      <c r="C77" s="1" t="n">
        <v>0.00724091988646247</v>
      </c>
      <c r="D77" s="1" t="n">
        <v>-0.00154559505409579</v>
      </c>
    </row>
    <row r="78" customFormat="false" ht="13.8" hidden="false" customHeight="false" outlineLevel="0" collapsed="false">
      <c r="A78" s="4" t="n">
        <v>41760</v>
      </c>
      <c r="B78" s="1" t="n">
        <v>0</v>
      </c>
      <c r="C78" s="1" t="n">
        <v>0.0233494363929148</v>
      </c>
      <c r="D78" s="1" t="n">
        <v>-0.0294117647058824</v>
      </c>
    </row>
    <row r="79" customFormat="false" ht="13.8" hidden="false" customHeight="false" outlineLevel="0" collapsed="false">
      <c r="A79" s="4" t="n">
        <v>41791</v>
      </c>
      <c r="B79" s="1" t="n">
        <v>0</v>
      </c>
      <c r="C79" s="1" t="n">
        <v>0.0205195136102581</v>
      </c>
      <c r="D79" s="1" t="n">
        <v>0.0470494417862839</v>
      </c>
    </row>
    <row r="80" customFormat="false" ht="13.8" hidden="false" customHeight="false" outlineLevel="0" collapsed="false">
      <c r="A80" s="4" t="n">
        <v>41821</v>
      </c>
      <c r="B80" s="1" t="n">
        <v>0</v>
      </c>
      <c r="C80" s="1" t="n">
        <v>-0.013880440192446</v>
      </c>
      <c r="D80" s="1" t="n">
        <v>-0.0137090632140137</v>
      </c>
    </row>
    <row r="81" customFormat="false" ht="13.8" hidden="false" customHeight="false" outlineLevel="0" collapsed="false">
      <c r="A81" s="4" t="n">
        <v>41852</v>
      </c>
      <c r="B81" s="1" t="n">
        <v>0</v>
      </c>
      <c r="C81" s="1" t="n">
        <v>0.0398721399730821</v>
      </c>
      <c r="D81" s="1" t="n">
        <v>-0.00714285714285712</v>
      </c>
    </row>
    <row r="82" customFormat="false" ht="13.8" hidden="false" customHeight="false" outlineLevel="0" collapsed="false">
      <c r="A82" s="4" t="n">
        <v>41883</v>
      </c>
      <c r="B82" s="1" t="n">
        <v>0</v>
      </c>
      <c r="C82" s="1" t="n">
        <v>-0.0141796015655977</v>
      </c>
      <c r="D82" s="1" t="n">
        <v>-0.0589150301380518</v>
      </c>
    </row>
    <row r="83" customFormat="false" ht="13.8" hidden="false" customHeight="false" outlineLevel="0" collapsed="false">
      <c r="A83" s="4" t="n">
        <v>41913</v>
      </c>
      <c r="B83" s="1" t="n">
        <v>0</v>
      </c>
      <c r="C83" s="1" t="n">
        <v>0.0242321006648716</v>
      </c>
      <c r="D83" s="1" t="n">
        <v>-0.0303719008264462</v>
      </c>
    </row>
    <row r="84" customFormat="false" ht="13.8" hidden="false" customHeight="false" outlineLevel="0" collapsed="false">
      <c r="A84" s="4" t="n">
        <v>41944</v>
      </c>
      <c r="B84" s="1" t="n">
        <v>0</v>
      </c>
      <c r="C84" s="1" t="n">
        <v>0.0268240343347639</v>
      </c>
      <c r="D84" s="1" t="n">
        <v>0.00958874920093766</v>
      </c>
    </row>
    <row r="85" customFormat="false" ht="13.8" hidden="false" customHeight="false" outlineLevel="0" collapsed="false">
      <c r="A85" s="4" t="n">
        <v>41974</v>
      </c>
      <c r="B85" s="1" t="n">
        <v>0</v>
      </c>
      <c r="C85" s="1" t="n">
        <v>-0.00264339739843289</v>
      </c>
      <c r="D85" s="1" t="n">
        <v>0.0124525116082734</v>
      </c>
    </row>
    <row r="86" customFormat="false" ht="13.8" hidden="false" customHeight="false" outlineLevel="0" collapsed="false">
      <c r="A86" s="4" t="n">
        <v>42005</v>
      </c>
      <c r="B86" s="1" t="n">
        <v>0</v>
      </c>
      <c r="C86" s="1" t="n">
        <v>-0.0301753646848175</v>
      </c>
      <c r="D86" s="1" t="n">
        <v>0.0535751511361267</v>
      </c>
    </row>
    <row r="87" customFormat="false" ht="13.8" hidden="false" customHeight="false" outlineLevel="0" collapsed="false">
      <c r="A87" s="4" t="n">
        <v>42036</v>
      </c>
      <c r="B87" s="1" t="n">
        <v>0</v>
      </c>
      <c r="C87" s="1" t="n">
        <v>0.0573957428323197</v>
      </c>
      <c r="D87" s="1" t="n">
        <v>-0.0462999604273843</v>
      </c>
    </row>
    <row r="88" customFormat="false" ht="13.8" hidden="false" customHeight="false" outlineLevel="0" collapsed="false">
      <c r="A88" s="4" t="n">
        <v>42064</v>
      </c>
      <c r="B88" s="1" t="n">
        <v>0</v>
      </c>
      <c r="C88" s="1" t="n">
        <v>-0.0159366891700888</v>
      </c>
      <c r="D88" s="1" t="n">
        <v>-0.0213692946058092</v>
      </c>
    </row>
    <row r="89" customFormat="false" ht="13.8" hidden="false" customHeight="false" outlineLevel="0" collapsed="false">
      <c r="A89" s="4" t="n">
        <v>42095</v>
      </c>
      <c r="B89" s="1" t="n">
        <v>0</v>
      </c>
      <c r="C89" s="1" t="n">
        <v>0.00949084998164751</v>
      </c>
      <c r="D89" s="1" t="n">
        <v>0.0212423150307399</v>
      </c>
    </row>
    <row r="90" customFormat="false" ht="13.8" hidden="false" customHeight="false" outlineLevel="0" collapsed="false">
      <c r="A90" s="4" t="n">
        <v>42125</v>
      </c>
      <c r="B90" s="1" t="n">
        <v>0</v>
      </c>
      <c r="C90" s="1" t="n">
        <v>0.0127259505505921</v>
      </c>
      <c r="D90" s="1" t="n">
        <v>-0.0115419745910487</v>
      </c>
    </row>
    <row r="91" customFormat="false" ht="13.8" hidden="false" customHeight="false" outlineLevel="0" collapsed="false">
      <c r="A91" s="4" t="n">
        <v>42156</v>
      </c>
      <c r="B91" s="1" t="n">
        <v>0</v>
      </c>
      <c r="C91" s="1" t="n">
        <v>-0.0193291696824253</v>
      </c>
      <c r="D91" s="1" t="n">
        <v>-0.0129368279569894</v>
      </c>
    </row>
    <row r="92" customFormat="false" ht="13.8" hidden="false" customHeight="false" outlineLevel="0" collapsed="false">
      <c r="A92" s="4" t="n">
        <v>42186</v>
      </c>
      <c r="B92" s="1" t="n">
        <v>0</v>
      </c>
      <c r="C92" s="1" t="n">
        <v>0.0208026896406808</v>
      </c>
      <c r="D92" s="1" t="n">
        <v>-0.0808085106382979</v>
      </c>
    </row>
    <row r="93" customFormat="false" ht="13.8" hidden="false" customHeight="false" outlineLevel="0" collapsed="false">
      <c r="A93" s="4" t="n">
        <v>42217</v>
      </c>
      <c r="B93" s="1" t="n">
        <v>0</v>
      </c>
      <c r="C93" s="1" t="n">
        <v>-0.0604158089748867</v>
      </c>
      <c r="D93" s="1" t="n">
        <v>0.0420813851210593</v>
      </c>
    </row>
    <row r="94" customFormat="false" ht="13.8" hidden="false" customHeight="false" outlineLevel="0" collapsed="false">
      <c r="A94" s="4" t="n">
        <v>42248</v>
      </c>
      <c r="B94" s="1" t="n">
        <v>0</v>
      </c>
      <c r="C94" s="1" t="n">
        <v>-0.0249003440274845</v>
      </c>
      <c r="D94" s="1" t="n">
        <v>-0.00266548200799643</v>
      </c>
    </row>
    <row r="95" customFormat="false" ht="13.8" hidden="false" customHeight="false" outlineLevel="0" collapsed="false">
      <c r="A95" s="4" t="n">
        <v>42278</v>
      </c>
      <c r="B95" s="1" t="n">
        <v>0</v>
      </c>
      <c r="C95" s="1" t="n">
        <v>0.0842271649542736</v>
      </c>
      <c r="D95" s="1" t="n">
        <v>0.0224944320712694</v>
      </c>
    </row>
    <row r="96" customFormat="false" ht="13.8" hidden="false" customHeight="false" outlineLevel="0" collapsed="false">
      <c r="A96" s="4" t="n">
        <v>42309</v>
      </c>
      <c r="B96" s="1" t="n">
        <v>0</v>
      </c>
      <c r="C96" s="1" t="n">
        <v>0.00286368843069873</v>
      </c>
      <c r="D96" s="1" t="n">
        <v>-0.0802439555652362</v>
      </c>
    </row>
    <row r="97" customFormat="false" ht="13.8" hidden="false" customHeight="false" outlineLevel="0" collapsed="false">
      <c r="A97" s="4" t="n">
        <v>42339</v>
      </c>
      <c r="B97" s="1" t="n">
        <v>0.0001</v>
      </c>
      <c r="C97" s="1" t="n">
        <v>-0.0159258615808687</v>
      </c>
      <c r="D97" s="1" t="n">
        <v>0.00625207218301505</v>
      </c>
    </row>
    <row r="98" customFormat="false" ht="13.8" hidden="false" customHeight="false" outlineLevel="0" collapsed="false">
      <c r="A98" s="4" t="n">
        <v>42370</v>
      </c>
      <c r="B98" s="1" t="n">
        <v>0.0001</v>
      </c>
      <c r="C98" s="1" t="n">
        <v>-0.0497665534804753</v>
      </c>
      <c r="D98" s="1" t="n">
        <v>0.0476818074841141</v>
      </c>
    </row>
    <row r="99" customFormat="false" ht="13.8" hidden="false" customHeight="false" outlineLevel="0" collapsed="false">
      <c r="A99" s="4" t="n">
        <v>42401</v>
      </c>
      <c r="B99" s="1" t="n">
        <v>0.0002</v>
      </c>
      <c r="C99" s="1" t="n">
        <v>-0.00145170295924058</v>
      </c>
      <c r="D99" s="1" t="n">
        <v>0.108949591158235</v>
      </c>
    </row>
    <row r="100" customFormat="false" ht="13.8" hidden="false" customHeight="false" outlineLevel="0" collapsed="false">
      <c r="A100" s="4" t="n">
        <v>42430</v>
      </c>
      <c r="B100" s="1" t="n">
        <v>0.0002</v>
      </c>
      <c r="C100" s="1" t="n">
        <v>0.0677543758121744</v>
      </c>
      <c r="D100" s="1" t="n">
        <v>-0.000445650852813784</v>
      </c>
    </row>
    <row r="101" customFormat="false" ht="13.8" hidden="false" customHeight="false" outlineLevel="0" collapsed="false">
      <c r="A101" s="4" t="n">
        <v>42461</v>
      </c>
      <c r="B101" s="1" t="n">
        <v>0.0001</v>
      </c>
      <c r="C101" s="1" t="n">
        <v>0.00373703879151521</v>
      </c>
      <c r="D101" s="1" t="n">
        <v>0.0331549935149158</v>
      </c>
    </row>
    <row r="102" customFormat="false" ht="13.8" hidden="false" customHeight="false" outlineLevel="0" collapsed="false">
      <c r="A102" s="4" t="n">
        <v>42491</v>
      </c>
      <c r="B102" s="1" t="n">
        <v>0.0001</v>
      </c>
      <c r="C102" s="1" t="n">
        <v>0.0178290508652334</v>
      </c>
      <c r="D102" s="1" t="n">
        <v>-0.0502157708905453</v>
      </c>
    </row>
    <row r="103" customFormat="false" ht="13.8" hidden="false" customHeight="false" outlineLevel="0" collapsed="false">
      <c r="A103" s="4" t="n">
        <v>42522</v>
      </c>
      <c r="B103" s="1" t="n">
        <v>0.0002</v>
      </c>
      <c r="C103" s="1" t="n">
        <v>0.00249965338398694</v>
      </c>
      <c r="D103" s="1" t="n">
        <v>0.0879801734820322</v>
      </c>
    </row>
    <row r="104" customFormat="false" ht="13.8" hidden="false" customHeight="false" outlineLevel="0" collapsed="false">
      <c r="A104" s="4" t="n">
        <v>42552</v>
      </c>
      <c r="B104" s="1" t="n">
        <v>0.0002</v>
      </c>
      <c r="C104" s="1" t="n">
        <v>0.0367635668921362</v>
      </c>
      <c r="D104" s="1" t="n">
        <v>0.0117691723614275</v>
      </c>
    </row>
    <row r="105" customFormat="false" ht="13.8" hidden="false" customHeight="false" outlineLevel="0" collapsed="false">
      <c r="A105" s="4" t="n">
        <v>42583</v>
      </c>
      <c r="B105" s="1" t="n">
        <v>0.0002</v>
      </c>
      <c r="C105" s="1" t="n">
        <v>0.00129488520344645</v>
      </c>
      <c r="D105" s="1" t="n">
        <v>-0.013545966228893</v>
      </c>
    </row>
    <row r="106" customFormat="false" ht="13.8" hidden="false" customHeight="false" outlineLevel="0" collapsed="false">
      <c r="A106" s="4" t="n">
        <v>42614</v>
      </c>
      <c r="B106" s="1" t="n">
        <v>0.0002</v>
      </c>
      <c r="C106" s="1" t="n">
        <v>8.18147862746699E-005</v>
      </c>
      <c r="D106" s="1" t="n">
        <v>0.0102324166000989</v>
      </c>
    </row>
    <row r="107" customFormat="false" ht="13.8" hidden="false" customHeight="false" outlineLevel="0" collapsed="false">
      <c r="A107" s="4" t="n">
        <v>42644</v>
      </c>
      <c r="B107" s="1" t="n">
        <v>0.0002</v>
      </c>
      <c r="C107" s="1" t="n">
        <v>-0.0183307527096549</v>
      </c>
      <c r="D107" s="1" t="n">
        <v>-0.0404397921530236</v>
      </c>
    </row>
    <row r="108" customFormat="false" ht="13.8" hidden="false" customHeight="false" outlineLevel="0" collapsed="false">
      <c r="A108" s="4" t="n">
        <v>42675</v>
      </c>
      <c r="B108" s="1" t="n">
        <v>0.0001</v>
      </c>
      <c r="C108" s="1" t="n">
        <v>0.0369899257148674</v>
      </c>
      <c r="D108" s="1" t="n">
        <v>-0.0681211740700046</v>
      </c>
    </row>
    <row r="109" customFormat="false" ht="13.8" hidden="false" customHeight="false" outlineLevel="0" collapsed="false">
      <c r="A109" s="4" t="n">
        <v>42705</v>
      </c>
      <c r="B109" s="1" t="n">
        <v>0.0003</v>
      </c>
      <c r="C109" s="1" t="n">
        <v>0.0196261876640143</v>
      </c>
      <c r="D109" s="1" t="n">
        <v>-0.0238335859861884</v>
      </c>
    </row>
    <row r="110" customFormat="false" ht="13.8" hidden="false" customHeight="false" outlineLevel="0" collapsed="false">
      <c r="A110" s="4" t="n">
        <v>42736</v>
      </c>
      <c r="B110" s="1" t="n">
        <v>0.0004</v>
      </c>
      <c r="C110" s="1" t="n">
        <v>0.0188313888754419</v>
      </c>
      <c r="D110" s="1" t="n">
        <v>0.0342507117591235</v>
      </c>
    </row>
    <row r="111" customFormat="false" ht="13.8" hidden="false" customHeight="false" outlineLevel="0" collapsed="false">
      <c r="A111" s="4" t="n">
        <v>42767</v>
      </c>
      <c r="B111" s="1" t="n">
        <v>0.0004</v>
      </c>
      <c r="C111" s="1" t="n">
        <v>0.0396274826570371</v>
      </c>
      <c r="D111" s="1" t="n">
        <v>0.0442942942942943</v>
      </c>
    </row>
    <row r="112" customFormat="false" ht="13.8" hidden="false" customHeight="false" outlineLevel="0" collapsed="false">
      <c r="A112" s="4" t="n">
        <v>42795</v>
      </c>
      <c r="B112" s="1" t="n">
        <v>0.0003</v>
      </c>
      <c r="C112" s="1" t="n">
        <v>0.00100050029716892</v>
      </c>
      <c r="D112" s="1" t="n">
        <v>-0.00814761562425115</v>
      </c>
    </row>
    <row r="113" customFormat="false" ht="13.8" hidden="false" customHeight="false" outlineLevel="0" collapsed="false">
      <c r="A113" s="4" t="n">
        <v>42826</v>
      </c>
      <c r="B113" s="1" t="n">
        <v>0.0005</v>
      </c>
      <c r="C113" s="1" t="n">
        <v>0.0101811511121301</v>
      </c>
      <c r="D113" s="1" t="n">
        <v>0.0192075380526697</v>
      </c>
    </row>
    <row r="114" customFormat="false" ht="13.8" hidden="false" customHeight="false" outlineLevel="0" collapsed="false">
      <c r="A114" s="4" t="n">
        <v>42856</v>
      </c>
      <c r="B114" s="1" t="n">
        <v>0.0006</v>
      </c>
      <c r="C114" s="1" t="n">
        <v>0.0139374404140373</v>
      </c>
      <c r="D114" s="1" t="n">
        <v>-0.00138279799296748</v>
      </c>
    </row>
    <row r="115" customFormat="false" ht="13.8" hidden="false" customHeight="false" outlineLevel="0" collapsed="false">
      <c r="A115" s="4" t="n">
        <v>42887</v>
      </c>
      <c r="B115" s="1" t="n">
        <v>0.0006</v>
      </c>
      <c r="C115" s="1" t="n">
        <v>0.00611578182993622</v>
      </c>
      <c r="D115" s="1" t="n">
        <v>-0.0162604842538376</v>
      </c>
    </row>
    <row r="116" customFormat="false" ht="13.8" hidden="false" customHeight="false" outlineLevel="0" collapsed="false">
      <c r="A116" s="4" t="n">
        <v>42917</v>
      </c>
      <c r="B116" s="1" t="n">
        <v>0.0007</v>
      </c>
      <c r="C116" s="1" t="n">
        <v>0.0204245810055865</v>
      </c>
      <c r="D116" s="1" t="n">
        <v>0.0185803338025337</v>
      </c>
    </row>
    <row r="117" customFormat="false" ht="13.8" hidden="false" customHeight="false" outlineLevel="0" collapsed="false">
      <c r="A117" s="4" t="n">
        <v>42948</v>
      </c>
      <c r="B117" s="1" t="n">
        <v>0.0009</v>
      </c>
      <c r="C117" s="1" t="n">
        <v>0.00293447792571833</v>
      </c>
      <c r="D117" s="1" t="n">
        <v>0.0311525249733486</v>
      </c>
    </row>
    <row r="118" customFormat="false" ht="13.8" hidden="false" customHeight="false" outlineLevel="0" collapsed="false">
      <c r="A118" s="4" t="n">
        <v>42979</v>
      </c>
      <c r="B118" s="1" t="n">
        <v>0.0009</v>
      </c>
      <c r="C118" s="1" t="n">
        <v>0.0205908592338404</v>
      </c>
      <c r="D118" s="1" t="n">
        <v>-0.0144355950375248</v>
      </c>
    </row>
    <row r="119" customFormat="false" ht="13.8" hidden="false" customHeight="false" outlineLevel="0" collapsed="false">
      <c r="A119" s="4" t="n">
        <v>43009</v>
      </c>
      <c r="B119" s="1" t="n">
        <v>0.0009</v>
      </c>
      <c r="C119" s="1" t="n">
        <v>0.0231758180332804</v>
      </c>
      <c r="D119" s="1" t="n">
        <v>-0.00975173860678347</v>
      </c>
    </row>
    <row r="120" customFormat="false" ht="13.8" hidden="false" customHeight="false" outlineLevel="0" collapsed="false">
      <c r="A120" s="4" t="n">
        <v>43040</v>
      </c>
      <c r="B120" s="1" t="n">
        <v>0.0008</v>
      </c>
      <c r="C120" s="1" t="n">
        <v>0.0305933770381577</v>
      </c>
      <c r="D120" s="1" t="n">
        <v>0.00608129315756445</v>
      </c>
    </row>
    <row r="121" customFormat="false" ht="13.8" hidden="false" customHeight="false" outlineLevel="0" collapsed="false">
      <c r="A121" s="4" t="n">
        <v>43070</v>
      </c>
      <c r="B121" s="1" t="n">
        <v>0.0009</v>
      </c>
      <c r="C121" s="1" t="n">
        <v>0.0110198833366344</v>
      </c>
      <c r="D121" s="1" t="n">
        <v>0.0111921382053581</v>
      </c>
    </row>
    <row r="122" customFormat="false" ht="13.8" hidden="false" customHeight="false" outlineLevel="0" collapsed="false">
      <c r="A122" s="4" t="n">
        <v>43101</v>
      </c>
      <c r="B122" s="1" t="n">
        <v>0.0012</v>
      </c>
      <c r="C122" s="1" t="n">
        <v>0.0571266510007293</v>
      </c>
      <c r="D122" s="1" t="n">
        <v>0.0361357500964134</v>
      </c>
    </row>
    <row r="123" customFormat="false" ht="13.8" hidden="false" customHeight="false" outlineLevel="0" collapsed="false">
      <c r="A123" s="4" t="n">
        <v>43132</v>
      </c>
      <c r="B123" s="1" t="n">
        <v>0.0011</v>
      </c>
      <c r="C123" s="1" t="n">
        <v>-0.0369845163268435</v>
      </c>
      <c r="D123" s="1" t="n">
        <v>-0.0171585960471954</v>
      </c>
    </row>
    <row r="124" customFormat="false" ht="13.8" hidden="false" customHeight="false" outlineLevel="0" collapsed="false">
      <c r="A124" s="4" t="n">
        <v>43160</v>
      </c>
      <c r="B124" s="1" t="n">
        <v>0.0011</v>
      </c>
      <c r="C124" s="1" t="n">
        <v>-0.0255152706757727</v>
      </c>
      <c r="D124" s="1" t="n">
        <v>0.00272665303340158</v>
      </c>
    </row>
    <row r="125" customFormat="false" ht="13.8" hidden="false" customHeight="false" outlineLevel="0" collapsed="false">
      <c r="A125" s="4" t="n">
        <v>43191</v>
      </c>
      <c r="B125" s="1" t="n">
        <v>0.0014</v>
      </c>
      <c r="C125" s="1" t="n">
        <v>0.00373241458512785</v>
      </c>
      <c r="D125" s="1" t="n">
        <v>-0.00577838205302517</v>
      </c>
    </row>
    <row r="126" customFormat="false" ht="13.8" hidden="false" customHeight="false" outlineLevel="0" collapsed="false">
      <c r="A126" s="4" t="n">
        <v>43221</v>
      </c>
      <c r="B126" s="1" t="n">
        <v>0.0014</v>
      </c>
      <c r="C126" s="1" t="n">
        <v>0.0239457338999674</v>
      </c>
      <c r="D126" s="1" t="n">
        <v>-0.00968660968660973</v>
      </c>
    </row>
    <row r="127" customFormat="false" ht="13.8" hidden="false" customHeight="false" outlineLevel="0" collapsed="false">
      <c r="A127" s="4" t="n">
        <v>43252</v>
      </c>
      <c r="B127" s="1" t="n">
        <v>0.0014</v>
      </c>
      <c r="C127" s="1" t="n">
        <v>0.00605054148457684</v>
      </c>
      <c r="D127" s="1" t="n">
        <v>-0.0406214039125432</v>
      </c>
    </row>
    <row r="128" customFormat="false" ht="13.8" hidden="false" customHeight="false" outlineLevel="0" collapsed="false">
      <c r="A128" s="4" t="n">
        <v>43282</v>
      </c>
      <c r="B128" s="1" t="n">
        <v>0.0016</v>
      </c>
      <c r="C128" s="1" t="n">
        <v>0.0370931112793338</v>
      </c>
      <c r="D128" s="1" t="n">
        <v>-0.0250689696533525</v>
      </c>
    </row>
    <row r="129" customFormat="false" ht="13.8" hidden="false" customHeight="false" outlineLevel="0" collapsed="false">
      <c r="A129" s="4" t="n">
        <v>43313</v>
      </c>
      <c r="B129" s="1" t="n">
        <v>0.0016</v>
      </c>
      <c r="C129" s="1" t="n">
        <v>0.0324625432193621</v>
      </c>
      <c r="D129" s="1" t="n">
        <v>-0.0101295931758532</v>
      </c>
    </row>
    <row r="130" customFormat="false" ht="13.8" hidden="false" customHeight="false" outlineLevel="0" collapsed="false">
      <c r="A130" s="4" t="n">
        <v>43344</v>
      </c>
      <c r="B130" s="1" t="n">
        <v>0.0015</v>
      </c>
      <c r="C130" s="1" t="n">
        <v>0.00554349928205711</v>
      </c>
      <c r="D130" s="1" t="n">
        <v>-0.0193478891328665</v>
      </c>
    </row>
    <row r="131" customFormat="false" ht="13.8" hidden="false" customHeight="false" outlineLevel="0" collapsed="false">
      <c r="A131" s="4" t="n">
        <v>43374</v>
      </c>
      <c r="B131" s="1" t="n">
        <v>0.0019</v>
      </c>
      <c r="C131" s="1" t="n">
        <v>-0.0684900962503251</v>
      </c>
      <c r="D131" s="1" t="n">
        <v>0.0288973384030418</v>
      </c>
    </row>
    <row r="132" customFormat="false" ht="13.8" hidden="false" customHeight="false" outlineLevel="0" collapsed="false">
      <c r="A132" s="4" t="n">
        <v>43405</v>
      </c>
      <c r="B132" s="1" t="n">
        <v>0.0018</v>
      </c>
      <c r="C132" s="1" t="n">
        <v>0.0202664964493737</v>
      </c>
      <c r="D132" s="1" t="n">
        <v>0.0022583559168925</v>
      </c>
    </row>
    <row r="133" customFormat="false" ht="13.8" hidden="false" customHeight="false" outlineLevel="0" collapsed="false">
      <c r="A133" s="4" t="n">
        <v>43435</v>
      </c>
      <c r="B133" s="1" t="n">
        <v>0.002</v>
      </c>
      <c r="C133" s="1" t="n">
        <v>-0.0904014174392534</v>
      </c>
      <c r="D133" s="1" t="n">
        <v>0.0501454381580564</v>
      </c>
    </row>
    <row r="134" customFormat="false" ht="13.8" hidden="false" customHeight="false" outlineLevel="0" collapsed="false">
      <c r="A134" s="4" t="n">
        <v>43466</v>
      </c>
      <c r="B134" s="1" t="n">
        <v>0.0021</v>
      </c>
      <c r="C134" s="1" t="n">
        <v>0.0800207397165573</v>
      </c>
      <c r="D134" s="1" t="n">
        <v>0.0318729762415635</v>
      </c>
    </row>
    <row r="135" customFormat="false" ht="13.8" hidden="false" customHeight="false" outlineLevel="0" collapsed="false">
      <c r="A135" s="4" t="n">
        <v>43497</v>
      </c>
      <c r="B135" s="1" t="n">
        <v>0.0018</v>
      </c>
      <c r="C135" s="1" t="n">
        <v>0.032005120819331</v>
      </c>
      <c r="D135" s="1" t="n">
        <v>0.00223062381852546</v>
      </c>
    </row>
    <row r="136" customFormat="false" ht="13.8" hidden="false" customHeight="false" outlineLevel="0" collapsed="false">
      <c r="A136" s="4" t="n">
        <v>43525</v>
      </c>
      <c r="B136" s="1" t="n">
        <v>0.0019</v>
      </c>
      <c r="C136" s="1" t="n">
        <v>0.0193663734710763</v>
      </c>
      <c r="D136" s="1" t="n">
        <v>-0.0258780036968577</v>
      </c>
    </row>
    <row r="137" customFormat="false" ht="13.8" hidden="false" customHeight="false" outlineLevel="0" collapsed="false">
      <c r="A137" s="4" t="n">
        <v>43556</v>
      </c>
      <c r="B137" s="1" t="n">
        <v>0.0021</v>
      </c>
      <c r="C137" s="1" t="n">
        <v>0.0404113778865269</v>
      </c>
      <c r="D137" s="1" t="n">
        <v>-0.00464702009836193</v>
      </c>
    </row>
    <row r="138" customFormat="false" ht="13.8" hidden="false" customHeight="false" outlineLevel="0" collapsed="false">
      <c r="A138" s="4" t="n">
        <v>43586</v>
      </c>
      <c r="B138" s="1" t="n">
        <v>0.0021</v>
      </c>
      <c r="C138" s="1" t="n">
        <v>-0.0636460515194943</v>
      </c>
      <c r="D138" s="1" t="n">
        <v>0.0084425942496984</v>
      </c>
    </row>
    <row r="139" customFormat="false" ht="13.8" hidden="false" customHeight="false" outlineLevel="0" collapsed="false">
      <c r="A139" s="4" t="n">
        <v>43617</v>
      </c>
      <c r="B139" s="1" t="n">
        <v>0.0018</v>
      </c>
      <c r="C139" s="1" t="n">
        <v>0.0703292522395198</v>
      </c>
      <c r="D139" s="1" t="n">
        <v>0.0904320987654321</v>
      </c>
    </row>
    <row r="140" customFormat="false" ht="13.8" hidden="false" customHeight="false" outlineLevel="0" collapsed="false">
      <c r="A140" s="4" t="n">
        <v>43647</v>
      </c>
      <c r="B140" s="1" t="n">
        <v>0.0019</v>
      </c>
      <c r="C140" s="1" t="n">
        <v>0.0142588703437603</v>
      </c>
      <c r="D140" s="1" t="n">
        <v>0.0122771016133596</v>
      </c>
    </row>
    <row r="141" customFormat="false" ht="13.8" hidden="false" customHeight="false" outlineLevel="0" collapsed="false">
      <c r="A141" s="4" t="n">
        <v>43678</v>
      </c>
      <c r="B141" s="1" t="n">
        <v>0.0016</v>
      </c>
      <c r="C141" s="1" t="n">
        <v>-0.0159110723626853</v>
      </c>
      <c r="D141" s="1" t="n">
        <v>0.0671070567264338</v>
      </c>
    </row>
    <row r="142" customFormat="false" ht="13.8" hidden="false" customHeight="false" outlineLevel="0" collapsed="false">
      <c r="A142" s="4" t="n">
        <v>43709</v>
      </c>
      <c r="B142" s="1" t="n">
        <v>0.0018</v>
      </c>
      <c r="C142" s="1" t="n">
        <v>0.018588488585213</v>
      </c>
      <c r="D142" s="1" t="n">
        <v>-0.0255150502767679</v>
      </c>
    </row>
    <row r="143" customFormat="false" ht="13.8" hidden="false" customHeight="false" outlineLevel="0" collapsed="false">
      <c r="A143" s="4" t="n">
        <v>43739</v>
      </c>
      <c r="B143" s="1" t="n">
        <v>0.0016</v>
      </c>
      <c r="C143" s="1" t="n">
        <v>0.0215499981798988</v>
      </c>
      <c r="D143" s="1" t="n">
        <v>0.0126378058617909</v>
      </c>
    </row>
    <row r="144" customFormat="false" ht="13.8" hidden="false" customHeight="false" outlineLevel="0" collapsed="false">
      <c r="A144" s="4" t="n">
        <v>43770</v>
      </c>
      <c r="B144" s="1" t="n">
        <v>0.0012</v>
      </c>
      <c r="C144" s="1" t="n">
        <v>0.0362042547126109</v>
      </c>
      <c r="D144" s="1" t="n">
        <v>-0.0332249070631971</v>
      </c>
    </row>
    <row r="145" customFormat="false" ht="13.8" hidden="false" customHeight="false" outlineLevel="0" collapsed="false">
      <c r="A145" s="4" t="n">
        <v>43800</v>
      </c>
      <c r="B145" s="1" t="n">
        <v>0.0014</v>
      </c>
      <c r="C145" s="1" t="n">
        <v>0.0300546842811047</v>
      </c>
      <c r="D145" s="1" t="n">
        <v>0.0457650976756962</v>
      </c>
    </row>
    <row r="146" customFormat="false" ht="13.8" hidden="false" customHeight="false" outlineLevel="0" collapsed="false">
      <c r="A146" s="4" t="n">
        <v>43831</v>
      </c>
      <c r="B146" s="1" t="n">
        <v>0.0013</v>
      </c>
      <c r="C146" s="1" t="n">
        <v>-0.000503085591628816</v>
      </c>
      <c r="D146" s="1" t="n">
        <v>0.0379842416283651</v>
      </c>
    </row>
    <row r="147" customFormat="false" ht="13.8" hidden="false" customHeight="false" outlineLevel="0" collapsed="false">
      <c r="A147" s="4" t="n">
        <v>43862</v>
      </c>
      <c r="B147" s="1" t="n">
        <v>0.0012</v>
      </c>
      <c r="C147" s="1" t="n">
        <v>-0.0824133418341666</v>
      </c>
      <c r="D147" s="1" t="n">
        <v>0.0287819843754942</v>
      </c>
    </row>
    <row r="148" customFormat="false" ht="13.8" hidden="false" customHeight="false" outlineLevel="0" collapsed="false">
      <c r="A148" s="4" t="n">
        <v>43891</v>
      </c>
      <c r="B148" s="1" t="n">
        <v>0.0013</v>
      </c>
      <c r="C148" s="1" t="n">
        <v>-0.123720923898613</v>
      </c>
      <c r="D148" s="1" t="n">
        <v>-0.0133427613982229</v>
      </c>
    </row>
    <row r="149" customFormat="false" ht="13.8" hidden="false" customHeight="false" outlineLevel="0" collapsed="false">
      <c r="A149" s="4" t="n">
        <v>43922</v>
      </c>
      <c r="B149" s="1" t="n">
        <v>0</v>
      </c>
      <c r="C149" s="1" t="n">
        <v>0.128138491847257</v>
      </c>
      <c r="D149" s="1" t="n">
        <v>0.0698594709126601</v>
      </c>
    </row>
    <row r="150" customFormat="false" ht="13.8" hidden="false" customHeight="false" outlineLevel="0" collapsed="false">
      <c r="A150" s="4" t="n">
        <v>43952</v>
      </c>
      <c r="B150" s="1" t="n">
        <v>0.0001</v>
      </c>
      <c r="C150" s="1" t="n">
        <v>0.0475217358995319</v>
      </c>
      <c r="D150" s="1" t="n">
        <v>0.00518421435852634</v>
      </c>
    </row>
    <row r="151" customFormat="false" ht="13.8" hidden="false" customHeight="false" outlineLevel="0" collapsed="false">
      <c r="A151" s="4" t="n">
        <v>43983</v>
      </c>
      <c r="B151" s="1" t="n">
        <v>0.0001</v>
      </c>
      <c r="C151" s="1" t="n">
        <v>0.019813157422045</v>
      </c>
      <c r="D151" s="1" t="n">
        <v>0.0261061049459623</v>
      </c>
    </row>
    <row r="152" customFormat="false" ht="13.8" hidden="false" customHeight="false" outlineLevel="0" collapsed="false">
      <c r="A152" s="4" t="n">
        <v>44013</v>
      </c>
      <c r="B152" s="1" t="n">
        <v>0.0001</v>
      </c>
      <c r="C152" s="1" t="n">
        <v>0.0562700964630225</v>
      </c>
      <c r="D152" s="1" t="n">
        <v>0.115208674535494</v>
      </c>
    </row>
    <row r="153" customFormat="false" ht="13.8" hidden="false" customHeight="false" outlineLevel="0" collapsed="false">
      <c r="A153" s="4" t="n">
        <v>44044</v>
      </c>
      <c r="B153" s="1" t="n">
        <v>0.0001</v>
      </c>
      <c r="C153" s="1" t="n">
        <v>0.0717689100655152</v>
      </c>
      <c r="D153" s="1" t="n">
        <v>-0.00954575378538514</v>
      </c>
    </row>
    <row r="154" customFormat="false" ht="13.8" hidden="false" customHeight="false" outlineLevel="0" collapsed="false">
      <c r="A154" s="4" t="n">
        <v>44075</v>
      </c>
      <c r="B154" s="1" t="n">
        <v>0.0001</v>
      </c>
      <c r="C154" s="1" t="n">
        <v>-0.0381056918766258</v>
      </c>
      <c r="D154" s="1" t="n">
        <v>-0.0370427179998465</v>
      </c>
    </row>
    <row r="155" customFormat="false" ht="13.8" hidden="false" customHeight="false" outlineLevel="0" collapsed="false">
      <c r="A155" s="4" t="n">
        <v>44105</v>
      </c>
      <c r="B155" s="1" t="n">
        <v>0.0001</v>
      </c>
      <c r="C155" s="1" t="n">
        <v>-0.0267134985338188</v>
      </c>
      <c r="D155" s="1" t="n">
        <v>-0.00403525538918981</v>
      </c>
    </row>
    <row r="156" customFormat="false" ht="13.8" hidden="false" customHeight="false" outlineLevel="0" collapsed="false">
      <c r="A156" s="4" t="n">
        <v>44136</v>
      </c>
      <c r="B156" s="1" t="n">
        <v>0.0001</v>
      </c>
      <c r="C156" s="1" t="n">
        <v>0.109356376638856</v>
      </c>
      <c r="D156" s="1" t="n">
        <v>-0.055363045100757</v>
      </c>
    </row>
    <row r="157" customFormat="false" ht="13.8" hidden="false" customHeight="false" outlineLevel="0" collapsed="false">
      <c r="A157" s="4" t="n">
        <v>44166</v>
      </c>
      <c r="B157" s="1" t="n">
        <v>0.0001</v>
      </c>
      <c r="C157" s="1" t="n">
        <v>0.038389456370638</v>
      </c>
      <c r="D157" s="1" t="n">
        <v>0.0672423036767402</v>
      </c>
    </row>
    <row r="158" customFormat="false" ht="13.8" hidden="false" customHeight="false" outlineLevel="0" collapsed="false">
      <c r="A158" s="4" t="n">
        <v>44197</v>
      </c>
      <c r="B158" s="1" t="n">
        <v>0.0001</v>
      </c>
      <c r="C158" s="1" t="n">
        <v>-0.0102135025966532</v>
      </c>
      <c r="D158" s="1" t="n">
        <v>-0.0203056422188144</v>
      </c>
    </row>
    <row r="159" customFormat="false" ht="13.8" hidden="false" customHeight="false" outlineLevel="0" collapsed="false">
      <c r="A159" s="4" t="n">
        <v>44228</v>
      </c>
      <c r="B159" s="1" t="n">
        <v>0</v>
      </c>
      <c r="C159" s="1" t="n">
        <v>0.0275462018305834</v>
      </c>
      <c r="D159" s="1" t="n">
        <v>-0.0472823446861338</v>
      </c>
    </row>
    <row r="160" customFormat="false" ht="13.8" hidden="false" customHeight="false" outlineLevel="0" collapsed="false">
      <c r="A160" s="4" t="n">
        <v>44256</v>
      </c>
      <c r="B160" s="1" t="n">
        <v>0</v>
      </c>
      <c r="C160" s="1" t="n">
        <v>0.0437024133785846</v>
      </c>
      <c r="D160" s="1" t="n">
        <v>-0.0451815761146678</v>
      </c>
    </row>
    <row r="161" customFormat="false" ht="13.8" hidden="false" customHeight="false" outlineLevel="0" collapsed="false">
      <c r="A161" s="4" t="n">
        <v>44287</v>
      </c>
      <c r="B161" s="1" t="n">
        <v>0</v>
      </c>
      <c r="C161" s="1" t="n">
        <v>0.05322716985248</v>
      </c>
      <c r="D161" s="1" t="n">
        <v>0.0495149375500639</v>
      </c>
    </row>
    <row r="162" customFormat="false" ht="13.8" hidden="false" customHeight="false" outlineLevel="0" collapsed="false">
      <c r="A162" s="4" t="n">
        <v>44317</v>
      </c>
      <c r="B162" s="1" t="n">
        <v>0</v>
      </c>
      <c r="C162" s="1" t="n">
        <v>0.00686084142394816</v>
      </c>
      <c r="D162" s="1" t="n">
        <v>0.0699061510628676</v>
      </c>
    </row>
    <row r="163" customFormat="false" ht="13.8" hidden="false" customHeight="false" outlineLevel="0" collapsed="false">
      <c r="A163" s="4" t="n">
        <v>44348</v>
      </c>
      <c r="B163" s="1" t="n">
        <v>0</v>
      </c>
      <c r="C163" s="1" t="n">
        <v>0.0232327522178148</v>
      </c>
      <c r="D163" s="1" t="n">
        <v>-0.0711511532669291</v>
      </c>
    </row>
    <row r="164" customFormat="false" ht="13.8" hidden="false" customHeight="false" outlineLevel="0" collapsed="false">
      <c r="A164" s="4" t="n">
        <v>44378</v>
      </c>
      <c r="B164" s="1" t="n">
        <v>0</v>
      </c>
      <c r="C164" s="1" t="n">
        <v>0.0236198638769851</v>
      </c>
      <c r="D164" s="1" t="n">
        <v>0.0400785072249403</v>
      </c>
    </row>
    <row r="165" customFormat="false" ht="13.8" hidden="false" customHeight="false" outlineLevel="0" collapsed="false">
      <c r="A165" s="4" t="n">
        <v>44409</v>
      </c>
      <c r="B165" s="1" t="n">
        <v>0</v>
      </c>
      <c r="C165" s="1" t="n">
        <v>0.0302903440293545</v>
      </c>
      <c r="D165" s="1" t="n">
        <v>-0.00763024750444419</v>
      </c>
    </row>
    <row r="166" customFormat="false" ht="13.8" hidden="false" customHeight="false" outlineLevel="0" collapsed="false">
      <c r="A166" s="4" t="n">
        <v>44440</v>
      </c>
      <c r="B166" s="1" t="n">
        <v>0</v>
      </c>
      <c r="C166" s="1" t="n">
        <v>-0.0466309235563363</v>
      </c>
      <c r="D166" s="1" t="n">
        <v>-0.0459405831450146</v>
      </c>
    </row>
    <row r="167" customFormat="false" ht="13.8" hidden="false" customHeight="false" outlineLevel="0" collapsed="false">
      <c r="A167" s="4" t="n">
        <v>44470</v>
      </c>
      <c r="B167" s="1" t="n">
        <v>0</v>
      </c>
      <c r="C167" s="1" t="n">
        <v>0.0699323559735459</v>
      </c>
      <c r="D167" s="1" t="n">
        <v>0.0377538345994974</v>
      </c>
    </row>
    <row r="168" customFormat="false" ht="13.8" hidden="false" customHeight="false" outlineLevel="0" collapsed="false">
      <c r="A168" s="4" t="n">
        <v>44501</v>
      </c>
      <c r="B168" s="1" t="n">
        <v>0</v>
      </c>
      <c r="C168" s="1" t="n">
        <v>-0.00705086020494505</v>
      </c>
      <c r="D168" s="1" t="n">
        <v>0.000723709848020837</v>
      </c>
    </row>
    <row r="169" customFormat="false" ht="13.8" hidden="false" customHeight="false" outlineLevel="0" collapsed="false">
      <c r="A169" s="4" t="n">
        <v>44531</v>
      </c>
      <c r="B169" s="1" t="n">
        <v>0.0001</v>
      </c>
      <c r="C169" s="1" t="n">
        <v>0.0446858266383139</v>
      </c>
      <c r="D169" s="1" t="n">
        <v>0.0125166889185582</v>
      </c>
    </row>
    <row r="170" customFormat="false" ht="13.8" hidden="false" customHeight="false" outlineLevel="0" collapsed="false">
      <c r="A170" s="4" t="n">
        <v>44562</v>
      </c>
      <c r="B170" s="1" t="n">
        <v>0</v>
      </c>
      <c r="C170" s="1" t="n">
        <v>-0.0518574091756469</v>
      </c>
      <c r="D170" s="1" t="n">
        <v>-0.0162079006647986</v>
      </c>
    </row>
    <row r="171" customFormat="false" ht="13.8" hidden="false" customHeight="false" outlineLevel="0" collapsed="false">
      <c r="A171" s="4" t="n">
        <v>44593</v>
      </c>
      <c r="B171" s="1" t="n">
        <v>0</v>
      </c>
      <c r="C171" s="1" t="n">
        <v>-0.0299964033089557</v>
      </c>
      <c r="D171" s="1" t="n">
        <v>0.0629397967161844</v>
      </c>
    </row>
    <row r="172" customFormat="false" ht="13.8" hidden="false" customHeight="false" outlineLevel="0" collapsed="false">
      <c r="A172" s="4" t="n">
        <v>44621</v>
      </c>
      <c r="B172" s="1" t="n">
        <v>0.0001</v>
      </c>
      <c r="C172" s="1" t="n">
        <v>0.0369330272831927</v>
      </c>
      <c r="D172" s="1" t="n">
        <v>0.0109283875374349</v>
      </c>
    </row>
    <row r="173" customFormat="false" ht="13.8" hidden="false" customHeight="false" outlineLevel="0" collapsed="false">
      <c r="A173" s="4" t="n">
        <v>44652</v>
      </c>
      <c r="B173" s="1" t="n">
        <v>0.0001</v>
      </c>
      <c r="C173" s="1" t="n">
        <v>-0.0873027259684361</v>
      </c>
      <c r="D173" s="1" t="n">
        <v>-0.00449560833636498</v>
      </c>
    </row>
    <row r="174" customFormat="false" ht="13.8" hidden="false" customHeight="false" outlineLevel="0" collapsed="false">
      <c r="A174" s="4" t="n">
        <v>44682</v>
      </c>
      <c r="B174" s="1" t="n">
        <v>0.0003</v>
      </c>
      <c r="C174" s="1" t="n">
        <v>0.00170295265791598</v>
      </c>
      <c r="D174" s="1" t="n">
        <v>-0.0318724059620454</v>
      </c>
    </row>
    <row r="175" customFormat="false" ht="13.8" hidden="false" customHeight="false" outlineLevel="0" collapsed="false">
      <c r="A175" s="4" t="n">
        <v>44713</v>
      </c>
      <c r="B175" s="1" t="n">
        <v>0.0006</v>
      </c>
      <c r="C175" s="1" t="n">
        <v>-0.0826540756003434</v>
      </c>
      <c r="D175" s="1" t="n">
        <v>-0.0220017256255394</v>
      </c>
    </row>
    <row r="176" customFormat="false" ht="13.8" hidden="false" customHeight="false" outlineLevel="0" collapsed="false">
      <c r="A176" s="4" t="n">
        <v>44743</v>
      </c>
      <c r="B176" s="1" t="n">
        <v>0.0008</v>
      </c>
      <c r="C176" s="1" t="n">
        <v>0.0920954724972811</v>
      </c>
      <c r="D176" s="1" t="n">
        <v>-0.0301610057344507</v>
      </c>
    </row>
    <row r="177" customFormat="false" ht="13.8" hidden="false" customHeight="false" outlineLevel="0" collapsed="false">
      <c r="A177" s="4" t="n">
        <v>44774</v>
      </c>
      <c r="B177" s="1" t="n">
        <v>0.0019</v>
      </c>
      <c r="C177" s="1" t="n">
        <v>-0.0409067085953879</v>
      </c>
      <c r="D177" s="1" t="n">
        <v>-0.0264369776564899</v>
      </c>
    </row>
    <row r="178" customFormat="false" ht="13.8" hidden="false" customHeight="false" outlineLevel="0" collapsed="false">
      <c r="A178" s="4" t="n">
        <v>44805</v>
      </c>
      <c r="B178" s="1" t="n">
        <v>0.0019</v>
      </c>
      <c r="C178" s="1" t="n">
        <v>-0.0922013629502215</v>
      </c>
      <c r="D178" s="1" t="n">
        <v>-0.0231546367671105</v>
      </c>
    </row>
    <row r="179" customFormat="false" ht="13.8" hidden="false" customHeight="false" outlineLevel="0" collapsed="false">
      <c r="A179" s="4" t="n">
        <v>44835</v>
      </c>
      <c r="B179" s="1" t="n">
        <v>0.0023</v>
      </c>
      <c r="C179" s="1" t="n">
        <v>0.080812354558917</v>
      </c>
      <c r="D179" s="1" t="n">
        <v>-0.0202660289941713</v>
      </c>
    </row>
    <row r="180" customFormat="false" ht="13.8" hidden="false" customHeight="false" outlineLevel="0" collapsed="false">
      <c r="A180" s="4" t="n">
        <v>44866</v>
      </c>
      <c r="B180" s="1" t="n">
        <v>0.0029</v>
      </c>
      <c r="C180" s="1" t="n">
        <v>0.0557559488857198</v>
      </c>
      <c r="D180" s="1" t="n">
        <v>0.0737102236324252</v>
      </c>
    </row>
    <row r="181" customFormat="false" ht="13.8" hidden="false" customHeight="false" outlineLevel="0" collapsed="false">
      <c r="A181" s="4" t="n">
        <v>44896</v>
      </c>
      <c r="B181" s="1" t="n">
        <v>0.0033</v>
      </c>
      <c r="C181" s="1" t="n">
        <v>-0.0577267036651241</v>
      </c>
      <c r="D181" s="1" t="n">
        <v>0.0299491376125933</v>
      </c>
    </row>
    <row r="182" customFormat="false" ht="13.8" hidden="false" customHeight="false" outlineLevel="0" collapsed="false">
      <c r="A182" s="4" t="n">
        <v>44927</v>
      </c>
      <c r="B182" s="1" t="n">
        <v>0.0035</v>
      </c>
      <c r="C182" s="1" t="n">
        <v>0.0626817629951717</v>
      </c>
      <c r="D182" s="1" t="n">
        <v>0.0512318260821587</v>
      </c>
    </row>
    <row r="183" customFormat="false" ht="13.8" hidden="false" customHeight="false" outlineLevel="0" collapsed="false">
      <c r="A183" s="4" t="n">
        <v>44958</v>
      </c>
      <c r="B183" s="1" t="n">
        <v>0.0034</v>
      </c>
      <c r="C183" s="1" t="n">
        <v>-0.0244971703376997</v>
      </c>
      <c r="D183" s="1" t="n">
        <v>-0.0498635313877808</v>
      </c>
    </row>
    <row r="184" customFormat="false" ht="13.8" hidden="false" customHeight="false" outlineLevel="0" collapsed="false">
      <c r="A184" s="4" t="n">
        <v>44986</v>
      </c>
      <c r="B184" s="1" t="n">
        <v>0.0036</v>
      </c>
      <c r="C184" s="1" t="n">
        <v>0.0365731276856522</v>
      </c>
      <c r="D184" s="1" t="n">
        <v>0.0931388796818031</v>
      </c>
    </row>
    <row r="185" customFormat="false" ht="13.8" hidden="false" customHeight="false" outlineLevel="0" collapsed="false">
      <c r="A185" s="4" t="n">
        <v>45017</v>
      </c>
      <c r="B185" s="1" t="n">
        <v>0.0035</v>
      </c>
      <c r="C185" s="1" t="n">
        <v>0.0155091920976973</v>
      </c>
      <c r="D185" s="1" t="n">
        <v>0.00197089144936324</v>
      </c>
    </row>
    <row r="186" customFormat="false" ht="13.8" hidden="false" customHeight="false" outlineLevel="0" collapsed="false">
      <c r="A186" s="4" t="n">
        <v>45047</v>
      </c>
      <c r="B186" s="1" t="n">
        <v>0.0036</v>
      </c>
      <c r="C186" s="1" t="n">
        <v>0.00420768291732676</v>
      </c>
      <c r="D186" s="1" t="n">
        <v>-0.0119533968830383</v>
      </c>
    </row>
    <row r="187" customFormat="false" ht="13.8" hidden="false" customHeight="false" outlineLevel="0" collapsed="false">
      <c r="A187" s="4" t="n">
        <v>45078</v>
      </c>
      <c r="B187" s="1" t="n">
        <v>0.004</v>
      </c>
      <c r="C187" s="1" t="n">
        <v>0.0659523891273988</v>
      </c>
      <c r="D187" s="1" t="n">
        <v>-0.028305257784584</v>
      </c>
    </row>
    <row r="188" customFormat="false" ht="13.8" hidden="false" customHeight="false" outlineLevel="0" collapsed="false">
      <c r="A188" s="4" t="n">
        <v>45108</v>
      </c>
      <c r="B188" s="1" t="n">
        <v>0.0045</v>
      </c>
      <c r="C188" s="1" t="n">
        <v>0.0320239631785304</v>
      </c>
      <c r="D188" s="1" t="n">
        <v>0.0273173806834599</v>
      </c>
    </row>
    <row r="189" customFormat="false" ht="13.8" hidden="false" customHeight="false" outlineLevel="0" collapsed="false">
      <c r="A189" s="4" t="n">
        <v>45139</v>
      </c>
      <c r="B189" s="1" t="n">
        <v>0.0045</v>
      </c>
      <c r="C189" s="1" t="n">
        <v>-0.01602246448629</v>
      </c>
      <c r="D189" s="1" t="n">
        <v>-0.00580399376134588</v>
      </c>
    </row>
    <row r="190" customFormat="false" ht="13.8" hidden="false" customHeight="false" outlineLevel="0" collapsed="false">
      <c r="A190" s="4" t="n">
        <v>45170</v>
      </c>
      <c r="B190" s="1" t="n">
        <v>0.0043</v>
      </c>
      <c r="C190" s="1" t="n">
        <v>-0.0477831162587767</v>
      </c>
      <c r="D190" s="1" t="n">
        <v>-0.0373418372595413</v>
      </c>
    </row>
    <row r="191" customFormat="false" ht="13.8" hidden="false" customHeight="false" outlineLevel="0" collapsed="false">
      <c r="A191" s="4" t="n">
        <v>45200</v>
      </c>
      <c r="B191" s="1" t="n">
        <v>0.0047</v>
      </c>
      <c r="C191" s="1" t="n">
        <v>-0.0211539919629995</v>
      </c>
      <c r="D191" s="1" t="n">
        <v>0.0673220773669587</v>
      </c>
    </row>
    <row r="192" customFormat="false" ht="13.8" hidden="false" customHeight="false" outlineLevel="0" collapsed="false">
      <c r="A192" s="4" t="n">
        <v>45231</v>
      </c>
      <c r="B192" s="1" t="n">
        <v>0.0044</v>
      </c>
      <c r="C192" s="1" t="n">
        <v>0.0911954557190808</v>
      </c>
      <c r="D192" s="1" t="n">
        <v>0.0201491790148178</v>
      </c>
    </row>
    <row r="193" customFormat="false" ht="13.8" hidden="false" customHeight="false" outlineLevel="0" collapsed="false">
      <c r="A193" s="4" t="n">
        <v>45261</v>
      </c>
      <c r="B193" s="1" t="n">
        <v>0.0043</v>
      </c>
      <c r="C193" s="1" t="n">
        <v>0.0453026164010488</v>
      </c>
      <c r="D193" s="1" t="n">
        <v>0.019603994405869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3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" width="8.67"/>
    <col collapsed="false" customWidth="true" hidden="false" outlineLevel="0" max="2" min="2" style="5" width="18.52"/>
    <col collapsed="false" customWidth="true" hidden="false" outlineLevel="0" max="3" min="3" style="5" width="17.4"/>
    <col collapsed="false" customWidth="true" hidden="false" outlineLevel="0" max="5" min="5" style="1" width="19.77"/>
    <col collapsed="false" customWidth="false" hidden="false" outlineLevel="0" max="7" min="7" style="1" width="11.52"/>
    <col collapsed="false" customWidth="false" hidden="false" outlineLevel="0" max="9" min="9" style="1" width="11.52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6" t="s">
        <v>6</v>
      </c>
      <c r="G1" s="6" t="s">
        <v>7</v>
      </c>
      <c r="I1" s="6" t="s">
        <v>8</v>
      </c>
      <c r="K1" s="7" t="s">
        <v>9</v>
      </c>
      <c r="M1" s="1" t="s">
        <v>10</v>
      </c>
      <c r="N1" s="5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Data!C2-Data!$B2</f>
        <v>-0.0622553829078803</v>
      </c>
      <c r="C2" s="1" t="n">
        <f aca="false">Data!D2-Data!$B2</f>
        <v>0.10220364614465</v>
      </c>
      <c r="E2" s="1" t="n">
        <f aca="false">0.8*B2 + 0.2*C2</f>
        <v>-0.0293635770973741</v>
      </c>
      <c r="G2" s="1" t="n">
        <f aca="false">'Optimal portfolio from homework'!$B$15*B2 + 'Optimal portfolio from homework'!$C$15*C2</f>
        <v>-0.00462186237345638</v>
      </c>
      <c r="I2" s="1" t="n">
        <f aca="false">0.5*B2+0.5*C2</f>
        <v>0.019974131618385</v>
      </c>
      <c r="M2" s="1" t="n">
        <f aca="false">'Optimal portfolio from homework'!D$34+'Optimal portfolio from homework'!D$32*B2</f>
        <v>0.000149613527067106</v>
      </c>
      <c r="N2" s="8" t="n">
        <f aca="false">C2-M2</f>
        <v>0.102054032617583</v>
      </c>
    </row>
    <row r="3" customFormat="false" ht="13.8" hidden="false" customHeight="false" outlineLevel="0" collapsed="false">
      <c r="A3" s="4" t="n">
        <v>39479</v>
      </c>
      <c r="B3" s="1" t="n">
        <f aca="false">Data!C3-Data!$B3</f>
        <v>-0.0338145646354904</v>
      </c>
      <c r="C3" s="1" t="n">
        <f aca="false">Data!D3-Data!$B3</f>
        <v>0.0476851150202978</v>
      </c>
      <c r="E3" s="1" t="n">
        <f aca="false">0.8*B3 + 0.2*C3</f>
        <v>-0.0175146287043328</v>
      </c>
      <c r="G3" s="1" t="n">
        <f aca="false">'Optimal portfolio from homework'!$B$15*B3 + 'Optimal portfolio from homework'!$C$15*C3</f>
        <v>-0.0052535699120537</v>
      </c>
      <c r="I3" s="1" t="n">
        <f aca="false">0.5*B3+0.5*C3</f>
        <v>0.00693527519240368</v>
      </c>
      <c r="M3" s="1" t="n">
        <f aca="false">'Optimal portfolio from homework'!D$34+'Optimal portfolio from homework'!D$32*B3</f>
        <v>0.00221775417529374</v>
      </c>
      <c r="N3" s="8" t="n">
        <f aca="false">C3-M3</f>
        <v>0.0454673608450041</v>
      </c>
    </row>
    <row r="4" customFormat="false" ht="13.8" hidden="false" customHeight="false" outlineLevel="0" collapsed="false">
      <c r="A4" s="4" t="n">
        <v>39508</v>
      </c>
      <c r="B4" s="1" t="n">
        <f aca="false">Data!C4-Data!$B4</f>
        <v>-0.00610497722519906</v>
      </c>
      <c r="C4" s="1" t="n">
        <f aca="false">Data!D4-Data!$B4</f>
        <v>-0.034465737874097</v>
      </c>
      <c r="E4" s="1" t="n">
        <f aca="false">0.8*B4 + 0.2*C4</f>
        <v>-0.0117771293549786</v>
      </c>
      <c r="G4" s="1" t="n">
        <f aca="false">'Optimal portfolio from homework'!$B$15*B4 + 'Optimal portfolio from homework'!$C$15*C4</f>
        <v>-0.0160438081343129</v>
      </c>
      <c r="I4" s="1" t="n">
        <f aca="false">0.5*B4+0.5*C4</f>
        <v>-0.020285357549648</v>
      </c>
      <c r="M4" s="1" t="n">
        <f aca="false">'Optimal portfolio from homework'!D$34+'Optimal portfolio from homework'!D$32*B4</f>
        <v>0.0042327216604046</v>
      </c>
      <c r="N4" s="8" t="n">
        <f aca="false">C4-M4</f>
        <v>-0.0386984595345016</v>
      </c>
    </row>
    <row r="5" customFormat="false" ht="13.8" hidden="false" customHeight="false" outlineLevel="0" collapsed="false">
      <c r="A5" s="4" t="n">
        <v>39539</v>
      </c>
      <c r="B5" s="1" t="n">
        <f aca="false">Data!C5-Data!$B5</f>
        <v>0.0467420944558521</v>
      </c>
      <c r="C5" s="1" t="n">
        <f aca="false">Data!D5-Data!$B5</f>
        <v>-0.0759531074953321</v>
      </c>
      <c r="E5" s="1" t="n">
        <f aca="false">0.8*B5 + 0.2*C5</f>
        <v>0.0222030540656153</v>
      </c>
      <c r="G5" s="1" t="n">
        <f aca="false">'Optimal portfolio from homework'!$B$15*B5 + 'Optimal portfolio from homework'!$C$15*C5</f>
        <v>0.00374441605614451</v>
      </c>
      <c r="I5" s="1" t="n">
        <f aca="false">0.5*B5+0.5*C5</f>
        <v>-0.01460550651974</v>
      </c>
      <c r="M5" s="1" t="n">
        <f aca="false">'Optimal portfolio from homework'!D$34+'Optimal portfolio from homework'!D$32*B5</f>
        <v>0.00807562013247252</v>
      </c>
      <c r="N5" s="8" t="n">
        <f aca="false">C5-M5</f>
        <v>-0.0840287276278046</v>
      </c>
    </row>
    <row r="6" customFormat="false" ht="13.8" hidden="false" customHeight="false" outlineLevel="0" collapsed="false">
      <c r="A6" s="4" t="n">
        <v>39569</v>
      </c>
      <c r="B6" s="1" t="n">
        <f aca="false">Data!C6-Data!$B6</f>
        <v>0.0111249569168104</v>
      </c>
      <c r="C6" s="1" t="n">
        <f aca="false">Data!D6-Data!$B6</f>
        <v>0.0117407663497551</v>
      </c>
      <c r="E6" s="1" t="n">
        <f aca="false">0.8*B6 + 0.2*C6</f>
        <v>0.0112481188033993</v>
      </c>
      <c r="G6" s="1" t="n">
        <f aca="false">'Optimal portfolio from homework'!$B$15*B6 + 'Optimal portfolio from homework'!$C$15*C6</f>
        <v>0.0113407630407027</v>
      </c>
      <c r="I6" s="1" t="n">
        <f aca="false">0.5*B6+0.5*C6</f>
        <v>0.0114328616332827</v>
      </c>
      <c r="M6" s="1" t="n">
        <f aca="false">'Optimal portfolio from homework'!D$34+'Optimal portfolio from homework'!D$32*B6</f>
        <v>0.00548563663718468</v>
      </c>
      <c r="N6" s="8" t="n">
        <f aca="false">C6-M6</f>
        <v>0.00625512971257042</v>
      </c>
    </row>
    <row r="7" customFormat="false" ht="13.8" hidden="false" customHeight="false" outlineLevel="0" collapsed="false">
      <c r="A7" s="4" t="n">
        <v>39600</v>
      </c>
      <c r="B7" s="1" t="n">
        <f aca="false">Data!C7-Data!$B7</f>
        <v>-0.0860817138992673</v>
      </c>
      <c r="C7" s="1" t="n">
        <f aca="false">Data!D7-Data!$B7</f>
        <v>0.0588457646389995</v>
      </c>
      <c r="E7" s="1" t="n">
        <f aca="false">0.8*B7 + 0.2*C7</f>
        <v>-0.0570962181916139</v>
      </c>
      <c r="G7" s="1" t="n">
        <f aca="false">'Optimal portfolio from homework'!$B$15*B7 + 'Optimal portfolio from homework'!$C$15*C7</f>
        <v>-0.0352928891174456</v>
      </c>
      <c r="I7" s="1" t="n">
        <f aca="false">0.5*B7+0.5*C7</f>
        <v>-0.0136179746301339</v>
      </c>
      <c r="M7" s="1" t="n">
        <f aca="false">'Optimal portfolio from homework'!D$34+'Optimal portfolio from homework'!D$32*B7</f>
        <v>-0.00158297388126448</v>
      </c>
      <c r="N7" s="8" t="n">
        <f aca="false">C7-M7</f>
        <v>0.060428738520264</v>
      </c>
    </row>
    <row r="8" customFormat="false" ht="13.8" hidden="false" customHeight="false" outlineLevel="0" collapsed="false">
      <c r="A8" s="4" t="n">
        <v>39630</v>
      </c>
      <c r="B8" s="1" t="n">
        <f aca="false">Data!C8-Data!$B8</f>
        <v>-0.00981706696087586</v>
      </c>
      <c r="C8" s="1" t="n">
        <f aca="false">Data!D8-Data!$B8</f>
        <v>-0.0237460466362905</v>
      </c>
      <c r="E8" s="1" t="n">
        <f aca="false">0.8*B8 + 0.2*C8</f>
        <v>-0.0126028628959588</v>
      </c>
      <c r="G8" s="1" t="n">
        <f aca="false">'Optimal portfolio from homework'!$B$15*B8 + 'Optimal portfolio from homework'!$C$15*C8</f>
        <v>-0.0146983808101153</v>
      </c>
      <c r="I8" s="1" t="n">
        <f aca="false">0.5*B8+0.5*C8</f>
        <v>-0.0167815567985832</v>
      </c>
      <c r="M8" s="1" t="n">
        <f aca="false">'Optimal portfolio from homework'!D$34+'Optimal portfolio from homework'!D$32*B8</f>
        <v>0.00396278836950239</v>
      </c>
      <c r="N8" s="8" t="n">
        <f aca="false">C8-M8</f>
        <v>-0.0277088350057929</v>
      </c>
    </row>
    <row r="9" customFormat="false" ht="13.8" hidden="false" customHeight="false" outlineLevel="0" collapsed="false">
      <c r="A9" s="4" t="n">
        <v>39661</v>
      </c>
      <c r="B9" s="1" t="n">
        <f aca="false">Data!C9-Data!$B9</f>
        <v>0.0131629867351307</v>
      </c>
      <c r="C9" s="1" t="n">
        <f aca="false">Data!D9-Data!$B9</f>
        <v>-0.0840850877192983</v>
      </c>
      <c r="E9" s="1" t="n">
        <f aca="false">0.8*B9 + 0.2*C9</f>
        <v>-0.0062866281557551</v>
      </c>
      <c r="G9" s="1" t="n">
        <f aca="false">'Optimal portfolio from homework'!$B$15*B9 + 'Optimal portfolio from homework'!$C$15*C9</f>
        <v>-0.0209169231870682</v>
      </c>
      <c r="I9" s="1" t="n">
        <f aca="false">0.5*B9+0.5*C9</f>
        <v>-0.0354610504920838</v>
      </c>
      <c r="M9" s="1" t="n">
        <f aca="false">'Optimal portfolio from homework'!D$34+'Optimal portfolio from homework'!D$32*B9</f>
        <v>0.00563383674412949</v>
      </c>
      <c r="N9" s="8" t="n">
        <f aca="false">C9-M9</f>
        <v>-0.0897189244634278</v>
      </c>
    </row>
    <row r="10" customFormat="false" ht="13.8" hidden="false" customHeight="false" outlineLevel="0" collapsed="false">
      <c r="A10" s="4" t="n">
        <v>39692</v>
      </c>
      <c r="B10" s="1" t="n">
        <f aca="false">Data!C10-Data!$B10</f>
        <v>-0.0905607109242253</v>
      </c>
      <c r="C10" s="1" t="n">
        <f aca="false">Data!D10-Data!$B10</f>
        <v>0.0708251643753735</v>
      </c>
      <c r="E10" s="1" t="n">
        <f aca="false">0.8*B10 + 0.2*C10</f>
        <v>-0.0582835358643055</v>
      </c>
      <c r="G10" s="1" t="n">
        <f aca="false">'Optimal portfolio from homework'!$B$15*B10 + 'Optimal portfolio from homework'!$C$15*C10</f>
        <v>-0.0340041557041743</v>
      </c>
      <c r="I10" s="1" t="n">
        <f aca="false">0.5*B10+0.5*C10</f>
        <v>-0.0098677732744259</v>
      </c>
      <c r="M10" s="1" t="n">
        <f aca="false">'Optimal portfolio from homework'!D$34+'Optimal portfolio from homework'!D$32*B10</f>
        <v>-0.00190867463016291</v>
      </c>
      <c r="N10" s="8" t="n">
        <f aca="false">C10-M10</f>
        <v>0.0727338390055364</v>
      </c>
    </row>
    <row r="11" customFormat="false" ht="13.8" hidden="false" customHeight="false" outlineLevel="0" collapsed="false">
      <c r="A11" s="4" t="n">
        <v>39722</v>
      </c>
      <c r="B11" s="1" t="n">
        <f aca="false">Data!C11-Data!$B11</f>
        <v>-0.168724001117631</v>
      </c>
      <c r="C11" s="1" t="n">
        <f aca="false">Data!D11-Data!$B11</f>
        <v>-0.188648383500557</v>
      </c>
      <c r="E11" s="1" t="n">
        <f aca="false">0.8*B11 + 0.2*C11</f>
        <v>-0.172708877594216</v>
      </c>
      <c r="G11" s="1" t="n">
        <f aca="false">'Optimal portfolio from homework'!$B$15*B11 + 'Optimal portfolio from homework'!$C$15*C11</f>
        <v>-0.175706362060765</v>
      </c>
      <c r="I11" s="1" t="n">
        <f aca="false">0.5*B11+0.5*C11</f>
        <v>-0.178686192309094</v>
      </c>
      <c r="M11" s="1" t="n">
        <f aca="false">'Optimal portfolio from homework'!D$34+'Optimal portfolio from homework'!D$32*B11</f>
        <v>-0.00759250116777866</v>
      </c>
      <c r="N11" s="8" t="n">
        <f aca="false">C11-M11</f>
        <v>-0.181055882332778</v>
      </c>
    </row>
    <row r="12" customFormat="false" ht="13.8" hidden="false" customHeight="false" outlineLevel="0" collapsed="false">
      <c r="A12" s="4" t="n">
        <v>39753</v>
      </c>
      <c r="B12" s="1" t="n">
        <f aca="false">Data!C12-Data!$B12</f>
        <v>-0.072048376986792</v>
      </c>
      <c r="C12" s="1" t="n">
        <f aca="false">Data!D12-Data!$B12</f>
        <v>0.116378105696637</v>
      </c>
      <c r="E12" s="1" t="n">
        <f aca="false">0.8*B12 + 0.2*C12</f>
        <v>-0.0343630804501063</v>
      </c>
      <c r="G12" s="1" t="n">
        <f aca="false">'Optimal portfolio from homework'!$B$15*B12 + 'Optimal portfolio from homework'!$C$15*C12</f>
        <v>-0.00601562936856329</v>
      </c>
      <c r="I12" s="1" t="n">
        <f aca="false">0.5*B12+0.5*C12</f>
        <v>0.0221648643549224</v>
      </c>
      <c r="M12" s="1" t="n">
        <f aca="false">'Optimal portfolio from homework'!D$34+'Optimal portfolio from homework'!D$32*B12</f>
        <v>-0.000562506951621856</v>
      </c>
      <c r="N12" s="8" t="n">
        <f aca="false">C12-M12</f>
        <v>0.116940612648259</v>
      </c>
    </row>
    <row r="13" customFormat="false" ht="13.8" hidden="false" customHeight="false" outlineLevel="0" collapsed="false">
      <c r="A13" s="4" t="n">
        <v>39783</v>
      </c>
      <c r="B13" s="1" t="n">
        <f aca="false">Data!C13-Data!$B13</f>
        <v>0.010671087174476</v>
      </c>
      <c r="C13" s="1" t="n">
        <f aca="false">Data!D13-Data!$B13</f>
        <v>0.0633066994468348</v>
      </c>
      <c r="E13" s="1" t="n">
        <f aca="false">0.8*B13 + 0.2*C13</f>
        <v>0.0211982096289477</v>
      </c>
      <c r="G13" s="1" t="n">
        <f aca="false">'Optimal portfolio from homework'!$B$15*B13 + 'Optimal portfolio from homework'!$C$15*C13</f>
        <v>0.0291168706514781</v>
      </c>
      <c r="I13" s="1" t="n">
        <f aca="false">0.5*B13+0.5*C13</f>
        <v>0.0369888933106554</v>
      </c>
      <c r="M13" s="1" t="n">
        <f aca="false">'Optimal portfolio from homework'!D$34+'Optimal portfolio from homework'!D$32*B13</f>
        <v>0.00545263243687891</v>
      </c>
      <c r="N13" s="8" t="n">
        <f aca="false">C13-M13</f>
        <v>0.0578540670099559</v>
      </c>
    </row>
    <row r="14" customFormat="false" ht="13.8" hidden="false" customHeight="false" outlineLevel="0" collapsed="false">
      <c r="A14" s="4" t="n">
        <v>39814</v>
      </c>
      <c r="B14" s="1" t="n">
        <f aca="false">Data!C14-Data!$B14</f>
        <v>-0.0841256468889158</v>
      </c>
      <c r="C14" s="1" t="n">
        <f aca="false">Data!D14-Data!$B14</f>
        <v>0.061849710982659</v>
      </c>
      <c r="E14" s="1" t="n">
        <f aca="false">0.8*B14 + 0.2*C14</f>
        <v>-0.0549305753146008</v>
      </c>
      <c r="G14" s="1" t="n">
        <f aca="false">'Optimal portfolio from homework'!$B$15*B14 + 'Optimal portfolio from homework'!$C$15*C14</f>
        <v>-0.0329696000979303</v>
      </c>
      <c r="I14" s="1" t="n">
        <f aca="false">0.5*B14+0.5*C14</f>
        <v>-0.0111379679531284</v>
      </c>
      <c r="M14" s="1" t="n">
        <f aca="false">'Optimal portfolio from homework'!D$34+'Optimal portfolio from homework'!D$32*B14</f>
        <v>-0.00144073389168266</v>
      </c>
      <c r="N14" s="8" t="n">
        <f aca="false">C14-M14</f>
        <v>0.0632904448743417</v>
      </c>
    </row>
    <row r="15" customFormat="false" ht="13.8" hidden="false" customHeight="false" outlineLevel="0" collapsed="false">
      <c r="A15" s="4" t="n">
        <v>39845</v>
      </c>
      <c r="B15" s="1" t="n">
        <f aca="false">Data!C15-Data!$B15</f>
        <v>-0.106670302233903</v>
      </c>
      <c r="C15" s="1" t="n">
        <f aca="false">Data!D15-Data!$B15</f>
        <v>0.027390473598258</v>
      </c>
      <c r="E15" s="1" t="n">
        <f aca="false">0.8*B15 + 0.2*C15</f>
        <v>-0.0798581470674706</v>
      </c>
      <c r="G15" s="1" t="n">
        <f aca="false">'Optimal portfolio from homework'!$B$15*B15 + 'Optimal portfolio from homework'!$C$15*C15</f>
        <v>-0.0596896376799627</v>
      </c>
      <c r="I15" s="1" t="n">
        <f aca="false">0.5*B15+0.5*C15</f>
        <v>-0.0396399143178224</v>
      </c>
      <c r="M15" s="1" t="n">
        <f aca="false">'Optimal portfolio from homework'!D$34+'Optimal portfolio from homework'!D$32*B15</f>
        <v>-0.00308012125644394</v>
      </c>
      <c r="N15" s="8" t="n">
        <f aca="false">C15-M15</f>
        <v>0.0304705948547019</v>
      </c>
    </row>
    <row r="16" customFormat="false" ht="13.8" hidden="false" customHeight="false" outlineLevel="0" collapsed="false">
      <c r="A16" s="4" t="n">
        <v>39873</v>
      </c>
      <c r="B16" s="1" t="n">
        <f aca="false">Data!C16-Data!$B16</f>
        <v>0.0874004422853538</v>
      </c>
      <c r="C16" s="1" t="n">
        <f aca="false">Data!D16-Data!$B16</f>
        <v>-0.0269549668874172</v>
      </c>
      <c r="E16" s="1" t="n">
        <f aca="false">0.8*B16 + 0.2*C16</f>
        <v>0.0645293604507996</v>
      </c>
      <c r="G16" s="1" t="n">
        <f aca="false">'Optimal portfolio from homework'!$B$15*B16 + 'Optimal portfolio from homework'!$C$15*C16</f>
        <v>0.0473253861406639</v>
      </c>
      <c r="I16" s="1" t="n">
        <f aca="false">0.5*B16+0.5*C16</f>
        <v>0.0302227376989683</v>
      </c>
      <c r="M16" s="1" t="n">
        <f aca="false">'Optimal portfolio from homework'!D$34+'Optimal portfolio from homework'!D$32*B16</f>
        <v>0.0110321870297605</v>
      </c>
      <c r="N16" s="8" t="n">
        <f aca="false">C16-M16</f>
        <v>-0.0379871539171777</v>
      </c>
    </row>
    <row r="17" customFormat="false" ht="13.8" hidden="false" customHeight="false" outlineLevel="0" collapsed="false">
      <c r="A17" s="4" t="n">
        <v>39904</v>
      </c>
      <c r="B17" s="1" t="n">
        <f aca="false">Data!C17-Data!$B17</f>
        <v>0.0954882352941175</v>
      </c>
      <c r="C17" s="1" t="n">
        <f aca="false">Data!D17-Data!$B17</f>
        <v>-0.0322175830157866</v>
      </c>
      <c r="E17" s="1" t="n">
        <f aca="false">0.8*B17 + 0.2*C17</f>
        <v>0.0699470716321367</v>
      </c>
      <c r="G17" s="1" t="n">
        <f aca="false">'Optimal portfolio from homework'!$B$15*B17 + 'Optimal portfolio from homework'!$C$15*C17</f>
        <v>0.0507346213129821</v>
      </c>
      <c r="I17" s="1" t="n">
        <f aca="false">0.5*B17+0.5*C17</f>
        <v>0.0316353261391655</v>
      </c>
      <c r="M17" s="1" t="n">
        <f aca="false">'Optimal portfolio from homework'!D$34+'Optimal portfolio from homework'!D$32*B17</f>
        <v>0.0116203098227008</v>
      </c>
      <c r="N17" s="8" t="n">
        <f aca="false">C17-M17</f>
        <v>-0.0438378928384874</v>
      </c>
    </row>
    <row r="18" customFormat="false" ht="13.8" hidden="false" customHeight="false" outlineLevel="0" collapsed="false">
      <c r="A18" s="4" t="n">
        <v>39934</v>
      </c>
      <c r="B18" s="1" t="n">
        <f aca="false">Data!C18-Data!$B18</f>
        <v>0.056176982351479</v>
      </c>
      <c r="C18" s="1" t="n">
        <f aca="false">Data!D18-Data!$B18</f>
        <v>0.0933633295838021</v>
      </c>
      <c r="E18" s="1" t="n">
        <f aca="false">0.8*B18 + 0.2*C18</f>
        <v>0.0636142517979437</v>
      </c>
      <c r="G18" s="1" t="n">
        <f aca="false">'Optimal portfolio from homework'!$B$15*B18 + 'Optimal portfolio from homework'!$C$15*C18</f>
        <v>0.0692086785688375</v>
      </c>
      <c r="I18" s="1" t="n">
        <f aca="false">0.5*B18+0.5*C18</f>
        <v>0.0747701559676406</v>
      </c>
      <c r="M18" s="1" t="n">
        <f aca="false">'Optimal portfolio from homework'!D$34+'Optimal portfolio from homework'!D$32*B18</f>
        <v>0.00876170008212539</v>
      </c>
      <c r="N18" s="8" t="n">
        <f aca="false">C18-M18</f>
        <v>0.0846016295016767</v>
      </c>
    </row>
    <row r="19" customFormat="false" ht="13.8" hidden="false" customHeight="false" outlineLevel="0" collapsed="false">
      <c r="A19" s="4" t="n">
        <v>39965</v>
      </c>
      <c r="B19" s="1" t="n">
        <f aca="false">Data!C19-Data!$B19</f>
        <v>0.00209960160119848</v>
      </c>
      <c r="C19" s="1" t="n">
        <f aca="false">Data!D19-Data!$B19</f>
        <v>-0.0319930041152263</v>
      </c>
      <c r="E19" s="1" t="n">
        <f aca="false">0.8*B19 + 0.2*C19</f>
        <v>-0.00471891954208649</v>
      </c>
      <c r="G19" s="1" t="n">
        <f aca="false">'Optimal portfolio from homework'!$B$15*B19 + 'Optimal portfolio from homework'!$C$15*C19</f>
        <v>-0.0098479144637418</v>
      </c>
      <c r="I19" s="1" t="n">
        <f aca="false">0.5*B19+0.5*C19</f>
        <v>-0.0149467012570139</v>
      </c>
      <c r="M19" s="1" t="n">
        <f aca="false">'Optimal portfolio from homework'!D$34+'Optimal portfolio from homework'!D$32*B19</f>
        <v>0.00482933680733675</v>
      </c>
      <c r="N19" s="8" t="n">
        <f aca="false">C19-M19</f>
        <v>-0.0368223409225631</v>
      </c>
    </row>
    <row r="20" customFormat="false" ht="13.8" hidden="false" customHeight="false" outlineLevel="0" collapsed="false">
      <c r="A20" s="4" t="n">
        <v>39995</v>
      </c>
      <c r="B20" s="1" t="n">
        <f aca="false">Data!C20-Data!$B20</f>
        <v>0.0756790368271956</v>
      </c>
      <c r="C20" s="1" t="n">
        <f aca="false">Data!D20-Data!$B20</f>
        <v>-0.00488214665249732</v>
      </c>
      <c r="E20" s="1" t="n">
        <f aca="false">0.8*B20 + 0.2*C20</f>
        <v>0.059566800131257</v>
      </c>
      <c r="G20" s="1" t="n">
        <f aca="false">'Optimal portfolio from homework'!$B$15*B20 + 'Optimal portfolio from homework'!$C$15*C20</f>
        <v>0.0474469315478234</v>
      </c>
      <c r="I20" s="1" t="n">
        <f aca="false">0.5*B20+0.5*C20</f>
        <v>0.0353984450873491</v>
      </c>
      <c r="M20" s="1" t="n">
        <f aca="false">'Optimal portfolio from homework'!D$34+'Optimal portfolio from homework'!D$32*B20</f>
        <v>0.0101798376054158</v>
      </c>
      <c r="N20" s="8" t="n">
        <f aca="false">C20-M20</f>
        <v>-0.0150619842579131</v>
      </c>
    </row>
    <row r="21" customFormat="false" ht="13.8" hidden="false" customHeight="false" outlineLevel="0" collapsed="false">
      <c r="A21" s="4" t="n">
        <v>40026</v>
      </c>
      <c r="B21" s="1" t="n">
        <f aca="false">Data!C21-Data!$B21</f>
        <v>0.0358885889839806</v>
      </c>
      <c r="C21" s="1" t="n">
        <f aca="false">Data!D21-Data!$B21</f>
        <v>0.0151162306460224</v>
      </c>
      <c r="E21" s="1" t="n">
        <f aca="false">0.8*B21 + 0.2*C21</f>
        <v>0.031734117316389</v>
      </c>
      <c r="G21" s="1" t="n">
        <f aca="false">'Optimal portfolio from homework'!$B$15*B21 + 'Optimal portfolio from homework'!$C$15*C21</f>
        <v>0.0286090607773734</v>
      </c>
      <c r="I21" s="1" t="n">
        <f aca="false">0.5*B21+0.5*C21</f>
        <v>0.0255024098150015</v>
      </c>
      <c r="M21" s="1" t="n">
        <f aca="false">'Optimal portfolio from homework'!D$34+'Optimal portfolio from homework'!D$32*B21</f>
        <v>0.00728638208639568</v>
      </c>
      <c r="N21" s="8" t="n">
        <f aca="false">C21-M21</f>
        <v>0.00782984855962672</v>
      </c>
    </row>
    <row r="22" customFormat="false" ht="13.8" hidden="false" customHeight="false" outlineLevel="0" collapsed="false">
      <c r="A22" s="4" t="n">
        <v>40057</v>
      </c>
      <c r="B22" s="1" t="n">
        <f aca="false">Data!C22-Data!$B22</f>
        <v>0.0370678959247073</v>
      </c>
      <c r="C22" s="1" t="n">
        <f aca="false">Data!D22-Data!$B22</f>
        <v>0.0530159610833552</v>
      </c>
      <c r="E22" s="1" t="n">
        <f aca="false">0.8*B22 + 0.2*C22</f>
        <v>0.0402575089564368</v>
      </c>
      <c r="G22" s="1" t="n">
        <f aca="false">'Optimal portfolio from homework'!$B$15*B22 + 'Optimal portfolio from homework'!$C$15*C22</f>
        <v>0.0426567842095316</v>
      </c>
      <c r="I22" s="1" t="n">
        <f aca="false">0.5*B22+0.5*C22</f>
        <v>0.0450419285040312</v>
      </c>
      <c r="M22" s="1" t="n">
        <f aca="false">'Optimal portfolio from homework'!D$34+'Optimal portfolio from homework'!D$32*B22</f>
        <v>0.00737213815000445</v>
      </c>
      <c r="N22" s="8" t="n">
        <f aca="false">C22-M22</f>
        <v>0.0456438229333507</v>
      </c>
    </row>
    <row r="23" customFormat="false" ht="13.8" hidden="false" customHeight="false" outlineLevel="0" collapsed="false">
      <c r="A23" s="4" t="n">
        <v>40087</v>
      </c>
      <c r="B23" s="1" t="n">
        <f aca="false">Data!C23-Data!$B23</f>
        <v>-0.0186762442278092</v>
      </c>
      <c r="C23" s="1" t="n">
        <f aca="false">Data!D23-Data!$B23</f>
        <v>0.0431960049937579</v>
      </c>
      <c r="E23" s="1" t="n">
        <f aca="false">0.8*B23 + 0.2*C23</f>
        <v>-0.00630179438349581</v>
      </c>
      <c r="G23" s="1" t="n">
        <f aca="false">'Optimal portfolio from homework'!$B$15*B23 + 'Optimal portfolio from homework'!$C$15*C23</f>
        <v>0.00300645429331112</v>
      </c>
      <c r="I23" s="1" t="n">
        <f aca="false">0.5*B23+0.5*C23</f>
        <v>0.0122598803829743</v>
      </c>
      <c r="M23" s="1" t="n">
        <f aca="false">'Optimal portfolio from homework'!D$34+'Optimal portfolio from homework'!D$32*B23</f>
        <v>0.00331857256529759</v>
      </c>
      <c r="N23" s="8" t="n">
        <f aca="false">C23-M23</f>
        <v>0.0398774324284603</v>
      </c>
    </row>
    <row r="24" customFormat="false" ht="13.8" hidden="false" customHeight="false" outlineLevel="0" collapsed="false">
      <c r="A24" s="4" t="n">
        <v>40118</v>
      </c>
      <c r="B24" s="1" t="n">
        <f aca="false">Data!C24-Data!$B24</f>
        <v>0.0598138659416501</v>
      </c>
      <c r="C24" s="1" t="n">
        <f aca="false">Data!D24-Data!$B24</f>
        <v>0.122067975107707</v>
      </c>
      <c r="E24" s="1" t="n">
        <f aca="false">0.8*B24 + 0.2*C24</f>
        <v>0.0722646877748614</v>
      </c>
      <c r="G24" s="1" t="n">
        <f aca="false">'Optimal portfolio from homework'!$B$15*B24 + 'Optimal portfolio from homework'!$C$15*C24</f>
        <v>0.0816303846189444</v>
      </c>
      <c r="I24" s="1" t="n">
        <f aca="false">0.5*B24+0.5*C24</f>
        <v>0.0909409205246785</v>
      </c>
      <c r="M24" s="1" t="n">
        <f aca="false">'Optimal portfolio from homework'!D$34+'Optimal portfolio from homework'!D$32*B24</f>
        <v>0.00902616458218526</v>
      </c>
      <c r="N24" s="8" t="n">
        <f aca="false">C24-M24</f>
        <v>0.113041810525522</v>
      </c>
    </row>
    <row r="25" customFormat="false" ht="13.8" hidden="false" customHeight="false" outlineLevel="0" collapsed="false">
      <c r="A25" s="4" t="n">
        <v>40148</v>
      </c>
      <c r="B25" s="1" t="n">
        <f aca="false">Data!C25-Data!$B25</f>
        <v>0.0193549888992579</v>
      </c>
      <c r="C25" s="1" t="n">
        <f aca="false">Data!D25-Data!$B25</f>
        <v>-0.0581204778156996</v>
      </c>
      <c r="E25" s="1" t="n">
        <f aca="false">0.8*B25 + 0.2*C25</f>
        <v>0.00385989555626639</v>
      </c>
      <c r="G25" s="1" t="n">
        <f aca="false">'Optimal portfolio from homework'!$B$15*B25 + 'Optimal portfolio from homework'!$C$15*C25</f>
        <v>-0.00779574844581267</v>
      </c>
      <c r="I25" s="1" t="n">
        <f aca="false">0.5*B25+0.5*C25</f>
        <v>-0.0193827444582209</v>
      </c>
      <c r="M25" s="1" t="n">
        <f aca="false">'Optimal portfolio from homework'!D$34+'Optimal portfolio from homework'!D$32*B25</f>
        <v>0.00608410266991583</v>
      </c>
      <c r="N25" s="8" t="n">
        <f aca="false">C25-M25</f>
        <v>-0.0642045804856154</v>
      </c>
    </row>
    <row r="26" customFormat="false" ht="13.8" hidden="false" customHeight="false" outlineLevel="0" collapsed="false">
      <c r="A26" s="4" t="n">
        <v>40179</v>
      </c>
      <c r="B26" s="1" t="n">
        <f aca="false">Data!C26-Data!$B26</f>
        <v>-0.0360377909808124</v>
      </c>
      <c r="C26" s="1" t="n">
        <f aca="false">Data!D26-Data!$B26</f>
        <v>-0.0192481884057971</v>
      </c>
      <c r="E26" s="1" t="n">
        <f aca="false">0.8*B26 + 0.2*C26</f>
        <v>-0.0326798704658093</v>
      </c>
      <c r="G26" s="1" t="n">
        <f aca="false">'Optimal portfolio from homework'!$B$15*B26 + 'Optimal portfolio from homework'!$C$15*C26</f>
        <v>-0.0301539917735163</v>
      </c>
      <c r="I26" s="1" t="n">
        <f aca="false">0.5*B26+0.5*C26</f>
        <v>-0.0276429896933048</v>
      </c>
      <c r="M26" s="1" t="n">
        <f aca="false">'Optimal portfolio from homework'!D$34+'Optimal portfolio from homework'!D$32*B26</f>
        <v>0.00205608706955395</v>
      </c>
      <c r="N26" s="8" t="n">
        <f aca="false">C26-M26</f>
        <v>-0.021304275475351</v>
      </c>
    </row>
    <row r="27" customFormat="false" ht="13.8" hidden="false" customHeight="false" outlineLevel="0" collapsed="false">
      <c r="A27" s="4" t="n">
        <v>40210</v>
      </c>
      <c r="B27" s="1" t="n">
        <f aca="false">Data!C27-Data!$B27</f>
        <v>0.0309184601394361</v>
      </c>
      <c r="C27" s="1" t="n">
        <f aca="false">Data!D27-Data!$B27</f>
        <v>0.0274763334102979</v>
      </c>
      <c r="E27" s="1" t="n">
        <f aca="false">0.8*B27 + 0.2*C27</f>
        <v>0.0302300347936085</v>
      </c>
      <c r="G27" s="1" t="n">
        <f aca="false">'Optimal portfolio from homework'!$B$15*B27 + 'Optimal portfolio from homework'!$C$15*C27</f>
        <v>0.0297121908171084</v>
      </c>
      <c r="I27" s="1" t="n">
        <f aca="false">0.5*B27+0.5*C27</f>
        <v>0.029197396774867</v>
      </c>
      <c r="M27" s="1" t="n">
        <f aca="false">'Optimal portfolio from homework'!D$34+'Optimal portfolio from homework'!D$32*B27</f>
        <v>0.00692496753805602</v>
      </c>
      <c r="N27" s="8" t="n">
        <f aca="false">C27-M27</f>
        <v>0.0205513658722419</v>
      </c>
    </row>
    <row r="28" customFormat="false" ht="13.8" hidden="false" customHeight="false" outlineLevel="0" collapsed="false">
      <c r="A28" s="4" t="n">
        <v>40238</v>
      </c>
      <c r="B28" s="1" t="n">
        <f aca="false">Data!C28-Data!$B28</f>
        <v>0.0600355008366706</v>
      </c>
      <c r="C28" s="1" t="n">
        <f aca="false">Data!D28-Data!$B28</f>
        <v>-0.00279662921348313</v>
      </c>
      <c r="E28" s="1" t="n">
        <f aca="false">0.8*B28 + 0.2*C28</f>
        <v>0.0474690748266399</v>
      </c>
      <c r="G28" s="1" t="n">
        <f aca="false">'Optimal portfolio from homework'!$B$15*B28 + 'Optimal portfolio from homework'!$C$15*C28</f>
        <v>0.0380164187690606</v>
      </c>
      <c r="I28" s="1" t="n">
        <f aca="false">0.5*B28+0.5*C28</f>
        <v>0.0286194358115937</v>
      </c>
      <c r="M28" s="1" t="n">
        <f aca="false">'Optimal portfolio from homework'!D$34+'Optimal portfolio from homework'!D$32*B28</f>
        <v>0.00904228128217143</v>
      </c>
      <c r="N28" s="8" t="n">
        <f aca="false">C28-M28</f>
        <v>-0.0118389104956546</v>
      </c>
    </row>
    <row r="29" customFormat="false" ht="13.8" hidden="false" customHeight="false" outlineLevel="0" collapsed="false">
      <c r="A29" s="4" t="n">
        <v>40269</v>
      </c>
      <c r="B29" s="1" t="n">
        <f aca="false">Data!C29-Data!$B29</f>
        <v>0.0156801912187878</v>
      </c>
      <c r="C29" s="1" t="n">
        <f aca="false">Data!D29-Data!$B29</f>
        <v>0.0591609283461019</v>
      </c>
      <c r="E29" s="1" t="n">
        <f aca="false">0.8*B29 + 0.2*C29</f>
        <v>0.0243763386442506</v>
      </c>
      <c r="G29" s="1" t="n">
        <f aca="false">'Optimal portfolio from homework'!$B$15*B29 + 'Optimal portfolio from homework'!$C$15*C29</f>
        <v>0.0309177125061019</v>
      </c>
      <c r="I29" s="1" t="n">
        <f aca="false">0.5*B29+0.5*C29</f>
        <v>0.0374205597824448</v>
      </c>
      <c r="M29" s="1" t="n">
        <f aca="false">'Optimal portfolio from homework'!D$34+'Optimal portfolio from homework'!D$32*B29</f>
        <v>0.00581688115806618</v>
      </c>
      <c r="N29" s="8" t="n">
        <f aca="false">C29-M29</f>
        <v>0.0533440471880357</v>
      </c>
    </row>
    <row r="30" customFormat="false" ht="13.8" hidden="false" customHeight="false" outlineLevel="0" collapsed="false">
      <c r="A30" s="4" t="n">
        <v>40299</v>
      </c>
      <c r="B30" s="1" t="n">
        <f aca="false">Data!C30-Data!$B30</f>
        <v>-0.0801511742666545</v>
      </c>
      <c r="C30" s="1" t="n">
        <f aca="false">Data!D30-Data!$B30</f>
        <v>0.0328717081472027</v>
      </c>
      <c r="E30" s="1" t="n">
        <f aca="false">0.8*B30 + 0.2*C30</f>
        <v>-0.0575465977838831</v>
      </c>
      <c r="G30" s="1" t="n">
        <f aca="false">'Optimal portfolio from homework'!$B$15*B30 + 'Optimal portfolio from homework'!$C$15*C30</f>
        <v>-0.040543092837582</v>
      </c>
      <c r="I30" s="1" t="n">
        <f aca="false">0.5*B30+0.5*C30</f>
        <v>-0.0236397330597259</v>
      </c>
      <c r="M30" s="1" t="n">
        <f aca="false">'Optimal portfolio from homework'!D$34+'Optimal portfolio from homework'!D$32*B30</f>
        <v>-0.00115172081524307</v>
      </c>
      <c r="N30" s="8" t="n">
        <f aca="false">C30-M30</f>
        <v>0.0340234289624458</v>
      </c>
    </row>
    <row r="31" customFormat="false" ht="13.8" hidden="false" customHeight="false" outlineLevel="0" collapsed="false">
      <c r="A31" s="4" t="n">
        <v>40330</v>
      </c>
      <c r="B31" s="1" t="n">
        <f aca="false">Data!C31-Data!$B31</f>
        <v>-0.0524945684403731</v>
      </c>
      <c r="C31" s="1" t="n">
        <f aca="false">Data!D31-Data!$B31</f>
        <v>0.021728665568369</v>
      </c>
      <c r="E31" s="1" t="n">
        <f aca="false">0.8*B31 + 0.2*C31</f>
        <v>-0.0376499216386246</v>
      </c>
      <c r="G31" s="1" t="n">
        <f aca="false">'Optimal portfolio from homework'!$B$15*B31 + 'Optimal portfolio from homework'!$C$15*C31</f>
        <v>-0.0264835533807632</v>
      </c>
      <c r="I31" s="1" t="n">
        <f aca="false">0.5*B31+0.5*C31</f>
        <v>-0.015382951436002</v>
      </c>
      <c r="M31" s="1" t="n">
        <f aca="false">'Optimal portfolio from homework'!D$34+'Optimal portfolio from homework'!D$32*B31</f>
        <v>0.000859393990016984</v>
      </c>
      <c r="N31" s="8" t="n">
        <f aca="false">C31-M31</f>
        <v>0.020869271578352</v>
      </c>
    </row>
    <row r="32" customFormat="false" ht="13.8" hidden="false" customHeight="false" outlineLevel="0" collapsed="false">
      <c r="A32" s="4" t="n">
        <v>40360</v>
      </c>
      <c r="B32" s="1" t="n">
        <f aca="false">Data!C32-Data!$B32</f>
        <v>0.0698610156990833</v>
      </c>
      <c r="C32" s="1" t="n">
        <f aca="false">Data!D32-Data!$B32</f>
        <v>-0.0585441757355905</v>
      </c>
      <c r="E32" s="1" t="n">
        <f aca="false">0.8*B32 + 0.2*C32</f>
        <v>0.0441799774121485</v>
      </c>
      <c r="G32" s="1" t="n">
        <f aca="false">'Optimal portfolio from homework'!$B$15*B32 + 'Optimal portfolio from homework'!$C$15*C32</f>
        <v>0.0248623112806527</v>
      </c>
      <c r="I32" s="1" t="n">
        <f aca="false">0.5*B32+0.5*C32</f>
        <v>0.00565841998174642</v>
      </c>
      <c r="M32" s="1" t="n">
        <f aca="false">'Optimal portfolio from homework'!D$34+'Optimal portfolio from homework'!D$32*B32</f>
        <v>0.00975676658572677</v>
      </c>
      <c r="N32" s="8" t="n">
        <f aca="false">C32-M32</f>
        <v>-0.0683009423213173</v>
      </c>
    </row>
    <row r="33" customFormat="false" ht="13.8" hidden="false" customHeight="false" outlineLevel="0" collapsed="false">
      <c r="A33" s="4" t="n">
        <v>40391</v>
      </c>
      <c r="B33" s="1" t="n">
        <f aca="false">Data!C33-Data!$B33</f>
        <v>-0.0453978828163466</v>
      </c>
      <c r="C33" s="1" t="n">
        <f aca="false">Data!D33-Data!$B33</f>
        <v>0.0559787671232876</v>
      </c>
      <c r="E33" s="1" t="n">
        <f aca="false">0.8*B33 + 0.2*C33</f>
        <v>-0.0251225528284198</v>
      </c>
      <c r="G33" s="1" t="n">
        <f aca="false">'Optimal portfolio from homework'!$B$15*B33 + 'Optimal portfolio from homework'!$C$15*C33</f>
        <v>-0.0098711423894602</v>
      </c>
      <c r="I33" s="1" t="n">
        <f aca="false">0.5*B33+0.5*C33</f>
        <v>0.00529044215347051</v>
      </c>
      <c r="M33" s="1" t="n">
        <f aca="false">'Optimal portfolio from homework'!D$34+'Optimal portfolio from homework'!D$32*B33</f>
        <v>0.00137544609042308</v>
      </c>
      <c r="N33" s="8" t="n">
        <f aca="false">C33-M33</f>
        <v>0.0546033210328645</v>
      </c>
    </row>
    <row r="34" customFormat="false" ht="13.8" hidden="false" customHeight="false" outlineLevel="0" collapsed="false">
      <c r="A34" s="4" t="n">
        <v>40422</v>
      </c>
      <c r="B34" s="1" t="n">
        <f aca="false">Data!C34-Data!$B34</f>
        <v>0.0890889591585075</v>
      </c>
      <c r="C34" s="1" t="n">
        <f aca="false">Data!D34-Data!$B34</f>
        <v>0.0627293473854884</v>
      </c>
      <c r="E34" s="1" t="n">
        <f aca="false">0.8*B34 + 0.2*C34</f>
        <v>0.0838170368039037</v>
      </c>
      <c r="G34" s="1" t="n">
        <f aca="false">'Optimal portfolio from homework'!$B$15*B34 + 'Optimal portfolio from homework'!$C$15*C34</f>
        <v>0.0798514169259403</v>
      </c>
      <c r="I34" s="1" t="n">
        <f aca="false">0.5*B34+0.5*C34</f>
        <v>0.075909153271998</v>
      </c>
      <c r="M34" s="1" t="n">
        <f aca="false">'Optimal portfolio from homework'!D$34+'Optimal portfolio from homework'!D$32*B34</f>
        <v>0.0111549714850859</v>
      </c>
      <c r="N34" s="8" t="n">
        <f aca="false">C34-M34</f>
        <v>0.0515743759004025</v>
      </c>
    </row>
    <row r="35" customFormat="false" ht="13.8" hidden="false" customHeight="false" outlineLevel="0" collapsed="false">
      <c r="A35" s="4" t="n">
        <v>40452</v>
      </c>
      <c r="B35" s="1" t="n">
        <f aca="false">Data!C35-Data!$B35</f>
        <v>0.0377831144108129</v>
      </c>
      <c r="C35" s="1" t="n">
        <f aca="false">Data!D35-Data!$B35</f>
        <v>0.0195414950419528</v>
      </c>
      <c r="E35" s="1" t="n">
        <f aca="false">0.8*B35 + 0.2*C35</f>
        <v>0.0341347905370409</v>
      </c>
      <c r="G35" s="1" t="n">
        <f aca="false">'Optimal portfolio from homework'!$B$15*B35 + 'Optimal portfolio from homework'!$C$15*C35</f>
        <v>0.0313904660379435</v>
      </c>
      <c r="I35" s="1" t="n">
        <f aca="false">0.5*B35+0.5*C35</f>
        <v>0.0286623047263829</v>
      </c>
      <c r="M35" s="1" t="n">
        <f aca="false">'Optimal portfolio from homework'!D$34+'Optimal portfolio from homework'!D$32*B35</f>
        <v>0.00742414693573317</v>
      </c>
      <c r="N35" s="8" t="n">
        <f aca="false">C35-M35</f>
        <v>0.0121173481062196</v>
      </c>
    </row>
    <row r="36" customFormat="false" ht="13.8" hidden="false" customHeight="false" outlineLevel="0" collapsed="false">
      <c r="A36" s="4" t="n">
        <v>40483</v>
      </c>
      <c r="B36" s="1" t="n">
        <f aca="false">Data!C36-Data!$B36</f>
        <v>-0.0001</v>
      </c>
      <c r="C36" s="1" t="n">
        <f aca="false">Data!D36-Data!$B36</f>
        <v>0.0285141761735552</v>
      </c>
      <c r="E36" s="1" t="n">
        <f aca="false">0.8*B36 + 0.2*C36</f>
        <v>0.00562283523471104</v>
      </c>
      <c r="G36" s="1" t="n">
        <f aca="false">'Optimal portfolio from homework'!$B$15*B36 + 'Optimal portfolio from homework'!$C$15*C36</f>
        <v>0.00992763861355075</v>
      </c>
      <c r="I36" s="1" t="n">
        <f aca="false">0.5*B36+0.5*C36</f>
        <v>0.0142070880867776</v>
      </c>
      <c r="M36" s="1" t="n">
        <f aca="false">'Optimal portfolio from homework'!D$34+'Optimal portfolio from homework'!D$32*B36</f>
        <v>0.0046693876301445</v>
      </c>
      <c r="N36" s="8" t="n">
        <f aca="false">C36-M36</f>
        <v>0.0238447885434107</v>
      </c>
    </row>
    <row r="37" customFormat="false" ht="13.8" hidden="false" customHeight="false" outlineLevel="0" collapsed="false">
      <c r="A37" s="4" t="n">
        <v>40513</v>
      </c>
      <c r="B37" s="1" t="n">
        <f aca="false">Data!C37-Data!$B37</f>
        <v>0.0666133794249737</v>
      </c>
      <c r="C37" s="1" t="n">
        <f aca="false">Data!D37-Data!$B37</f>
        <v>0.0255363636363637</v>
      </c>
      <c r="E37" s="1" t="n">
        <f aca="false">0.8*B37 + 0.2*C37</f>
        <v>0.0583979762672517</v>
      </c>
      <c r="G37" s="1" t="n">
        <f aca="false">'Optimal portfolio from homework'!$B$15*B37 + 'Optimal portfolio from homework'!$C$15*C37</f>
        <v>0.052218225528075</v>
      </c>
      <c r="I37" s="1" t="n">
        <f aca="false">0.5*B37+0.5*C37</f>
        <v>0.0460748715306687</v>
      </c>
      <c r="M37" s="1" t="n">
        <f aca="false">'Optimal portfolio from homework'!D$34+'Optimal portfolio from homework'!D$32*B37</f>
        <v>0.00952060711503876</v>
      </c>
      <c r="N37" s="8" t="n">
        <f aca="false">C37-M37</f>
        <v>0.0160157565213249</v>
      </c>
    </row>
    <row r="38" customFormat="false" ht="13.8" hidden="false" customHeight="false" outlineLevel="0" collapsed="false">
      <c r="A38" s="4" t="n">
        <v>40544</v>
      </c>
      <c r="B38" s="1" t="n">
        <f aca="false">Data!C38-Data!$B38</f>
        <v>0.0234710585391125</v>
      </c>
      <c r="C38" s="1" t="n">
        <f aca="false">Data!D38-Data!$B38</f>
        <v>-0.0545229746498848</v>
      </c>
      <c r="E38" s="1" t="n">
        <f aca="false">0.8*B38 + 0.2*C38</f>
        <v>0.00787225190131301</v>
      </c>
      <c r="G38" s="1" t="n">
        <f aca="false">'Optimal portfolio from homework'!$B$15*B38 + 'Optimal portfolio from homework'!$C$15*C38</f>
        <v>-0.0038614068126368</v>
      </c>
      <c r="I38" s="1" t="n">
        <f aca="false">0.5*B38+0.5*C38</f>
        <v>-0.0155259580553862</v>
      </c>
      <c r="M38" s="1" t="n">
        <f aca="false">'Optimal portfolio from homework'!D$34+'Optimal portfolio from homework'!D$32*B38</f>
        <v>0.00638341230480699</v>
      </c>
      <c r="N38" s="8" t="n">
        <f aca="false">C38-M38</f>
        <v>-0.0609063869546918</v>
      </c>
    </row>
    <row r="39" customFormat="false" ht="13.8" hidden="false" customHeight="false" outlineLevel="0" collapsed="false">
      <c r="A39" s="4" t="n">
        <v>40575</v>
      </c>
      <c r="B39" s="1" t="n">
        <f aca="false">Data!C39-Data!$B39</f>
        <v>0.0340628005061156</v>
      </c>
      <c r="C39" s="1" t="n">
        <f aca="false">Data!D39-Data!$B39</f>
        <v>0.0570803524559431</v>
      </c>
      <c r="E39" s="1" t="n">
        <f aca="false">0.8*B39 + 0.2*C39</f>
        <v>0.0386663108960811</v>
      </c>
      <c r="G39" s="1" t="n">
        <f aca="false">'Optimal portfolio from homework'!$B$15*B39 + 'Optimal portfolio from homework'!$C$15*C39</f>
        <v>0.0421291411661278</v>
      </c>
      <c r="I39" s="1" t="n">
        <f aca="false">0.5*B39+0.5*C39</f>
        <v>0.0455715764810294</v>
      </c>
      <c r="M39" s="1" t="n">
        <f aca="false">'Optimal portfolio from homework'!D$34+'Optimal portfolio from homework'!D$32*B39</f>
        <v>0.00715361560513722</v>
      </c>
      <c r="N39" s="8" t="n">
        <f aca="false">C39-M39</f>
        <v>0.0499267368508059</v>
      </c>
    </row>
    <row r="40" customFormat="false" ht="13.8" hidden="false" customHeight="false" outlineLevel="0" collapsed="false">
      <c r="A40" s="4" t="n">
        <v>40603</v>
      </c>
      <c r="B40" s="1" t="n">
        <f aca="false">Data!C40-Data!$B40</f>
        <v>0.000156176571768352</v>
      </c>
      <c r="C40" s="1" t="n">
        <f aca="false">Data!D40-Data!$B40</f>
        <v>0.0149735946089733</v>
      </c>
      <c r="E40" s="1" t="n">
        <f aca="false">0.8*B40 + 0.2*C40</f>
        <v>0.00311966017920934</v>
      </c>
      <c r="G40" s="1" t="n">
        <f aca="false">'Optimal portfolio from homework'!$B$15*B40 + 'Optimal portfolio from homework'!$C$15*C40</f>
        <v>0.00534883745292692</v>
      </c>
      <c r="I40" s="1" t="n">
        <f aca="false">0.5*B40+0.5*C40</f>
        <v>0.00756488559037082</v>
      </c>
      <c r="M40" s="1" t="n">
        <f aca="false">'Optimal portfolio from homework'!D$34+'Optimal portfolio from homework'!D$32*B40</f>
        <v>0.0046880161089781</v>
      </c>
      <c r="N40" s="8" t="n">
        <f aca="false">C40-M40</f>
        <v>0.0102855784999952</v>
      </c>
    </row>
    <row r="41" customFormat="false" ht="13.8" hidden="false" customHeight="false" outlineLevel="0" collapsed="false">
      <c r="A41" s="4" t="n">
        <v>40634</v>
      </c>
      <c r="B41" s="1" t="n">
        <f aca="false">Data!C41-Data!$B41</f>
        <v>0.029479200786112</v>
      </c>
      <c r="C41" s="1" t="n">
        <f aca="false">Data!D41-Data!$B41</f>
        <v>0.0698812019566737</v>
      </c>
      <c r="E41" s="1" t="n">
        <f aca="false">0.8*B41 + 0.2*C41</f>
        <v>0.0375596010202243</v>
      </c>
      <c r="G41" s="1" t="n">
        <f aca="false">'Optimal portfolio from homework'!$B$15*B41 + 'Optimal portfolio from homework'!$C$15*C41</f>
        <v>0.0436378005146294</v>
      </c>
      <c r="I41" s="1" t="n">
        <f aca="false">0.5*B41+0.5*C41</f>
        <v>0.0496802013713928</v>
      </c>
      <c r="M41" s="1" t="n">
        <f aca="false">'Optimal portfolio from homework'!D$34+'Optimal portfolio from homework'!D$32*B41</f>
        <v>0.00682030842651282</v>
      </c>
      <c r="N41" s="8" t="n">
        <f aca="false">C41-M41</f>
        <v>0.0630608935301609</v>
      </c>
    </row>
    <row r="42" customFormat="false" ht="13.8" hidden="false" customHeight="false" outlineLevel="0" collapsed="false">
      <c r="A42" s="4" t="n">
        <v>40664</v>
      </c>
      <c r="B42" s="1" t="n">
        <f aca="false">Data!C42-Data!$B42</f>
        <v>-0.0114540248170537</v>
      </c>
      <c r="C42" s="1" t="n">
        <f aca="false">Data!D42-Data!$B42</f>
        <v>0.0039190071848465</v>
      </c>
      <c r="E42" s="1" t="n">
        <f aca="false">0.8*B42 + 0.2*C42</f>
        <v>-0.00837941841667367</v>
      </c>
      <c r="G42" s="1" t="n">
        <f aca="false">'Optimal portfolio from homework'!$B$15*B42 + 'Optimal portfolio from homework'!$C$15*C42</f>
        <v>-0.00606665289431864</v>
      </c>
      <c r="I42" s="1" t="n">
        <f aca="false">0.5*B42+0.5*C42</f>
        <v>-0.0037675088161036</v>
      </c>
      <c r="M42" s="1" t="n">
        <f aca="false">'Optimal portfolio from homework'!D$34+'Optimal portfolio from homework'!D$32*B42</f>
        <v>0.00384375314873724</v>
      </c>
      <c r="N42" s="8" t="n">
        <f aca="false">C42-M42</f>
        <v>7.52540361092582E-005</v>
      </c>
    </row>
    <row r="43" customFormat="false" ht="13.8" hidden="false" customHeight="false" outlineLevel="0" collapsed="false">
      <c r="A43" s="4" t="n">
        <v>40695</v>
      </c>
      <c r="B43" s="1" t="n">
        <f aca="false">Data!C43-Data!$B43</f>
        <v>-0.0167227925294062</v>
      </c>
      <c r="C43" s="1" t="n">
        <f aca="false">Data!D43-Data!$B43</f>
        <v>-0.0188679245283019</v>
      </c>
      <c r="E43" s="1" t="n">
        <f aca="false">0.8*B43 + 0.2*C43</f>
        <v>-0.0171518189291854</v>
      </c>
      <c r="G43" s="1" t="n">
        <f aca="false">'Optimal portfolio from homework'!$B$15*B43 + 'Optimal portfolio from homework'!$C$15*C43</f>
        <v>-0.0174745390879239</v>
      </c>
      <c r="I43" s="1" t="n">
        <f aca="false">0.5*B43+0.5*C43</f>
        <v>-0.0177953585288541</v>
      </c>
      <c r="M43" s="1" t="n">
        <f aca="false">'Optimal portfolio from homework'!D$34+'Optimal portfolio from homework'!D$32*B43</f>
        <v>0.00346062237635161</v>
      </c>
      <c r="N43" s="8" t="n">
        <f aca="false">C43-M43</f>
        <v>-0.0223285469046535</v>
      </c>
    </row>
    <row r="44" customFormat="false" ht="13.8" hidden="false" customHeight="false" outlineLevel="0" collapsed="false">
      <c r="A44" s="4" t="n">
        <v>40725</v>
      </c>
      <c r="B44" s="1" t="n">
        <f aca="false">Data!C44-Data!$B44</f>
        <v>-0.0204685573366216</v>
      </c>
      <c r="C44" s="1" t="n">
        <f aca="false">Data!D44-Data!$B44</f>
        <v>0.0701259946949602</v>
      </c>
      <c r="E44" s="1" t="n">
        <f aca="false">0.8*B44 + 0.2*C44</f>
        <v>-0.00234964693030521</v>
      </c>
      <c r="G44" s="1" t="n">
        <f aca="false">'Optimal portfolio from homework'!$B$15*B44 + 'Optimal portfolio from homework'!$C$15*C44</f>
        <v>0.0112796720242082</v>
      </c>
      <c r="I44" s="1" t="n">
        <f aca="false">0.5*B44+0.5*C44</f>
        <v>0.0248287186791693</v>
      </c>
      <c r="M44" s="1" t="n">
        <f aca="false">'Optimal portfolio from homework'!D$34+'Optimal portfolio from homework'!D$32*B44</f>
        <v>0.00318824032382749</v>
      </c>
      <c r="N44" s="8" t="n">
        <f aca="false">C44-M44</f>
        <v>0.0669377543711327</v>
      </c>
    </row>
    <row r="45" customFormat="false" ht="13.8" hidden="false" customHeight="false" outlineLevel="0" collapsed="false">
      <c r="A45" s="4" t="n">
        <v>40756</v>
      </c>
      <c r="B45" s="1" t="n">
        <f aca="false">Data!C45-Data!$B45</f>
        <v>-0.0545645854313528</v>
      </c>
      <c r="C45" s="1" t="n">
        <f aca="false">Data!D45-Data!$B45</f>
        <v>0.13142594887684</v>
      </c>
      <c r="E45" s="1" t="n">
        <f aca="false">0.8*B45 + 0.2*C45</f>
        <v>-0.0173664785697143</v>
      </c>
      <c r="G45" s="1" t="n">
        <f aca="false">'Optimal portfolio from homework'!$B$15*B45 + 'Optimal portfolio from homework'!$C$15*C45</f>
        <v>0.0106145010561141</v>
      </c>
      <c r="I45" s="1" t="n">
        <f aca="false">0.5*B45+0.5*C45</f>
        <v>0.0384306817227434</v>
      </c>
      <c r="M45" s="1" t="n">
        <f aca="false">'Optimal portfolio from homework'!D$34+'Optimal portfolio from homework'!D$32*B45</f>
        <v>0.000708867860966718</v>
      </c>
      <c r="N45" s="8" t="n">
        <f aca="false">C45-M45</f>
        <v>0.130717081015873</v>
      </c>
    </row>
    <row r="46" customFormat="false" ht="13.8" hidden="false" customHeight="false" outlineLevel="0" collapsed="false">
      <c r="A46" s="4" t="n">
        <v>40787</v>
      </c>
      <c r="B46" s="1" t="n">
        <f aca="false">Data!C46-Data!$B46</f>
        <v>-0.0704258544721055</v>
      </c>
      <c r="C46" s="1" t="n">
        <f aca="false">Data!D46-Data!$B46</f>
        <v>-0.107886089813801</v>
      </c>
      <c r="E46" s="1" t="n">
        <f aca="false">0.8*B46 + 0.2*C46</f>
        <v>-0.0779179015404445</v>
      </c>
      <c r="G46" s="1" t="n">
        <f aca="false">'Optimal portfolio from homework'!$B$15*B46 + 'Optimal portfolio from homework'!$C$15*C46</f>
        <v>-0.0835535328685307</v>
      </c>
      <c r="I46" s="1" t="n">
        <f aca="false">0.5*B46+0.5*C46</f>
        <v>-0.0891559721429531</v>
      </c>
      <c r="M46" s="1" t="n">
        <f aca="false">'Optimal portfolio from homework'!D$34+'Optimal portfolio from homework'!D$32*B46</f>
        <v>-0.00044452143048994</v>
      </c>
      <c r="N46" s="8" t="n">
        <f aca="false">C46-M46</f>
        <v>-0.107441568383311</v>
      </c>
    </row>
    <row r="47" customFormat="false" ht="13.8" hidden="false" customHeight="false" outlineLevel="0" collapsed="false">
      <c r="A47" s="4" t="n">
        <v>40817</v>
      </c>
      <c r="B47" s="1" t="n">
        <f aca="false">Data!C47-Data!$B47</f>
        <v>0.109138030332117</v>
      </c>
      <c r="C47" s="1" t="n">
        <f aca="false">Data!D47-Data!$B47</f>
        <v>0.05463474524248</v>
      </c>
      <c r="E47" s="1" t="n">
        <f aca="false">0.8*B47 + 0.2*C47</f>
        <v>0.0982373733141899</v>
      </c>
      <c r="G47" s="1" t="n">
        <f aca="false">'Optimal portfolio from homework'!$B$15*B47 + 'Optimal portfolio from homework'!$C$15*C47</f>
        <v>0.0900377339330436</v>
      </c>
      <c r="I47" s="1" t="n">
        <f aca="false">0.5*B47+0.5*C47</f>
        <v>0.0818863877872987</v>
      </c>
      <c r="M47" s="1" t="n">
        <f aca="false">'Optimal portfolio from homework'!D$34+'Optimal portfolio from homework'!D$32*B47</f>
        <v>0.0126128866075064</v>
      </c>
      <c r="N47" s="8" t="n">
        <f aca="false">C47-M47</f>
        <v>0.0420218586349736</v>
      </c>
    </row>
    <row r="48" customFormat="false" ht="13.8" hidden="false" customHeight="false" outlineLevel="0" collapsed="false">
      <c r="A48" s="4" t="n">
        <v>40848</v>
      </c>
      <c r="B48" s="1" t="n">
        <f aca="false">Data!C48-Data!$B48</f>
        <v>-0.00233665080051926</v>
      </c>
      <c r="C48" s="1" t="n">
        <f aca="false">Data!D48-Data!$B48</f>
        <v>-0.00814901047729921</v>
      </c>
      <c r="E48" s="1" t="n">
        <f aca="false">0.8*B48 + 0.2*C48</f>
        <v>-0.00349912273587525</v>
      </c>
      <c r="G48" s="1" t="n">
        <f aca="false">'Optimal portfolio from homework'!$B$15*B48 + 'Optimal portfolio from homework'!$C$15*C48</f>
        <v>-0.00437355174001195</v>
      </c>
      <c r="I48" s="1" t="n">
        <f aca="false">0.5*B48+0.5*C48</f>
        <v>-0.00524283063890923</v>
      </c>
      <c r="M48" s="1" t="n">
        <f aca="false">'Optimal portfolio from homework'!D$34+'Optimal portfolio from homework'!D$32*B48</f>
        <v>0.00450674433373368</v>
      </c>
      <c r="N48" s="8" t="n">
        <f aca="false">C48-M48</f>
        <v>-0.0126557548110329</v>
      </c>
    </row>
    <row r="49" customFormat="false" ht="13.8" hidden="false" customHeight="false" outlineLevel="0" collapsed="false">
      <c r="A49" s="4" t="n">
        <v>40878</v>
      </c>
      <c r="B49" s="1" t="n">
        <f aca="false">Data!C49-Data!$B49</f>
        <v>0.0101759777864656</v>
      </c>
      <c r="C49" s="1" t="n">
        <f aca="false">Data!D49-Data!$B49</f>
        <v>-0.0759976525821596</v>
      </c>
      <c r="E49" s="1" t="n">
        <f aca="false">0.8*B49 + 0.2*C49</f>
        <v>-0.00705874828725943</v>
      </c>
      <c r="G49" s="1" t="n">
        <f aca="false">'Optimal portfolio from homework'!$B$15*B49 + 'Optimal portfolio from homework'!$C$15*C49</f>
        <v>-0.0200229703891901</v>
      </c>
      <c r="I49" s="1" t="n">
        <f aca="false">0.5*B49+0.5*C49</f>
        <v>-0.032910837397847</v>
      </c>
      <c r="M49" s="1" t="n">
        <f aca="false">'Optimal portfolio from homework'!D$34+'Optimal portfolio from homework'!D$32*B49</f>
        <v>0.00541662939924279</v>
      </c>
      <c r="N49" s="8" t="n">
        <f aca="false">C49-M49</f>
        <v>-0.0814142819814024</v>
      </c>
    </row>
    <row r="50" customFormat="false" ht="13.8" hidden="false" customHeight="false" outlineLevel="0" collapsed="false">
      <c r="A50" s="4" t="n">
        <v>40909</v>
      </c>
      <c r="B50" s="1" t="n">
        <f aca="false">Data!C50-Data!$B50</f>
        <v>0.0446459412780655</v>
      </c>
      <c r="C50" s="1" t="n">
        <f aca="false">Data!D50-Data!$B50</f>
        <v>0.103842489679263</v>
      </c>
      <c r="E50" s="1" t="n">
        <f aca="false">0.8*B50 + 0.2*C50</f>
        <v>0.0564852509583051</v>
      </c>
      <c r="G50" s="1" t="n">
        <f aca="false">'Optimal portfolio from homework'!$B$15*B50 + 'Optimal portfolio from homework'!$C$15*C50</f>
        <v>0.0653909590949814</v>
      </c>
      <c r="I50" s="1" t="n">
        <f aca="false">0.5*B50+0.5*C50</f>
        <v>0.0742442154786645</v>
      </c>
      <c r="M50" s="1" t="n">
        <f aca="false">'Optimal portfolio from homework'!D$34+'Optimal portfolio from homework'!D$32*B50</f>
        <v>0.00792319344944356</v>
      </c>
      <c r="N50" s="8" t="n">
        <f aca="false">C50-M50</f>
        <v>0.0959192962298194</v>
      </c>
    </row>
    <row r="51" customFormat="false" ht="13.8" hidden="false" customHeight="false" outlineLevel="0" collapsed="false">
      <c r="A51" s="4" t="n">
        <v>40940</v>
      </c>
      <c r="B51" s="1" t="n">
        <f aca="false">Data!C51-Data!$B51</f>
        <v>0.0430685293874515</v>
      </c>
      <c r="C51" s="1" t="n">
        <f aca="false">Data!D51-Data!$B51</f>
        <v>0.0287686996547756</v>
      </c>
      <c r="E51" s="1" t="n">
        <f aca="false">0.8*B51 + 0.2*C51</f>
        <v>0.0402085634409163</v>
      </c>
      <c r="G51" s="1" t="n">
        <f aca="false">'Optimal portfolio from homework'!$B$15*B51 + 'Optimal portfolio from homework'!$C$15*C51</f>
        <v>0.038057253720284</v>
      </c>
      <c r="I51" s="1" t="n">
        <f aca="false">0.5*B51+0.5*C51</f>
        <v>0.0359186145211136</v>
      </c>
      <c r="M51" s="1" t="n">
        <f aca="false">'Optimal portfolio from homework'!D$34+'Optimal portfolio from homework'!D$32*B51</f>
        <v>0.00780848825289365</v>
      </c>
      <c r="N51" s="8" t="n">
        <f aca="false">C51-M51</f>
        <v>0.020960211401882</v>
      </c>
    </row>
    <row r="52" customFormat="false" ht="13.8" hidden="false" customHeight="false" outlineLevel="0" collapsed="false">
      <c r="A52" s="4" t="n">
        <v>40969</v>
      </c>
      <c r="B52" s="1" t="n">
        <f aca="false">Data!C52-Data!$B52</f>
        <v>0.0328145498659875</v>
      </c>
      <c r="C52" s="1" t="n">
        <f aca="false">Data!D52-Data!$B52</f>
        <v>-0.071168903803132</v>
      </c>
      <c r="E52" s="1" t="n">
        <f aca="false">0.8*B52 + 0.2*C52</f>
        <v>0.0120178591321636</v>
      </c>
      <c r="G52" s="1" t="n">
        <f aca="false">'Optimal portfolio from homework'!$B$15*B52 + 'Optimal portfolio from homework'!$C$15*C52</f>
        <v>-0.00362572675978108</v>
      </c>
      <c r="I52" s="1" t="n">
        <f aca="false">0.5*B52+0.5*C52</f>
        <v>-0.0191771769685722</v>
      </c>
      <c r="M52" s="1" t="n">
        <f aca="false">'Optimal portfolio from homework'!D$34+'Optimal portfolio from homework'!D$32*B52</f>
        <v>0.00706284613910783</v>
      </c>
      <c r="N52" s="8" t="n">
        <f aca="false">C52-M52</f>
        <v>-0.0782317499422398</v>
      </c>
    </row>
    <row r="53" customFormat="false" ht="13.8" hidden="false" customHeight="false" outlineLevel="0" collapsed="false">
      <c r="A53" s="4" t="n">
        <v>41000</v>
      </c>
      <c r="B53" s="1" t="n">
        <f aca="false">Data!C53-Data!$B53</f>
        <v>-0.00639543843427348</v>
      </c>
      <c r="C53" s="1" t="n">
        <f aca="false">Data!D53-Data!$B53</f>
        <v>0.00105374077976816</v>
      </c>
      <c r="E53" s="1" t="n">
        <f aca="false">0.8*B53 + 0.2*C53</f>
        <v>-0.00490560259146515</v>
      </c>
      <c r="G53" s="1" t="n">
        <f aca="false">'Optimal portfolio from homework'!$B$15*B53 + 'Optimal portfolio from homework'!$C$15*C53</f>
        <v>-0.00378492549575953</v>
      </c>
      <c r="I53" s="1" t="n">
        <f aca="false">0.5*B53+0.5*C53</f>
        <v>-0.00267084882725266</v>
      </c>
      <c r="M53" s="1" t="n">
        <f aca="false">'Optimal portfolio from homework'!D$34+'Optimal portfolio from homework'!D$32*B53</f>
        <v>0.00421160009394802</v>
      </c>
      <c r="N53" s="8" t="n">
        <f aca="false">C53-M53</f>
        <v>-0.00315785931417986</v>
      </c>
    </row>
    <row r="54" customFormat="false" ht="13.8" hidden="false" customHeight="false" outlineLevel="0" collapsed="false">
      <c r="A54" s="4" t="n">
        <v>41030</v>
      </c>
      <c r="B54" s="1" t="n">
        <f aca="false">Data!C54-Data!$B54</f>
        <v>-0.060278363706863</v>
      </c>
      <c r="C54" s="1" t="n">
        <f aca="false">Data!D54-Data!$B54</f>
        <v>-0.0572428571428572</v>
      </c>
      <c r="E54" s="1" t="n">
        <f aca="false">0.8*B54 + 0.2*C54</f>
        <v>-0.0596712623940619</v>
      </c>
      <c r="G54" s="1" t="n">
        <f aca="false">'Optimal portfolio from homework'!$B$15*B54 + 'Optimal portfolio from homework'!$C$15*C54</f>
        <v>-0.0592145915874671</v>
      </c>
      <c r="I54" s="1" t="n">
        <f aca="false">0.5*B54+0.5*C54</f>
        <v>-0.0587606104248601</v>
      </c>
      <c r="M54" s="1" t="n">
        <f aca="false">'Optimal portfolio from homework'!D$34+'Optimal portfolio from homework'!D$32*B54</f>
        <v>0.000293377104218391</v>
      </c>
      <c r="N54" s="8" t="n">
        <f aca="false">C54-M54</f>
        <v>-0.0575362342470756</v>
      </c>
    </row>
    <row r="55" customFormat="false" ht="13.8" hidden="false" customHeight="false" outlineLevel="0" collapsed="false">
      <c r="A55" s="4" t="n">
        <v>41061</v>
      </c>
      <c r="B55" s="1" t="n">
        <f aca="false">Data!C55-Data!$B55</f>
        <v>0.041089483646604</v>
      </c>
      <c r="C55" s="1" t="n">
        <f aca="false">Data!D55-Data!$B55</f>
        <v>0.00127591706539065</v>
      </c>
      <c r="E55" s="1" t="n">
        <f aca="false">0.8*B55 + 0.2*C55</f>
        <v>0.0331267703303614</v>
      </c>
      <c r="G55" s="1" t="n">
        <f aca="false">'Optimal portfolio from homework'!$B$15*B55 + 'Optimal portfolio from homework'!$C$15*C55</f>
        <v>0.0271370967188295</v>
      </c>
      <c r="I55" s="1" t="n">
        <f aca="false">0.5*B55+0.5*C55</f>
        <v>0.0211827003559973</v>
      </c>
      <c r="M55" s="1" t="n">
        <f aca="false">'Optimal portfolio from homework'!D$34+'Optimal portfolio from homework'!D$32*B55</f>
        <v>0.00766457731115679</v>
      </c>
      <c r="N55" s="8" t="n">
        <f aca="false">C55-M55</f>
        <v>-0.00638866024576614</v>
      </c>
    </row>
    <row r="56" customFormat="false" ht="13.8" hidden="false" customHeight="false" outlineLevel="0" collapsed="false">
      <c r="A56" s="4" t="n">
        <v>41091</v>
      </c>
      <c r="B56" s="1" t="n">
        <f aca="false">Data!C56-Data!$B56</f>
        <v>0.013699721226603</v>
      </c>
      <c r="C56" s="1" t="n">
        <f aca="false">Data!D56-Data!$B56</f>
        <v>0.0339280025485824</v>
      </c>
      <c r="E56" s="1" t="n">
        <f aca="false">0.8*B56 + 0.2*C56</f>
        <v>0.0177453774909989</v>
      </c>
      <c r="G56" s="1" t="n">
        <f aca="false">'Optimal portfolio from homework'!$B$15*B56 + 'Optimal portfolio from homework'!$C$15*C56</f>
        <v>0.0207885814349046</v>
      </c>
      <c r="I56" s="1" t="n">
        <f aca="false">0.5*B56+0.5*C56</f>
        <v>0.0238138618875927</v>
      </c>
      <c r="M56" s="1" t="n">
        <f aca="false">'Optimal portfolio from homework'!D$34+'Optimal portfolio from homework'!D$32*B56</f>
        <v>0.00567286664856078</v>
      </c>
      <c r="N56" s="8" t="n">
        <f aca="false">C56-M56</f>
        <v>0.0282551359000216</v>
      </c>
    </row>
    <row r="57" customFormat="false" ht="13.8" hidden="false" customHeight="false" outlineLevel="0" collapsed="false">
      <c r="A57" s="4" t="n">
        <v>41122</v>
      </c>
      <c r="B57" s="1" t="n">
        <f aca="false">Data!C57-Data!$B57</f>
        <v>0.0222933370000786</v>
      </c>
      <c r="C57" s="1" t="n">
        <f aca="false">Data!D57-Data!$B57</f>
        <v>0.0214683253735941</v>
      </c>
      <c r="E57" s="1" t="n">
        <f aca="false">0.8*B57 + 0.2*C57</f>
        <v>0.0221283346747817</v>
      </c>
      <c r="G57" s="1" t="n">
        <f aca="false">'Optimal portfolio from homework'!$B$15*B57 + 'Optimal portfolio from homework'!$C$15*C57</f>
        <v>0.0220042174254948</v>
      </c>
      <c r="I57" s="1" t="n">
        <f aca="false">0.5*B57+0.5*C57</f>
        <v>0.0218808311868364</v>
      </c>
      <c r="M57" s="1" t="n">
        <f aca="false">'Optimal portfolio from homework'!D$34+'Optimal portfolio from homework'!D$32*B57</f>
        <v>0.00629777152739193</v>
      </c>
      <c r="N57" s="8" t="n">
        <f aca="false">C57-M57</f>
        <v>0.0151705538462022</v>
      </c>
    </row>
    <row r="58" customFormat="false" ht="13.8" hidden="false" customHeight="false" outlineLevel="0" collapsed="false">
      <c r="A58" s="4" t="n">
        <v>41153</v>
      </c>
      <c r="B58" s="1" t="n">
        <f aca="false">Data!C58-Data!$B58</f>
        <v>0.0256653129580961</v>
      </c>
      <c r="C58" s="1" t="n">
        <f aca="false">Data!D58-Data!$B58</f>
        <v>0.0742477605187754</v>
      </c>
      <c r="E58" s="1" t="n">
        <f aca="false">0.8*B58 + 0.2*C58</f>
        <v>0.035381802470232</v>
      </c>
      <c r="G58" s="1" t="n">
        <f aca="false">'Optimal portfolio from homework'!$B$15*B58 + 'Optimal portfolio from homework'!$C$15*C58</f>
        <v>0.0426906931104174</v>
      </c>
      <c r="I58" s="1" t="n">
        <f aca="false">0.5*B58+0.5*C58</f>
        <v>0.0499565367384358</v>
      </c>
      <c r="M58" s="1" t="n">
        <f aca="false">'Optimal portfolio from homework'!D$34+'Optimal portfolio from homework'!D$32*B58</f>
        <v>0.00654297264913282</v>
      </c>
      <c r="N58" s="8" t="n">
        <f aca="false">C58-M58</f>
        <v>0.0677047878696426</v>
      </c>
    </row>
    <row r="59" customFormat="false" ht="13.8" hidden="false" customHeight="false" outlineLevel="0" collapsed="false">
      <c r="A59" s="4" t="n">
        <v>41183</v>
      </c>
      <c r="B59" s="1" t="n">
        <f aca="false">Data!C59-Data!$B59</f>
        <v>-0.0186951968681773</v>
      </c>
      <c r="C59" s="1" t="n">
        <f aca="false">Data!D59-Data!$B59</f>
        <v>-0.0354733857383493</v>
      </c>
      <c r="E59" s="1" t="n">
        <f aca="false">0.8*B59 + 0.2*C59</f>
        <v>-0.0220508346422117</v>
      </c>
      <c r="G59" s="1" t="n">
        <f aca="false">'Optimal portfolio from homework'!$B$15*B59 + 'Optimal portfolio from homework'!$C$15*C59</f>
        <v>-0.0245749962221589</v>
      </c>
      <c r="I59" s="1" t="n">
        <f aca="false">0.5*B59+0.5*C59</f>
        <v>-0.0270842913032633</v>
      </c>
      <c r="M59" s="1" t="n">
        <f aca="false">'Optimal portfolio from homework'!D$34+'Optimal portfolio from homework'!D$32*B59</f>
        <v>0.00331719437970669</v>
      </c>
      <c r="N59" s="8" t="n">
        <f aca="false">C59-M59</f>
        <v>-0.038790580118056</v>
      </c>
    </row>
    <row r="60" customFormat="false" ht="13.8" hidden="false" customHeight="false" outlineLevel="0" collapsed="false">
      <c r="A60" s="4" t="n">
        <v>41214</v>
      </c>
      <c r="B60" s="1" t="n">
        <f aca="false">Data!C60-Data!$B60</f>
        <v>0.00549987726296396</v>
      </c>
      <c r="C60" s="1" t="n">
        <f aca="false">Data!D60-Data!$B60</f>
        <v>0.00586623981373701</v>
      </c>
      <c r="E60" s="1" t="n">
        <f aca="false">0.8*B60 + 0.2*C60</f>
        <v>0.00557314977311857</v>
      </c>
      <c r="G60" s="1" t="n">
        <f aca="false">'Optimal portfolio from homework'!$B$15*B60 + 'Optimal portfolio from homework'!$C$15*C60</f>
        <v>0.00562826646551895</v>
      </c>
      <c r="I60" s="1" t="n">
        <f aca="false">0.5*B60+0.5*C60</f>
        <v>0.00568305853835048</v>
      </c>
      <c r="M60" s="1" t="n">
        <f aca="false">'Optimal portfolio from homework'!D$34+'Optimal portfolio from homework'!D$32*B60</f>
        <v>0.00507659580825304</v>
      </c>
      <c r="N60" s="8" t="n">
        <f aca="false">C60-M60</f>
        <v>0.000789644005483973</v>
      </c>
    </row>
    <row r="61" customFormat="false" ht="13.8" hidden="false" customHeight="false" outlineLevel="0" collapsed="false">
      <c r="A61" s="4" t="n">
        <v>41244</v>
      </c>
      <c r="B61" s="1" t="n">
        <f aca="false">Data!C61-Data!$B61</f>
        <v>0.00892281559267482</v>
      </c>
      <c r="C61" s="1" t="n">
        <f aca="false">Data!D61-Data!$B61</f>
        <v>-0.037276334442355</v>
      </c>
      <c r="E61" s="1" t="n">
        <f aca="false">0.8*B61 + 0.2*C61</f>
        <v>-0.000317014414331151</v>
      </c>
      <c r="G61" s="1" t="n">
        <f aca="false">'Optimal portfolio from homework'!$B$15*B61 + 'Optimal portfolio from homework'!$C$15*C61</f>
        <v>-0.00726735455217231</v>
      </c>
      <c r="I61" s="1" t="n">
        <f aca="false">0.5*B61+0.5*C61</f>
        <v>-0.0141767594248401</v>
      </c>
      <c r="M61" s="1" t="n">
        <f aca="false">'Optimal portfolio from homework'!D$34+'Optimal portfolio from homework'!D$32*B61</f>
        <v>0.00532550277809646</v>
      </c>
      <c r="N61" s="8" t="n">
        <f aca="false">C61-M61</f>
        <v>-0.0426018372204515</v>
      </c>
    </row>
    <row r="62" customFormat="false" ht="13.8" hidden="false" customHeight="false" outlineLevel="0" collapsed="false">
      <c r="A62" s="4" t="n">
        <v>41275</v>
      </c>
      <c r="B62" s="1" t="n">
        <f aca="false">Data!C62-Data!$B62</f>
        <v>0.051762198371013</v>
      </c>
      <c r="C62" s="1" t="n">
        <f aca="false">Data!D62-Data!$B62</f>
        <v>0.00631009615384626</v>
      </c>
      <c r="E62" s="1" t="n">
        <f aca="false">0.8*B62 + 0.2*C62</f>
        <v>0.0426717779275797</v>
      </c>
      <c r="G62" s="1" t="n">
        <f aca="false">'Optimal portfolio from homework'!$B$15*B62 + 'Optimal portfolio from homework'!$C$15*C62</f>
        <v>0.035833825927387</v>
      </c>
      <c r="I62" s="1" t="n">
        <f aca="false">0.5*B62+0.5*C62</f>
        <v>0.0290361472624296</v>
      </c>
      <c r="M62" s="1" t="n">
        <f aca="false">'Optimal portfolio from homework'!D$34+'Optimal portfolio from homework'!D$32*B62</f>
        <v>0.00844066873500675</v>
      </c>
      <c r="N62" s="8" t="n">
        <f aca="false">C62-M62</f>
        <v>-0.00213057258116049</v>
      </c>
    </row>
    <row r="63" customFormat="false" ht="13.8" hidden="false" customHeight="false" outlineLevel="0" collapsed="false">
      <c r="A63" s="4" t="n">
        <v>41306</v>
      </c>
      <c r="B63" s="1" t="n">
        <f aca="false">Data!C63-Data!$B63</f>
        <v>0.0133893030324963</v>
      </c>
      <c r="C63" s="1" t="n">
        <f aca="false">Data!D63-Data!$B63</f>
        <v>-0.0498656315318006</v>
      </c>
      <c r="E63" s="1" t="n">
        <f aca="false">0.8*B63 + 0.2*C63</f>
        <v>0.000738316119636926</v>
      </c>
      <c r="G63" s="1" t="n">
        <f aca="false">'Optimal portfolio from homework'!$B$15*B63 + 'Optimal portfolio from homework'!$C$15*C63</f>
        <v>-0.00877794793035958</v>
      </c>
      <c r="I63" s="1" t="n">
        <f aca="false">0.5*B63+0.5*C63</f>
        <v>-0.0182381642496521</v>
      </c>
      <c r="M63" s="1" t="n">
        <f aca="false">'Optimal portfolio from homework'!D$34+'Optimal portfolio from homework'!D$32*B63</f>
        <v>0.00565029386324101</v>
      </c>
      <c r="N63" s="8" t="n">
        <f aca="false">C63-M63</f>
        <v>-0.0555159253950416</v>
      </c>
    </row>
    <row r="64" customFormat="false" ht="13.8" hidden="false" customHeight="false" outlineLevel="0" collapsed="false">
      <c r="A64" s="4" t="n">
        <v>41334</v>
      </c>
      <c r="B64" s="1" t="n">
        <f aca="false">Data!C64-Data!$B64</f>
        <v>0.0373864804024786</v>
      </c>
      <c r="C64" s="1" t="n">
        <f aca="false">Data!D64-Data!$B64</f>
        <v>0.00722815839094903</v>
      </c>
      <c r="E64" s="1" t="n">
        <f aca="false">0.8*B64 + 0.2*C64</f>
        <v>0.0313548160001727</v>
      </c>
      <c r="G64" s="1" t="n">
        <f aca="false">'Optimal portfolio from homework'!$B$15*B64 + 'Optimal portfolio from homework'!$C$15*C64</f>
        <v>0.0268177066419326</v>
      </c>
      <c r="I64" s="1" t="n">
        <f aca="false">0.5*B64+0.5*C64</f>
        <v>0.0223073193967138</v>
      </c>
      <c r="M64" s="1" t="n">
        <f aca="false">'Optimal portfolio from homework'!D$34+'Optimal portfolio from homework'!D$32*B64</f>
        <v>0.00739530476574886</v>
      </c>
      <c r="N64" s="8" t="n">
        <f aca="false">C64-M64</f>
        <v>-0.000167146374799827</v>
      </c>
    </row>
    <row r="65" customFormat="false" ht="13.8" hidden="false" customHeight="false" outlineLevel="0" collapsed="false">
      <c r="A65" s="4" t="n">
        <v>41365</v>
      </c>
      <c r="B65" s="1" t="n">
        <f aca="false">Data!C65-Data!$B65</f>
        <v>0.019085817025102</v>
      </c>
      <c r="C65" s="1" t="n">
        <f aca="false">Data!D65-Data!$B65</f>
        <v>-0.0809672386895476</v>
      </c>
      <c r="E65" s="1" t="n">
        <f aca="false">0.8*B65 + 0.2*C65</f>
        <v>-0.000924794117827886</v>
      </c>
      <c r="G65" s="1" t="n">
        <f aca="false">'Optimal portfolio from homework'!$B$15*B65 + 'Optimal portfolio from homework'!$C$15*C65</f>
        <v>-0.0159770790304271</v>
      </c>
      <c r="I65" s="1" t="n">
        <f aca="false">0.5*B65+0.5*C65</f>
        <v>-0.0309407108322228</v>
      </c>
      <c r="M65" s="1" t="n">
        <f aca="false">'Optimal portfolio from homework'!D$34+'Optimal portfolio from homework'!D$32*B65</f>
        <v>0.00606452920726192</v>
      </c>
      <c r="N65" s="8" t="n">
        <f aca="false">C65-M65</f>
        <v>-0.0870317678968095</v>
      </c>
    </row>
    <row r="66" customFormat="false" ht="13.8" hidden="false" customHeight="false" outlineLevel="0" collapsed="false">
      <c r="A66" s="4" t="n">
        <v>41395</v>
      </c>
      <c r="B66" s="1" t="n">
        <f aca="false">Data!C66-Data!$B66</f>
        <v>0.0232747506276718</v>
      </c>
      <c r="C66" s="1" t="n">
        <f aca="false">Data!D66-Data!$B66</f>
        <v>-0.0424376167034459</v>
      </c>
      <c r="E66" s="1" t="n">
        <f aca="false">0.8*B66 + 0.2*C66</f>
        <v>0.0101322771614483</v>
      </c>
      <c r="G66" s="1" t="n">
        <f aca="false">'Optimal portfolio from homework'!$B$15*B66 + 'Optimal portfolio from homework'!$C$15*C66</f>
        <v>0.000246309478758727</v>
      </c>
      <c r="I66" s="1" t="n">
        <f aca="false">0.5*B66+0.5*C66</f>
        <v>-0.00958143303788705</v>
      </c>
      <c r="M66" s="1" t="n">
        <f aca="false">'Optimal portfolio from homework'!D$34+'Optimal portfolio from homework'!D$32*B66</f>
        <v>0.00636913731569343</v>
      </c>
      <c r="N66" s="8" t="n">
        <f aca="false">C66-M66</f>
        <v>-0.0488067540191393</v>
      </c>
    </row>
    <row r="67" customFormat="false" ht="13.8" hidden="false" customHeight="false" outlineLevel="0" collapsed="false">
      <c r="A67" s="4" t="n">
        <v>41426</v>
      </c>
      <c r="B67" s="1" t="n">
        <f aca="false">Data!C67-Data!$B67</f>
        <v>-0.0135055322901633</v>
      </c>
      <c r="C67" s="1" t="n">
        <f aca="false">Data!D67-Data!$B67</f>
        <v>-0.146782485374933</v>
      </c>
      <c r="E67" s="1" t="n">
        <f aca="false">0.8*B67 + 0.2*C67</f>
        <v>-0.0401609229071173</v>
      </c>
      <c r="G67" s="1" t="n">
        <f aca="false">'Optimal portfolio from homework'!$B$15*B67 + 'Optimal portfolio from homework'!$C$15*C67</f>
        <v>-0.0602115116251322</v>
      </c>
      <c r="I67" s="1" t="n">
        <f aca="false">0.5*B67+0.5*C67</f>
        <v>-0.0801440088325484</v>
      </c>
      <c r="M67" s="1" t="n">
        <f aca="false">'Optimal portfolio from homework'!D$34+'Optimal portfolio from homework'!D$32*B67</f>
        <v>0.00369457298258859</v>
      </c>
      <c r="N67" s="8" t="n">
        <f aca="false">C67-M67</f>
        <v>-0.150477058357522</v>
      </c>
    </row>
    <row r="68" customFormat="false" ht="13.8" hidden="false" customHeight="false" outlineLevel="0" collapsed="false">
      <c r="A68" s="4" t="n">
        <v>41456</v>
      </c>
      <c r="B68" s="1" t="n">
        <f aca="false">Data!C68-Data!$B68</f>
        <v>0.0507226799945968</v>
      </c>
      <c r="C68" s="1" t="n">
        <f aca="false">Data!D68-Data!$B68</f>
        <v>0.106586328693123</v>
      </c>
      <c r="E68" s="1" t="n">
        <f aca="false">0.8*B68 + 0.2*C68</f>
        <v>0.061895409734302</v>
      </c>
      <c r="G68" s="1" t="n">
        <f aca="false">'Optimal portfolio from homework'!$B$15*B68 + 'Optimal portfolio from homework'!$C$15*C68</f>
        <v>0.0702997063393527</v>
      </c>
      <c r="I68" s="1" t="n">
        <f aca="false">0.5*B68+0.5*C68</f>
        <v>0.0786545043438598</v>
      </c>
      <c r="M68" s="1" t="n">
        <f aca="false">'Optimal portfolio from homework'!D$34+'Optimal portfolio from homework'!D$32*B68</f>
        <v>0.00836507772393757</v>
      </c>
      <c r="N68" s="8" t="n">
        <f aca="false">C68-M68</f>
        <v>0.0982212509691854</v>
      </c>
    </row>
    <row r="69" customFormat="false" ht="13.8" hidden="false" customHeight="false" outlineLevel="0" collapsed="false">
      <c r="A69" s="4" t="n">
        <v>41487</v>
      </c>
      <c r="B69" s="1" t="n">
        <f aca="false">Data!C69-Data!$B69</f>
        <v>-0.0291187246898502</v>
      </c>
      <c r="C69" s="1" t="n">
        <f aca="false">Data!D69-Data!$B69</f>
        <v>0.0460007510326699</v>
      </c>
      <c r="E69" s="1" t="n">
        <f aca="false">0.8*B69 + 0.2*C69</f>
        <v>-0.0140948295453462</v>
      </c>
      <c r="G69" s="1" t="n">
        <f aca="false">'Optimal portfolio from homework'!$B$15*B69 + 'Optimal portfolio from homework'!$C$15*C69</f>
        <v>-0.0027936279680025</v>
      </c>
      <c r="I69" s="1" t="n">
        <f aca="false">0.5*B69+0.5*C69</f>
        <v>0.00844101317140983</v>
      </c>
      <c r="M69" s="1" t="n">
        <f aca="false">'Optimal portfolio from homework'!D$34+'Optimal portfolio from homework'!D$32*B69</f>
        <v>0.00255922316455179</v>
      </c>
      <c r="N69" s="8" t="n">
        <f aca="false">C69-M69</f>
        <v>0.0434415278681181</v>
      </c>
    </row>
    <row r="70" customFormat="false" ht="13.8" hidden="false" customHeight="false" outlineLevel="0" collapsed="false">
      <c r="A70" s="4" t="n">
        <v>41518</v>
      </c>
      <c r="B70" s="1" t="n">
        <f aca="false">Data!C70-Data!$B70</f>
        <v>0.0312163075154652</v>
      </c>
      <c r="C70" s="1" t="n">
        <f aca="false">Data!D70-Data!$B70</f>
        <v>-0.040926225094238</v>
      </c>
      <c r="E70" s="1" t="n">
        <f aca="false">0.8*B70 + 0.2*C70</f>
        <v>0.0167878009935246</v>
      </c>
      <c r="G70" s="1" t="n">
        <f aca="false">'Optimal portfolio from homework'!$B$15*B70 + 'Optimal portfolio from homework'!$C$15*C70</f>
        <v>0.00593445975970219</v>
      </c>
      <c r="I70" s="1" t="n">
        <f aca="false">0.5*B70+0.5*C70</f>
        <v>-0.00485495878938641</v>
      </c>
      <c r="M70" s="1" t="n">
        <f aca="false">'Optimal portfolio from homework'!D$34+'Optimal portfolio from homework'!D$32*B70</f>
        <v>0.00694662620692531</v>
      </c>
      <c r="N70" s="8" t="n">
        <f aca="false">C70-M70</f>
        <v>-0.0478728513011633</v>
      </c>
    </row>
    <row r="71" customFormat="false" ht="13.8" hidden="false" customHeight="false" outlineLevel="0" collapsed="false">
      <c r="A71" s="4" t="n">
        <v>41548</v>
      </c>
      <c r="B71" s="1" t="n">
        <f aca="false">Data!C71-Data!$B71</f>
        <v>0.04586504967101</v>
      </c>
      <c r="C71" s="1" t="n">
        <f aca="false">Data!D71-Data!$B71</f>
        <v>-0.00149728616881906</v>
      </c>
      <c r="E71" s="1" t="n">
        <f aca="false">0.8*B71 + 0.2*C71</f>
        <v>0.0363925825030442</v>
      </c>
      <c r="G71" s="1" t="n">
        <f aca="false">'Optimal portfolio from homework'!$B$15*B71 + 'Optimal portfolio from homework'!$C$15*C71</f>
        <v>0.0292672491676933</v>
      </c>
      <c r="I71" s="1" t="n">
        <f aca="false">0.5*B71+0.5*C71</f>
        <v>0.0221838817510955</v>
      </c>
      <c r="M71" s="1" t="n">
        <f aca="false">'Optimal portfolio from homework'!D$34+'Optimal portfolio from homework'!D$32*B71</f>
        <v>0.0080118437687802</v>
      </c>
      <c r="N71" s="8" t="n">
        <f aca="false">C71-M71</f>
        <v>-0.00950912993759926</v>
      </c>
    </row>
    <row r="72" customFormat="false" ht="13.8" hidden="false" customHeight="false" outlineLevel="0" collapsed="false">
      <c r="A72" s="4" t="n">
        <v>41579</v>
      </c>
      <c r="B72" s="1" t="n">
        <f aca="false">Data!C72-Data!$B72</f>
        <v>0.0302843397273793</v>
      </c>
      <c r="C72" s="1" t="n">
        <f aca="false">Data!D72-Data!$B72</f>
        <v>-0.0663542642924087</v>
      </c>
      <c r="E72" s="1" t="n">
        <f aca="false">0.8*B72 + 0.2*C72</f>
        <v>0.0109566189234217</v>
      </c>
      <c r="G72" s="1" t="n">
        <f aca="false">'Optimal portfolio from homework'!$B$15*B72 + 'Optimal portfolio from homework'!$C$15*C72</f>
        <v>-0.00358198552870321</v>
      </c>
      <c r="I72" s="1" t="n">
        <f aca="false">0.5*B72+0.5*C72</f>
        <v>-0.0180349622825147</v>
      </c>
      <c r="M72" s="1" t="n">
        <f aca="false">'Optimal portfolio from homework'!D$34+'Optimal portfolio from homework'!D$32*B72</f>
        <v>0.00687885598853995</v>
      </c>
      <c r="N72" s="8" t="n">
        <f aca="false">C72-M72</f>
        <v>-0.0732331202809487</v>
      </c>
    </row>
    <row r="73" customFormat="false" ht="13.8" hidden="false" customHeight="false" outlineLevel="0" collapsed="false">
      <c r="A73" s="4" t="n">
        <v>41609</v>
      </c>
      <c r="B73" s="1" t="n">
        <f aca="false">Data!C73-Data!$B73</f>
        <v>0.0251377505765782</v>
      </c>
      <c r="C73" s="1" t="n">
        <f aca="false">Data!D73-Data!$B73</f>
        <v>-0.0351335073278458</v>
      </c>
      <c r="E73" s="1" t="n">
        <f aca="false">0.8*B73 + 0.2*C73</f>
        <v>0.0130834989956934</v>
      </c>
      <c r="G73" s="1" t="n">
        <f aca="false">'Optimal portfolio from homework'!$B$15*B73 + 'Optimal portfolio from homework'!$C$15*C73</f>
        <v>0.00401610830444333</v>
      </c>
      <c r="I73" s="1" t="n">
        <f aca="false">0.5*B73+0.5*C73</f>
        <v>-0.00499787837563381</v>
      </c>
      <c r="M73" s="1" t="n">
        <f aca="false">'Optimal portfolio from homework'!D$34+'Optimal portfolio from homework'!D$32*B73</f>
        <v>0.00650460971613832</v>
      </c>
      <c r="N73" s="8" t="n">
        <f aca="false">C73-M73</f>
        <v>-0.0416381170439841</v>
      </c>
    </row>
    <row r="74" customFormat="false" ht="13.8" hidden="false" customHeight="false" outlineLevel="0" collapsed="false">
      <c r="A74" s="4" t="n">
        <v>41640</v>
      </c>
      <c r="B74" s="1" t="n">
        <f aca="false">Data!C74-Data!$B74</f>
        <v>-0.0346912420756047</v>
      </c>
      <c r="C74" s="1" t="n">
        <f aca="false">Data!D74-Data!$B74</f>
        <v>0.0374531835205993</v>
      </c>
      <c r="E74" s="1" t="n">
        <f aca="false">0.8*B74 + 0.2*C74</f>
        <v>-0.0202623569563639</v>
      </c>
      <c r="G74" s="1" t="n">
        <f aca="false">'Optimal portfolio from homework'!$B$15*B74 + 'Optimal portfolio from homework'!$C$15*C74</f>
        <v>-0.00940873093591566</v>
      </c>
      <c r="I74" s="1" t="n">
        <f aca="false">0.5*B74+0.5*C74</f>
        <v>0.00138097072249732</v>
      </c>
      <c r="M74" s="1" t="n">
        <f aca="false">'Optimal portfolio from homework'!D$34+'Optimal portfolio from homework'!D$32*B74</f>
        <v>0.00215400452393284</v>
      </c>
      <c r="N74" s="8" t="n">
        <f aca="false">C74-M74</f>
        <v>0.0352991789966665</v>
      </c>
    </row>
    <row r="75" customFormat="false" ht="13.8" hidden="false" customHeight="false" outlineLevel="0" collapsed="false">
      <c r="A75" s="4" t="n">
        <v>41671</v>
      </c>
      <c r="B75" s="1" t="n">
        <f aca="false">Data!C75-Data!$B75</f>
        <v>0.0456065673456978</v>
      </c>
      <c r="C75" s="1" t="n">
        <f aca="false">Data!D75-Data!$B75</f>
        <v>0.0651825110308866</v>
      </c>
      <c r="E75" s="1" t="n">
        <f aca="false">0.8*B75 + 0.2*C75</f>
        <v>0.0495217560827355</v>
      </c>
      <c r="G75" s="1" t="n">
        <f aca="false">'Optimal portfolio from homework'!$B$15*B75 + 'Optimal portfolio from homework'!$C$15*C75</f>
        <v>0.0524668203756527</v>
      </c>
      <c r="I75" s="1" t="n">
        <f aca="false">0.5*B75+0.5*C75</f>
        <v>0.0553945391882922</v>
      </c>
      <c r="M75" s="1" t="n">
        <f aca="false">'Optimal portfolio from homework'!D$34+'Optimal portfolio from homework'!D$32*B75</f>
        <v>0.00799304762168252</v>
      </c>
      <c r="N75" s="8" t="n">
        <f aca="false">C75-M75</f>
        <v>0.0571894634092041</v>
      </c>
    </row>
    <row r="76" customFormat="false" ht="13.8" hidden="false" customHeight="false" outlineLevel="0" collapsed="false">
      <c r="A76" s="4" t="n">
        <v>41699</v>
      </c>
      <c r="B76" s="1" t="n">
        <f aca="false">Data!C76-Data!$B76</f>
        <v>0.00823795990288501</v>
      </c>
      <c r="C76" s="1" t="n">
        <f aca="false">Data!D76-Data!$B76</f>
        <v>-0.0254189418188665</v>
      </c>
      <c r="E76" s="1" t="n">
        <f aca="false">0.8*B76 + 0.2*C76</f>
        <v>0.0015065795585347</v>
      </c>
      <c r="G76" s="1" t="n">
        <f aca="false">'Optimal portfolio from homework'!$B$15*B76 + 'Optimal portfolio from homework'!$C$15*C76</f>
        <v>-0.00355686673376057</v>
      </c>
      <c r="I76" s="1" t="n">
        <f aca="false">0.5*B76+0.5*C76</f>
        <v>-0.00859049095799075</v>
      </c>
      <c r="M76" s="1" t="n">
        <f aca="false">'Optimal portfolio from homework'!D$34+'Optimal portfolio from homework'!D$32*B76</f>
        <v>0.00527570189414656</v>
      </c>
      <c r="N76" s="8" t="n">
        <f aca="false">C76-M76</f>
        <v>-0.0306946437130131</v>
      </c>
    </row>
    <row r="77" customFormat="false" ht="13.8" hidden="false" customHeight="false" outlineLevel="0" collapsed="false">
      <c r="A77" s="4" t="n">
        <v>41730</v>
      </c>
      <c r="B77" s="1" t="n">
        <f aca="false">Data!C77-Data!$B77</f>
        <v>0.00724091988646247</v>
      </c>
      <c r="C77" s="1" t="n">
        <f aca="false">Data!D77-Data!$B77</f>
        <v>-0.00154559505409579</v>
      </c>
      <c r="E77" s="1" t="n">
        <f aca="false">0.8*B77 + 0.2*C77</f>
        <v>0.00548361689835082</v>
      </c>
      <c r="G77" s="1" t="n">
        <f aca="false">'Optimal portfolio from homework'!$B$15*B77 + 'Optimal portfolio from homework'!$C$15*C77</f>
        <v>0.00416174696315075</v>
      </c>
      <c r="I77" s="1" t="n">
        <f aca="false">0.5*B77+0.5*C77</f>
        <v>0.00284766241618334</v>
      </c>
      <c r="M77" s="1" t="n">
        <f aca="false">'Optimal portfolio from homework'!D$34+'Optimal portfolio from homework'!D$32*B77</f>
        <v>0.00520319979641775</v>
      </c>
      <c r="N77" s="8" t="n">
        <f aca="false">C77-M77</f>
        <v>-0.00674879485051354</v>
      </c>
    </row>
    <row r="78" customFormat="false" ht="13.8" hidden="false" customHeight="false" outlineLevel="0" collapsed="false">
      <c r="A78" s="4" t="n">
        <v>41760</v>
      </c>
      <c r="B78" s="1" t="n">
        <f aca="false">Data!C78-Data!$B78</f>
        <v>0.0233494363929148</v>
      </c>
      <c r="C78" s="1" t="n">
        <f aca="false">Data!D78-Data!$B78</f>
        <v>-0.0294117647058824</v>
      </c>
      <c r="E78" s="1" t="n">
        <f aca="false">0.8*B78 + 0.2*C78</f>
        <v>0.0127971961731553</v>
      </c>
      <c r="G78" s="1" t="n">
        <f aca="false">'Optimal portfolio from homework'!$B$15*B78 + 'Optimal portfolio from homework'!$C$15*C78</f>
        <v>0.00485964118697859</v>
      </c>
      <c r="I78" s="1" t="n">
        <f aca="false">0.5*B78+0.5*C78</f>
        <v>-0.0030311641564838</v>
      </c>
      <c r="M78" s="1" t="n">
        <f aca="false">'Optimal portfolio from homework'!D$34+'Optimal portfolio from homework'!D$32*B78</f>
        <v>0.00637456826586736</v>
      </c>
      <c r="N78" s="8" t="n">
        <f aca="false">C78-M78</f>
        <v>-0.0357863329717498</v>
      </c>
    </row>
    <row r="79" customFormat="false" ht="13.8" hidden="false" customHeight="false" outlineLevel="0" collapsed="false">
      <c r="A79" s="4" t="n">
        <v>41791</v>
      </c>
      <c r="B79" s="1" t="n">
        <f aca="false">Data!C79-Data!$B79</f>
        <v>0.0205195136102581</v>
      </c>
      <c r="C79" s="1" t="n">
        <f aca="false">Data!D79-Data!$B79</f>
        <v>0.0470494417862839</v>
      </c>
      <c r="E79" s="1" t="n">
        <f aca="false">0.8*B79 + 0.2*C79</f>
        <v>0.0258254992454632</v>
      </c>
      <c r="G79" s="1" t="n">
        <f aca="false">'Optimal portfolio from homework'!$B$15*B79 + 'Optimal portfolio from homework'!$C$15*C79</f>
        <v>0.029816742039239</v>
      </c>
      <c r="I79" s="1" t="n">
        <f aca="false">0.5*B79+0.5*C79</f>
        <v>0.033784477698271</v>
      </c>
      <c r="M79" s="1" t="n">
        <f aca="false">'Optimal portfolio from homework'!D$34+'Optimal portfolio from homework'!D$32*B79</f>
        <v>0.00616878380910169</v>
      </c>
      <c r="N79" s="8" t="n">
        <f aca="false">C79-M79</f>
        <v>0.0408806579771822</v>
      </c>
    </row>
    <row r="80" customFormat="false" ht="13.8" hidden="false" customHeight="false" outlineLevel="0" collapsed="false">
      <c r="A80" s="4" t="n">
        <v>41821</v>
      </c>
      <c r="B80" s="1" t="n">
        <f aca="false">Data!C80-Data!$B80</f>
        <v>-0.013880440192446</v>
      </c>
      <c r="C80" s="1" t="n">
        <f aca="false">Data!D80-Data!$B80</f>
        <v>-0.0137090632140137</v>
      </c>
      <c r="E80" s="1" t="n">
        <f aca="false">0.8*B80 + 0.2*C80</f>
        <v>-0.0138461647967596</v>
      </c>
      <c r="G80" s="1" t="n">
        <f aca="false">'Optimal portfolio from homework'!$B$15*B80 + 'Optimal portfolio from homework'!$C$15*C80</f>
        <v>-0.0138203823247661</v>
      </c>
      <c r="I80" s="1" t="n">
        <f aca="false">0.5*B80+0.5*C80</f>
        <v>-0.0137947517032299</v>
      </c>
      <c r="M80" s="1" t="n">
        <f aca="false">'Optimal portfolio from homework'!D$34+'Optimal portfolio from homework'!D$32*B80</f>
        <v>0.00366731067724188</v>
      </c>
      <c r="N80" s="8" t="n">
        <f aca="false">C80-M80</f>
        <v>-0.0173763738912556</v>
      </c>
    </row>
    <row r="81" customFormat="false" ht="13.8" hidden="false" customHeight="false" outlineLevel="0" collapsed="false">
      <c r="A81" s="4" t="n">
        <v>41852</v>
      </c>
      <c r="B81" s="1" t="n">
        <f aca="false">Data!C81-Data!$B81</f>
        <v>0.0398721399730821</v>
      </c>
      <c r="C81" s="1" t="n">
        <f aca="false">Data!D81-Data!$B81</f>
        <v>-0.00714285714285712</v>
      </c>
      <c r="E81" s="1" t="n">
        <f aca="false">0.8*B81 + 0.2*C81</f>
        <v>0.0304691405498943</v>
      </c>
      <c r="G81" s="1" t="n">
        <f aca="false">'Optimal portfolio from homework'!$B$15*B81 + 'Optimal portfolio from homework'!$C$15*C81</f>
        <v>0.0233960619047757</v>
      </c>
      <c r="I81" s="1" t="n">
        <f aca="false">0.5*B81+0.5*C81</f>
        <v>0.0163646414151125</v>
      </c>
      <c r="M81" s="1" t="n">
        <f aca="false">'Optimal portfolio from homework'!D$34+'Optimal portfolio from homework'!D$32*B81</f>
        <v>0.00757605531752216</v>
      </c>
      <c r="N81" s="8" t="n">
        <f aca="false">C81-M81</f>
        <v>-0.0147189124603793</v>
      </c>
    </row>
    <row r="82" customFormat="false" ht="13.8" hidden="false" customHeight="false" outlineLevel="0" collapsed="false">
      <c r="A82" s="4" t="n">
        <v>41883</v>
      </c>
      <c r="B82" s="1" t="n">
        <f aca="false">Data!C82-Data!$B82</f>
        <v>-0.0141796015655977</v>
      </c>
      <c r="C82" s="1" t="n">
        <f aca="false">Data!D82-Data!$B82</f>
        <v>-0.0589150301380518</v>
      </c>
      <c r="E82" s="1" t="n">
        <f aca="false">0.8*B82 + 0.2*C82</f>
        <v>-0.0231266872800885</v>
      </c>
      <c r="G82" s="1" t="n">
        <f aca="false">'Optimal portfolio from homework'!$B$15*B82 + 'Optimal portfolio from homework'!$C$15*C82</f>
        <v>-0.0298568207252904</v>
      </c>
      <c r="I82" s="1" t="n">
        <f aca="false">0.5*B82+0.5*C82</f>
        <v>-0.0365473158518247</v>
      </c>
      <c r="M82" s="1" t="n">
        <f aca="false">'Optimal portfolio from homework'!D$34+'Optimal portfolio from homework'!D$32*B82</f>
        <v>0.00364555645799725</v>
      </c>
      <c r="N82" s="8" t="n">
        <f aca="false">C82-M82</f>
        <v>-0.062560586596049</v>
      </c>
    </row>
    <row r="83" customFormat="false" ht="13.8" hidden="false" customHeight="false" outlineLevel="0" collapsed="false">
      <c r="A83" s="4" t="n">
        <v>41913</v>
      </c>
      <c r="B83" s="1" t="n">
        <f aca="false">Data!C83-Data!$B83</f>
        <v>0.0242321006648716</v>
      </c>
      <c r="C83" s="1" t="n">
        <f aca="false">Data!D83-Data!$B83</f>
        <v>-0.0303719008264462</v>
      </c>
      <c r="E83" s="1" t="n">
        <f aca="false">0.8*B83 + 0.2*C83</f>
        <v>0.013311300366608</v>
      </c>
      <c r="G83" s="1" t="n">
        <f aca="false">'Optimal portfolio from homework'!$B$15*B83 + 'Optimal portfolio from homework'!$C$15*C83</f>
        <v>0.00509650890477201</v>
      </c>
      <c r="I83" s="1" t="n">
        <f aca="false">0.5*B83+0.5*C83</f>
        <v>-0.00306990008078733</v>
      </c>
      <c r="M83" s="1" t="n">
        <f aca="false">'Optimal portfolio from homework'!D$34+'Optimal portfolio from homework'!D$32*B83</f>
        <v>0.00643875326371404</v>
      </c>
      <c r="N83" s="8" t="n">
        <f aca="false">C83-M83</f>
        <v>-0.0368106540901602</v>
      </c>
    </row>
    <row r="84" customFormat="false" ht="13.8" hidden="false" customHeight="false" outlineLevel="0" collapsed="false">
      <c r="A84" s="4" t="n">
        <v>41944</v>
      </c>
      <c r="B84" s="1" t="n">
        <f aca="false">Data!C84-Data!$B84</f>
        <v>0.0268240343347639</v>
      </c>
      <c r="C84" s="1" t="n">
        <f aca="false">Data!D84-Data!$B84</f>
        <v>0.00958874920093766</v>
      </c>
      <c r="E84" s="1" t="n">
        <f aca="false">0.8*B84 + 0.2*C84</f>
        <v>0.0233769773079986</v>
      </c>
      <c r="G84" s="1" t="n">
        <f aca="false">'Optimal portfolio from homework'!$B$15*B84 + 'Optimal portfolio from homework'!$C$15*C84</f>
        <v>0.0207840487809167</v>
      </c>
      <c r="I84" s="1" t="n">
        <f aca="false">0.5*B84+0.5*C84</f>
        <v>0.0182063917678508</v>
      </c>
      <c r="M84" s="1" t="n">
        <f aca="false">'Optimal portfolio from homework'!D$34+'Optimal portfolio from homework'!D$32*B84</f>
        <v>0.0066272317852837</v>
      </c>
      <c r="N84" s="8" t="n">
        <f aca="false">C84-M84</f>
        <v>0.00296151741565396</v>
      </c>
    </row>
    <row r="85" customFormat="false" ht="13.8" hidden="false" customHeight="false" outlineLevel="0" collapsed="false">
      <c r="A85" s="4" t="n">
        <v>41974</v>
      </c>
      <c r="B85" s="1" t="n">
        <f aca="false">Data!C85-Data!$B85</f>
        <v>-0.00264339739843289</v>
      </c>
      <c r="C85" s="1" t="n">
        <f aca="false">Data!D85-Data!$B85</f>
        <v>0.0124525116082734</v>
      </c>
      <c r="E85" s="1" t="n">
        <f aca="false">0.8*B85 + 0.2*C85</f>
        <v>0.000375784402908374</v>
      </c>
      <c r="G85" s="1" t="n">
        <f aca="false">'Optimal portfolio from homework'!$B$15*B85 + 'Optimal portfolio from homework'!$C$15*C85</f>
        <v>0.0026468587020449</v>
      </c>
      <c r="I85" s="1" t="n">
        <f aca="false">0.5*B85+0.5*C85</f>
        <v>0.00490455710492027</v>
      </c>
      <c r="M85" s="1" t="n">
        <f aca="false">'Optimal portfolio from homework'!D$34+'Optimal portfolio from homework'!D$32*B85</f>
        <v>0.00448443853712212</v>
      </c>
      <c r="N85" s="8" t="n">
        <f aca="false">C85-M85</f>
        <v>0.00796807307115128</v>
      </c>
    </row>
    <row r="86" customFormat="false" ht="13.8" hidden="false" customHeight="false" outlineLevel="0" collapsed="false">
      <c r="A86" s="4" t="n">
        <v>42005</v>
      </c>
      <c r="B86" s="1" t="n">
        <f aca="false">Data!C86-Data!$B86</f>
        <v>-0.0301753646848175</v>
      </c>
      <c r="C86" s="1" t="n">
        <f aca="false">Data!D86-Data!$B86</f>
        <v>0.0535751511361267</v>
      </c>
      <c r="E86" s="1" t="n">
        <f aca="false">0.8*B86 + 0.2*C86</f>
        <v>-0.0134252615206287</v>
      </c>
      <c r="G86" s="1" t="n">
        <f aca="false">'Optimal portfolio from homework'!$B$15*B86 + 'Optimal portfolio from homework'!$C$15*C86</f>
        <v>-0.000825580114502244</v>
      </c>
      <c r="I86" s="1" t="n">
        <f aca="false">0.5*B86+0.5*C86</f>
        <v>0.0116998932256546</v>
      </c>
      <c r="M86" s="1" t="n">
        <f aca="false">'Optimal portfolio from homework'!D$34+'Optimal portfolio from homework'!D$32*B86</f>
        <v>0.00248238711492746</v>
      </c>
      <c r="N86" s="8" t="n">
        <f aca="false">C86-M86</f>
        <v>0.0510927640211992</v>
      </c>
    </row>
    <row r="87" customFormat="false" ht="13.8" hidden="false" customHeight="false" outlineLevel="0" collapsed="false">
      <c r="A87" s="4" t="n">
        <v>42036</v>
      </c>
      <c r="B87" s="1" t="n">
        <f aca="false">Data!C87-Data!$B87</f>
        <v>0.0573957428323197</v>
      </c>
      <c r="C87" s="1" t="n">
        <f aca="false">Data!D87-Data!$B87</f>
        <v>-0.0462999604273843</v>
      </c>
      <c r="E87" s="1" t="n">
        <f aca="false">0.8*B87 + 0.2*C87</f>
        <v>0.0366566021803789</v>
      </c>
      <c r="G87" s="1" t="n">
        <f aca="false">'Optimal portfolio from homework'!$B$15*B87 + 'Optimal portfolio from homework'!$C$15*C87</f>
        <v>0.0210563063320546</v>
      </c>
      <c r="I87" s="1" t="n">
        <f aca="false">0.5*B87+0.5*C87</f>
        <v>0.00554789120246774</v>
      </c>
      <c r="M87" s="1" t="n">
        <f aca="false">'Optimal portfolio from homework'!D$34+'Optimal portfolio from homework'!D$32*B87</f>
        <v>0.00885032510221933</v>
      </c>
      <c r="N87" s="8" t="n">
        <f aca="false">C87-M87</f>
        <v>-0.0551502855296036</v>
      </c>
    </row>
    <row r="88" customFormat="false" ht="13.8" hidden="false" customHeight="false" outlineLevel="0" collapsed="false">
      <c r="A88" s="4" t="n">
        <v>42064</v>
      </c>
      <c r="B88" s="1" t="n">
        <f aca="false">Data!C88-Data!$B88</f>
        <v>-0.0159366891700888</v>
      </c>
      <c r="C88" s="1" t="n">
        <f aca="false">Data!D88-Data!$B88</f>
        <v>-0.0213692946058092</v>
      </c>
      <c r="E88" s="1" t="n">
        <f aca="false">0.8*B88 + 0.2*C88</f>
        <v>-0.0170232102572329</v>
      </c>
      <c r="G88" s="1" t="n">
        <f aca="false">'Optimal portfolio from homework'!$B$15*B88 + 'Optimal portfolio from homework'!$C$15*C88</f>
        <v>-0.017840507882499</v>
      </c>
      <c r="I88" s="1" t="n">
        <f aca="false">0.5*B88+0.5*C88</f>
        <v>-0.018652991887949</v>
      </c>
      <c r="M88" s="1" t="n">
        <f aca="false">'Optimal portfolio from homework'!D$34+'Optimal portfolio from homework'!D$32*B88</f>
        <v>0.00351778572149664</v>
      </c>
      <c r="N88" s="8" t="n">
        <f aca="false">C88-M88</f>
        <v>-0.0248870803273058</v>
      </c>
    </row>
    <row r="89" customFormat="false" ht="13.8" hidden="false" customHeight="false" outlineLevel="0" collapsed="false">
      <c r="A89" s="4" t="n">
        <v>42095</v>
      </c>
      <c r="B89" s="1" t="n">
        <f aca="false">Data!C89-Data!$B89</f>
        <v>0.00949084998164751</v>
      </c>
      <c r="C89" s="1" t="n">
        <f aca="false">Data!D89-Data!$B89</f>
        <v>0.0212423150307399</v>
      </c>
      <c r="E89" s="1" t="n">
        <f aca="false">0.8*B89 + 0.2*C89</f>
        <v>0.011841142991466</v>
      </c>
      <c r="G89" s="1" t="n">
        <f aca="false">'Optimal portfolio from homework'!$B$15*B89 + 'Optimal portfolio from homework'!$C$15*C89</f>
        <v>0.0136090690062783</v>
      </c>
      <c r="I89" s="1" t="n">
        <f aca="false">0.5*B89+0.5*C89</f>
        <v>0.0153665825061937</v>
      </c>
      <c r="M89" s="1" t="n">
        <f aca="false">'Optimal portfolio from homework'!D$34+'Optimal portfolio from homework'!D$32*B89</f>
        <v>0.00536680872781189</v>
      </c>
      <c r="N89" s="8" t="n">
        <f aca="false">C89-M89</f>
        <v>0.015875506302928</v>
      </c>
    </row>
    <row r="90" customFormat="false" ht="13.8" hidden="false" customHeight="false" outlineLevel="0" collapsed="false">
      <c r="A90" s="4" t="n">
        <v>42125</v>
      </c>
      <c r="B90" s="1" t="n">
        <f aca="false">Data!C90-Data!$B90</f>
        <v>0.0127259505505921</v>
      </c>
      <c r="C90" s="1" t="n">
        <f aca="false">Data!D90-Data!$B90</f>
        <v>-0.0115419745910487</v>
      </c>
      <c r="E90" s="1" t="n">
        <f aca="false">0.8*B90 + 0.2*C90</f>
        <v>0.00787236552226396</v>
      </c>
      <c r="G90" s="1" t="n">
        <f aca="false">'Optimal portfolio from homework'!$B$15*B90 + 'Optimal portfolio from homework'!$C$15*C90</f>
        <v>0.00422142531998362</v>
      </c>
      <c r="I90" s="1" t="n">
        <f aca="false">0.5*B90+0.5*C90</f>
        <v>0.000591987979771725</v>
      </c>
      <c r="M90" s="1" t="n">
        <f aca="false">'Optimal portfolio from homework'!D$34+'Optimal portfolio from homework'!D$32*B90</f>
        <v>0.00560205663536702</v>
      </c>
      <c r="N90" s="8" t="n">
        <f aca="false">C90-M90</f>
        <v>-0.0171440312264157</v>
      </c>
    </row>
    <row r="91" customFormat="false" ht="13.8" hidden="false" customHeight="false" outlineLevel="0" collapsed="false">
      <c r="A91" s="4" t="n">
        <v>42156</v>
      </c>
      <c r="B91" s="1" t="n">
        <f aca="false">Data!C91-Data!$B91</f>
        <v>-0.0193291696824253</v>
      </c>
      <c r="C91" s="1" t="n">
        <f aca="false">Data!D91-Data!$B91</f>
        <v>-0.0129368279569894</v>
      </c>
      <c r="E91" s="1" t="n">
        <f aca="false">0.8*B91 + 0.2*C91</f>
        <v>-0.0180507013373381</v>
      </c>
      <c r="G91" s="1" t="n">
        <f aca="false">'Optimal portfolio from homework'!$B$15*B91 + 'Optimal portfolio from homework'!$C$15*C91</f>
        <v>-0.0170890180761654</v>
      </c>
      <c r="I91" s="1" t="n">
        <f aca="false">0.5*B91+0.5*C91</f>
        <v>-0.0161329988197073</v>
      </c>
      <c r="M91" s="1" t="n">
        <f aca="false">'Optimal portfolio from homework'!D$34+'Optimal portfolio from homework'!D$32*B91</f>
        <v>0.00327109356311064</v>
      </c>
      <c r="N91" s="8" t="n">
        <f aca="false">C91-M91</f>
        <v>-0.0162079215201</v>
      </c>
    </row>
    <row r="92" customFormat="false" ht="13.8" hidden="false" customHeight="false" outlineLevel="0" collapsed="false">
      <c r="A92" s="4" t="n">
        <v>42186</v>
      </c>
      <c r="B92" s="1" t="n">
        <f aca="false">Data!C92-Data!$B92</f>
        <v>0.0208026896406808</v>
      </c>
      <c r="C92" s="1" t="n">
        <f aca="false">Data!D92-Data!$B92</f>
        <v>-0.0808085106382979</v>
      </c>
      <c r="E92" s="1" t="n">
        <f aca="false">0.8*B92 + 0.2*C92</f>
        <v>0.000480449584885044</v>
      </c>
      <c r="G92" s="1" t="n">
        <f aca="false">'Optimal portfolio from homework'!$B$15*B92 + 'Optimal portfolio from homework'!$C$15*C92</f>
        <v>-0.0148062473179305</v>
      </c>
      <c r="I92" s="1" t="n">
        <f aca="false">0.5*B92+0.5*C92</f>
        <v>-0.0300029104988085</v>
      </c>
      <c r="M92" s="1" t="n">
        <f aca="false">'Optimal portfolio from homework'!D$34+'Optimal portfolio from homework'!D$32*B92</f>
        <v>0.00618937561674631</v>
      </c>
      <c r="N92" s="8" t="n">
        <f aca="false">C92-M92</f>
        <v>-0.0869978862550442</v>
      </c>
    </row>
    <row r="93" customFormat="false" ht="13.8" hidden="false" customHeight="false" outlineLevel="0" collapsed="false">
      <c r="A93" s="4" t="n">
        <v>42217</v>
      </c>
      <c r="B93" s="1" t="n">
        <f aca="false">Data!C93-Data!$B93</f>
        <v>-0.0604158089748867</v>
      </c>
      <c r="C93" s="1" t="n">
        <f aca="false">Data!D93-Data!$B93</f>
        <v>0.0420813851210593</v>
      </c>
      <c r="E93" s="1" t="n">
        <f aca="false">0.8*B93 + 0.2*C93</f>
        <v>-0.0399163701556975</v>
      </c>
      <c r="G93" s="1" t="n">
        <f aca="false">'Optimal portfolio from homework'!$B$15*B93 + 'Optimal portfolio from homework'!$C$15*C93</f>
        <v>-0.0244963816580522</v>
      </c>
      <c r="I93" s="1" t="n">
        <f aca="false">0.5*B93+0.5*C93</f>
        <v>-0.00916721192691372</v>
      </c>
      <c r="M93" s="1" t="n">
        <f aca="false">'Optimal portfolio from homework'!D$34+'Optimal portfolio from homework'!D$32*B93</f>
        <v>0.000283382449951282</v>
      </c>
      <c r="N93" s="8" t="n">
        <f aca="false">C93-M93</f>
        <v>0.041798002671108</v>
      </c>
    </row>
    <row r="94" customFormat="false" ht="13.8" hidden="false" customHeight="false" outlineLevel="0" collapsed="false">
      <c r="A94" s="4" t="n">
        <v>42248</v>
      </c>
      <c r="B94" s="1" t="n">
        <f aca="false">Data!C94-Data!$B94</f>
        <v>-0.0249003440274845</v>
      </c>
      <c r="C94" s="1" t="n">
        <f aca="false">Data!D94-Data!$B94</f>
        <v>-0.00266548200799643</v>
      </c>
      <c r="E94" s="1" t="n">
        <f aca="false">0.8*B94 + 0.2*C94</f>
        <v>-0.0204533716235869</v>
      </c>
      <c r="G94" s="1" t="n">
        <f aca="false">'Optimal portfolio from homework'!$B$15*B94 + 'Optimal portfolio from homework'!$C$15*C94</f>
        <v>-0.0171082915986031</v>
      </c>
      <c r="I94" s="1" t="n">
        <f aca="false">0.5*B94+0.5*C94</f>
        <v>-0.0137829130177405</v>
      </c>
      <c r="M94" s="1" t="n">
        <f aca="false">'Optimal portfolio from homework'!D$34+'Optimal portfolio from homework'!D$32*B94</f>
        <v>0.00286597258483837</v>
      </c>
      <c r="N94" s="8" t="n">
        <f aca="false">C94-M94</f>
        <v>-0.00553145459283481</v>
      </c>
    </row>
    <row r="95" customFormat="false" ht="13.8" hidden="false" customHeight="false" outlineLevel="0" collapsed="false">
      <c r="A95" s="4" t="n">
        <v>42278</v>
      </c>
      <c r="B95" s="1" t="n">
        <f aca="false">Data!C95-Data!$B95</f>
        <v>0.0842271649542736</v>
      </c>
      <c r="C95" s="1" t="n">
        <f aca="false">Data!D95-Data!$B95</f>
        <v>0.0224944320712694</v>
      </c>
      <c r="E95" s="1" t="n">
        <f aca="false">0.8*B95 + 0.2*C95</f>
        <v>0.0718806183776728</v>
      </c>
      <c r="G95" s="1" t="n">
        <f aca="false">'Optimal portfolio from homework'!$B$15*B95 + 'Optimal portfolio from homework'!$C$15*C95</f>
        <v>0.0625933589616437</v>
      </c>
      <c r="I95" s="1" t="n">
        <f aca="false">0.5*B95+0.5*C95</f>
        <v>0.0533607985127715</v>
      </c>
      <c r="M95" s="1" t="n">
        <f aca="false">'Optimal portfolio from homework'!D$34+'Optimal portfolio from homework'!D$32*B95</f>
        <v>0.0108014347436044</v>
      </c>
      <c r="N95" s="8" t="n">
        <f aca="false">C95-M95</f>
        <v>0.011692997327665</v>
      </c>
    </row>
    <row r="96" customFormat="false" ht="13.8" hidden="false" customHeight="false" outlineLevel="0" collapsed="false">
      <c r="A96" s="4" t="n">
        <v>42309</v>
      </c>
      <c r="B96" s="1" t="n">
        <f aca="false">Data!C96-Data!$B96</f>
        <v>0.00286368843069873</v>
      </c>
      <c r="C96" s="1" t="n">
        <f aca="false">Data!D96-Data!$B96</f>
        <v>-0.0802439555652362</v>
      </c>
      <c r="E96" s="1" t="n">
        <f aca="false">0.8*B96 + 0.2*C96</f>
        <v>-0.0137578403684883</v>
      </c>
      <c r="G96" s="1" t="n">
        <f aca="false">'Optimal portfolio from homework'!$B$15*B96 + 'Optimal portfolio from homework'!$C$15*C96</f>
        <v>-0.0262608061890366</v>
      </c>
      <c r="I96" s="1" t="n">
        <f aca="false">0.5*B96+0.5*C96</f>
        <v>-0.0386901335672687</v>
      </c>
      <c r="M96" s="1" t="n">
        <f aca="false">'Optimal portfolio from homework'!D$34+'Optimal portfolio from homework'!D$32*B96</f>
        <v>0.00488489916900052</v>
      </c>
      <c r="N96" s="8" t="n">
        <f aca="false">C96-M96</f>
        <v>-0.0851288547342367</v>
      </c>
    </row>
    <row r="97" customFormat="false" ht="13.8" hidden="false" customHeight="false" outlineLevel="0" collapsed="false">
      <c r="A97" s="4" t="n">
        <v>42339</v>
      </c>
      <c r="B97" s="1" t="n">
        <f aca="false">Data!C97-Data!$B97</f>
        <v>-0.0160258615808687</v>
      </c>
      <c r="C97" s="1" t="n">
        <f aca="false">Data!D97-Data!$B97</f>
        <v>0.00615207218301504</v>
      </c>
      <c r="E97" s="1" t="n">
        <f aca="false">0.8*B97 + 0.2*C97</f>
        <v>-0.011590274828092</v>
      </c>
      <c r="G97" s="1" t="n">
        <f aca="false">'Optimal portfolio from homework'!$B$15*B97 + 'Optimal portfolio from homework'!$C$15*C97</f>
        <v>-0.0082537592624024</v>
      </c>
      <c r="I97" s="1" t="n">
        <f aca="false">0.5*B97+0.5*C97</f>
        <v>-0.00493689469892684</v>
      </c>
      <c r="M97" s="1" t="n">
        <f aca="false">'Optimal portfolio from homework'!D$34+'Optimal portfolio from homework'!D$32*B97</f>
        <v>0.00351130134099577</v>
      </c>
      <c r="N97" s="8" t="n">
        <f aca="false">C97-M97</f>
        <v>0.00264077084201927</v>
      </c>
    </row>
    <row r="98" customFormat="false" ht="13.8" hidden="false" customHeight="false" outlineLevel="0" collapsed="false">
      <c r="A98" s="4" t="n">
        <v>42370</v>
      </c>
      <c r="B98" s="1" t="n">
        <f aca="false">Data!C98-Data!$B98</f>
        <v>-0.0498665534804753</v>
      </c>
      <c r="C98" s="1" t="n">
        <f aca="false">Data!D98-Data!$B98</f>
        <v>0.0475818074841141</v>
      </c>
      <c r="E98" s="1" t="n">
        <f aca="false">0.8*B98 + 0.2*C98</f>
        <v>-0.0303768812875574</v>
      </c>
      <c r="G98" s="1" t="n">
        <f aca="false">'Optimal portfolio from homework'!$B$15*B98 + 'Optimal portfolio from homework'!$C$15*C98</f>
        <v>-0.0157164545466874</v>
      </c>
      <c r="I98" s="1" t="n">
        <f aca="false">0.5*B98+0.5*C98</f>
        <v>-0.00114237299818061</v>
      </c>
      <c r="M98" s="1" t="n">
        <f aca="false">'Optimal portfolio from homework'!D$34+'Optimal portfolio from homework'!D$32*B98</f>
        <v>0.00105049624701459</v>
      </c>
      <c r="N98" s="8" t="n">
        <f aca="false">C98-M98</f>
        <v>0.0465313112370995</v>
      </c>
    </row>
    <row r="99" customFormat="false" ht="13.8" hidden="false" customHeight="false" outlineLevel="0" collapsed="false">
      <c r="A99" s="4" t="n">
        <v>42401</v>
      </c>
      <c r="B99" s="1" t="n">
        <f aca="false">Data!C99-Data!$B99</f>
        <v>-0.00165170295924058</v>
      </c>
      <c r="C99" s="1" t="n">
        <f aca="false">Data!D99-Data!$B99</f>
        <v>0.108749591158235</v>
      </c>
      <c r="E99" s="1" t="n">
        <f aca="false">0.8*B99 + 0.2*C99</f>
        <v>0.0204285558642546</v>
      </c>
      <c r="G99" s="1" t="n">
        <f aca="false">'Optimal portfolio from homework'!$B$15*B99 + 'Optimal portfolio from homework'!$C$15*C99</f>
        <v>0.0370376611225219</v>
      </c>
      <c r="I99" s="1" t="n">
        <f aca="false">0.5*B99+0.5*C99</f>
        <v>0.0535489440994973</v>
      </c>
      <c r="M99" s="1" t="n">
        <f aca="false">'Optimal portfolio from homework'!D$34+'Optimal portfolio from homework'!D$32*B99</f>
        <v>0.00455655191869472</v>
      </c>
      <c r="N99" s="8" t="n">
        <f aca="false">C99-M99</f>
        <v>0.10419303923954</v>
      </c>
    </row>
    <row r="100" customFormat="false" ht="13.8" hidden="false" customHeight="false" outlineLevel="0" collapsed="false">
      <c r="A100" s="4" t="n">
        <v>42430</v>
      </c>
      <c r="B100" s="1" t="n">
        <f aca="false">Data!C100-Data!$B100</f>
        <v>0.0675543758121744</v>
      </c>
      <c r="C100" s="1" t="n">
        <f aca="false">Data!D100-Data!$B100</f>
        <v>-0.000645650852813784</v>
      </c>
      <c r="E100" s="1" t="n">
        <f aca="false">0.8*B100 + 0.2*C100</f>
        <v>0.0539143704791767</v>
      </c>
      <c r="G100" s="1" t="n">
        <f aca="false">'Optimal portfolio from homework'!$B$15*B100 + 'Optimal portfolio from homework'!$C$15*C100</f>
        <v>0.0436541517874456</v>
      </c>
      <c r="I100" s="1" t="n">
        <f aca="false">0.5*B100+0.5*C100</f>
        <v>0.0334543624796803</v>
      </c>
      <c r="M100" s="1" t="n">
        <f aca="false">'Optimal portfolio from homework'!D$34+'Optimal portfolio from homework'!D$32*B100</f>
        <v>0.00958903386913442</v>
      </c>
      <c r="N100" s="8" t="n">
        <f aca="false">C100-M100</f>
        <v>-0.0102346847219482</v>
      </c>
    </row>
    <row r="101" customFormat="false" ht="13.8" hidden="false" customHeight="false" outlineLevel="0" collapsed="false">
      <c r="A101" s="4" t="n">
        <v>42461</v>
      </c>
      <c r="B101" s="1" t="n">
        <f aca="false">Data!C101-Data!$B101</f>
        <v>0.00363703879151521</v>
      </c>
      <c r="C101" s="1" t="n">
        <f aca="false">Data!D101-Data!$B101</f>
        <v>0.0330549935149158</v>
      </c>
      <c r="E101" s="1" t="n">
        <f aca="false">0.8*B101 + 0.2*C101</f>
        <v>0.00952062973619533</v>
      </c>
      <c r="G101" s="1" t="n">
        <f aca="false">'Optimal portfolio from homework'!$B$15*B101 + 'Optimal portfolio from homework'!$C$15*C101</f>
        <v>0.0139463559959255</v>
      </c>
      <c r="I101" s="1" t="n">
        <f aca="false">0.5*B101+0.5*C101</f>
        <v>0.0183460161532155</v>
      </c>
      <c r="M101" s="1" t="n">
        <f aca="false">'Optimal portfolio from homework'!D$34+'Optimal portfolio from homework'!D$32*B101</f>
        <v>0.00494113515001932</v>
      </c>
      <c r="N101" s="8" t="n">
        <f aca="false">C101-M101</f>
        <v>0.0281138583648965</v>
      </c>
    </row>
    <row r="102" customFormat="false" ht="13.8" hidden="false" customHeight="false" outlineLevel="0" collapsed="false">
      <c r="A102" s="4" t="n">
        <v>42491</v>
      </c>
      <c r="B102" s="1" t="n">
        <f aca="false">Data!C102-Data!$B102</f>
        <v>0.0177290508652335</v>
      </c>
      <c r="C102" s="1" t="n">
        <f aca="false">Data!D102-Data!$B102</f>
        <v>-0.0503157708905453</v>
      </c>
      <c r="E102" s="1" t="n">
        <f aca="false">0.8*B102 + 0.2*C102</f>
        <v>0.0041200865140777</v>
      </c>
      <c r="G102" s="1" t="n">
        <f aca="false">'Optimal portfolio from homework'!$B$15*B102 + 'Optimal portfolio from homework'!$C$15*C102</f>
        <v>-0.00611678268076332</v>
      </c>
      <c r="I102" s="1" t="n">
        <f aca="false">0.5*B102+0.5*C102</f>
        <v>-0.0162933600126559</v>
      </c>
      <c r="M102" s="1" t="n">
        <f aca="false">'Optimal portfolio from homework'!D$34+'Optimal portfolio from homework'!D$32*B102</f>
        <v>0.00596586878130342</v>
      </c>
      <c r="N102" s="8" t="n">
        <f aca="false">C102-M102</f>
        <v>-0.0562816396718487</v>
      </c>
    </row>
    <row r="103" customFormat="false" ht="13.8" hidden="false" customHeight="false" outlineLevel="0" collapsed="false">
      <c r="A103" s="4" t="n">
        <v>42522</v>
      </c>
      <c r="B103" s="1" t="n">
        <f aca="false">Data!C103-Data!$B103</f>
        <v>0.00229965338398694</v>
      </c>
      <c r="C103" s="1" t="n">
        <f aca="false">Data!D103-Data!$B103</f>
        <v>0.0877801734820322</v>
      </c>
      <c r="E103" s="1" t="n">
        <f aca="false">0.8*B103 + 0.2*C103</f>
        <v>0.019395757403596</v>
      </c>
      <c r="G103" s="1" t="n">
        <f aca="false">'Optimal portfolio from homework'!$B$15*B103 + 'Optimal portfolio from homework'!$C$15*C103</f>
        <v>0.0322557058959492</v>
      </c>
      <c r="I103" s="1" t="n">
        <f aca="false">0.5*B103+0.5*C103</f>
        <v>0.0450399134330096</v>
      </c>
      <c r="M103" s="1" t="n">
        <f aca="false">'Optimal portfolio from homework'!D$34+'Optimal portfolio from homework'!D$32*B103</f>
        <v>0.00484388404081549</v>
      </c>
      <c r="N103" s="8" t="n">
        <f aca="false">C103-M103</f>
        <v>0.0829362894412167</v>
      </c>
    </row>
    <row r="104" customFormat="false" ht="13.8" hidden="false" customHeight="false" outlineLevel="0" collapsed="false">
      <c r="A104" s="4" t="n">
        <v>42552</v>
      </c>
      <c r="B104" s="1" t="n">
        <f aca="false">Data!C104-Data!$B104</f>
        <v>0.0365635668921362</v>
      </c>
      <c r="C104" s="1" t="n">
        <f aca="false">Data!D104-Data!$B104</f>
        <v>0.0115691723614275</v>
      </c>
      <c r="E104" s="1" t="n">
        <f aca="false">0.8*B104 + 0.2*C104</f>
        <v>0.0315646879859945</v>
      </c>
      <c r="G104" s="1" t="n">
        <f aca="false">'Optimal portfolio from homework'!$B$15*B104 + 'Optimal portfolio from homework'!$C$15*C104</f>
        <v>0.0278044555272565</v>
      </c>
      <c r="I104" s="1" t="n">
        <f aca="false">0.5*B104+0.5*C104</f>
        <v>0.0240663696267819</v>
      </c>
      <c r="M104" s="1" t="n">
        <f aca="false">'Optimal portfolio from homework'!D$34+'Optimal portfolio from homework'!D$32*B104</f>
        <v>0.00733546468434142</v>
      </c>
      <c r="N104" s="8" t="n">
        <f aca="false">C104-M104</f>
        <v>0.00423370767708608</v>
      </c>
    </row>
    <row r="105" customFormat="false" ht="13.8" hidden="false" customHeight="false" outlineLevel="0" collapsed="false">
      <c r="A105" s="4" t="n">
        <v>42583</v>
      </c>
      <c r="B105" s="1" t="n">
        <f aca="false">Data!C105-Data!$B105</f>
        <v>0.00109488520344645</v>
      </c>
      <c r="C105" s="1" t="n">
        <f aca="false">Data!D105-Data!$B105</f>
        <v>-0.013745966228893</v>
      </c>
      <c r="E105" s="1" t="n">
        <f aca="false">0.8*B105 + 0.2*C105</f>
        <v>-0.00187328508302145</v>
      </c>
      <c r="G105" s="1" t="n">
        <f aca="false">'Optimal portfolio from homework'!$B$15*B105 + 'Optimal portfolio from homework'!$C$15*C105</f>
        <v>-0.00410598774771798</v>
      </c>
      <c r="I105" s="1" t="n">
        <f aca="false">0.5*B105+0.5*C105</f>
        <v>-0.0063255405127233</v>
      </c>
      <c r="M105" s="1" t="n">
        <f aca="false">'Optimal portfolio from homework'!D$34+'Optimal portfolio from homework'!D$32*B105</f>
        <v>0.00475627650357791</v>
      </c>
      <c r="N105" s="8" t="n">
        <f aca="false">C105-M105</f>
        <v>-0.0185022427324709</v>
      </c>
    </row>
    <row r="106" customFormat="false" ht="13.8" hidden="false" customHeight="false" outlineLevel="0" collapsed="false">
      <c r="A106" s="4" t="n">
        <v>42614</v>
      </c>
      <c r="B106" s="1" t="n">
        <f aca="false">Data!C106-Data!$B106</f>
        <v>-0.00011818521372533</v>
      </c>
      <c r="C106" s="1" t="n">
        <f aca="false">Data!D106-Data!$B106</f>
        <v>0.0100324166000989</v>
      </c>
      <c r="E106" s="1" t="n">
        <f aca="false">0.8*B106 + 0.2*C106</f>
        <v>0.00191193514903951</v>
      </c>
      <c r="G106" s="1" t="n">
        <f aca="false">'Optimal portfolio from homework'!$B$15*B106 + 'Optimal portfolio from homework'!$C$15*C106</f>
        <v>0.00343902244732038</v>
      </c>
      <c r="I106" s="1" t="n">
        <f aca="false">0.5*B106+0.5*C106</f>
        <v>0.00495711569318677</v>
      </c>
      <c r="M106" s="1" t="n">
        <f aca="false">'Optimal portfolio from homework'!D$34+'Optimal portfolio from homework'!D$32*B106</f>
        <v>0.0046680652497776</v>
      </c>
      <c r="N106" s="8" t="n">
        <f aca="false">C106-M106</f>
        <v>0.0053643513503213</v>
      </c>
    </row>
    <row r="107" customFormat="false" ht="13.8" hidden="false" customHeight="false" outlineLevel="0" collapsed="false">
      <c r="A107" s="4" t="n">
        <v>42644</v>
      </c>
      <c r="B107" s="1" t="n">
        <f aca="false">Data!C107-Data!$B107</f>
        <v>-0.0185307527096549</v>
      </c>
      <c r="C107" s="1" t="n">
        <f aca="false">Data!D107-Data!$B107</f>
        <v>-0.0406397921530236</v>
      </c>
      <c r="E107" s="1" t="n">
        <f aca="false">0.8*B107 + 0.2*C107</f>
        <v>-0.0229525605983286</v>
      </c>
      <c r="G107" s="1" t="n">
        <f aca="false">'Optimal portfolio from homework'!$B$15*B107 + 'Optimal portfolio from homework'!$C$15*C107</f>
        <v>-0.0262787114936556</v>
      </c>
      <c r="I107" s="1" t="n">
        <f aca="false">0.5*B107+0.5*C107</f>
        <v>-0.0295852724313393</v>
      </c>
      <c r="M107" s="1" t="n">
        <f aca="false">'Optimal portfolio from homework'!D$34+'Optimal portfolio from homework'!D$32*B107</f>
        <v>0.00332915232147005</v>
      </c>
      <c r="N107" s="8" t="n">
        <f aca="false">C107-M107</f>
        <v>-0.0439689444744937</v>
      </c>
    </row>
    <row r="108" customFormat="false" ht="13.8" hidden="false" customHeight="false" outlineLevel="0" collapsed="false">
      <c r="A108" s="4" t="n">
        <v>42675</v>
      </c>
      <c r="B108" s="1" t="n">
        <f aca="false">Data!C108-Data!$B108</f>
        <v>0.0368899257148674</v>
      </c>
      <c r="C108" s="1" t="n">
        <f aca="false">Data!D108-Data!$B108</f>
        <v>-0.0682211740700046</v>
      </c>
      <c r="E108" s="1" t="n">
        <f aca="false">0.8*B108 + 0.2*C108</f>
        <v>0.015867705757893</v>
      </c>
      <c r="G108" s="1" t="n">
        <f aca="false">'Optimal portfolio from homework'!$B$15*B108 + 'Optimal portfolio from homework'!$C$15*C108</f>
        <v>5.4473366961804E-005</v>
      </c>
      <c r="I108" s="1" t="n">
        <f aca="false">0.5*B108+0.5*C108</f>
        <v>-0.0156656241775686</v>
      </c>
      <c r="M108" s="1" t="n">
        <f aca="false">'Optimal portfolio from homework'!D$34+'Optimal portfolio from homework'!D$32*B108</f>
        <v>0.00735919662977047</v>
      </c>
      <c r="N108" s="8" t="n">
        <f aca="false">C108-M108</f>
        <v>-0.0755803706997751</v>
      </c>
    </row>
    <row r="109" customFormat="false" ht="13.8" hidden="false" customHeight="false" outlineLevel="0" collapsed="false">
      <c r="A109" s="4" t="n">
        <v>42705</v>
      </c>
      <c r="B109" s="1" t="n">
        <f aca="false">Data!C109-Data!$B109</f>
        <v>0.0193261876640142</v>
      </c>
      <c r="C109" s="1" t="n">
        <f aca="false">Data!D109-Data!$B109</f>
        <v>-0.0241335859861885</v>
      </c>
      <c r="E109" s="1" t="n">
        <f aca="false">0.8*B109 + 0.2*C109</f>
        <v>0.0106342329339737</v>
      </c>
      <c r="G109" s="1" t="n">
        <f aca="false">'Optimal portfolio from homework'!$B$15*B109 + 'Optimal portfolio from homework'!$C$15*C109</f>
        <v>0.00409601288114881</v>
      </c>
      <c r="I109" s="1" t="n">
        <f aca="false">0.5*B109+0.5*C109</f>
        <v>-0.0024036991610871</v>
      </c>
      <c r="M109" s="1" t="n">
        <f aca="false">'Optimal portfolio from homework'!D$34+'Optimal portfolio from homework'!D$32*B109</f>
        <v>0.00608200832070421</v>
      </c>
      <c r="N109" s="8" t="n">
        <f aca="false">C109-M109</f>
        <v>-0.0302155943068927</v>
      </c>
    </row>
    <row r="110" customFormat="false" ht="13.8" hidden="false" customHeight="false" outlineLevel="0" collapsed="false">
      <c r="A110" s="4" t="n">
        <v>42736</v>
      </c>
      <c r="B110" s="1" t="n">
        <f aca="false">Data!C110-Data!$B110</f>
        <v>0.0184313888754419</v>
      </c>
      <c r="C110" s="1" t="n">
        <f aca="false">Data!D110-Data!$B110</f>
        <v>0.0338507117591235</v>
      </c>
      <c r="E110" s="1" t="n">
        <f aca="false">0.8*B110 + 0.2*C110</f>
        <v>0.0215152534521782</v>
      </c>
      <c r="G110" s="1" t="n">
        <f aca="false">'Optimal portfolio from homework'!$B$15*B110 + 'Optimal portfolio from homework'!$C$15*C110</f>
        <v>0.023834983115073</v>
      </c>
      <c r="I110" s="1" t="n">
        <f aca="false">0.5*B110+0.5*C110</f>
        <v>0.0261410503172827</v>
      </c>
      <c r="M110" s="1" t="n">
        <f aca="false">'Optimal portfolio from homework'!D$34+'Optimal portfolio from homework'!D$32*B110</f>
        <v>0.00601694093308875</v>
      </c>
      <c r="N110" s="8" t="n">
        <f aca="false">C110-M110</f>
        <v>0.0278337708260347</v>
      </c>
    </row>
    <row r="111" customFormat="false" ht="13.8" hidden="false" customHeight="false" outlineLevel="0" collapsed="false">
      <c r="A111" s="4" t="n">
        <v>42767</v>
      </c>
      <c r="B111" s="1" t="n">
        <f aca="false">Data!C111-Data!$B111</f>
        <v>0.0392274826570371</v>
      </c>
      <c r="C111" s="1" t="n">
        <f aca="false">Data!D111-Data!$B111</f>
        <v>0.0438942942942943</v>
      </c>
      <c r="E111" s="1" t="n">
        <f aca="false">0.8*B111 + 0.2*C111</f>
        <v>0.0401608449844885</v>
      </c>
      <c r="G111" s="1" t="n">
        <f aca="false">'Optimal portfolio from homework'!$B$15*B111 + 'Optimal portfolio from homework'!$C$15*C111</f>
        <v>0.0408629342699749</v>
      </c>
      <c r="I111" s="1" t="n">
        <f aca="false">0.5*B111+0.5*C111</f>
        <v>0.0415608884756657</v>
      </c>
      <c r="M111" s="1" t="n">
        <f aca="false">'Optimal portfolio from homework'!D$34+'Optimal portfolio from homework'!D$32*B111</f>
        <v>0.0075291775523777</v>
      </c>
      <c r="N111" s="8" t="n">
        <f aca="false">C111-M111</f>
        <v>0.0363651167419166</v>
      </c>
    </row>
    <row r="112" customFormat="false" ht="13.8" hidden="false" customHeight="false" outlineLevel="0" collapsed="false">
      <c r="A112" s="4" t="n">
        <v>42795</v>
      </c>
      <c r="B112" s="1" t="n">
        <f aca="false">Data!C112-Data!$B112</f>
        <v>0.000700500297168916</v>
      </c>
      <c r="C112" s="1" t="n">
        <f aca="false">Data!D112-Data!$B112</f>
        <v>-0.00844761562425115</v>
      </c>
      <c r="E112" s="1" t="n">
        <f aca="false">0.8*B112 + 0.2*C112</f>
        <v>-0.0011291228871151</v>
      </c>
      <c r="G112" s="1" t="n">
        <f aca="false">'Optimal portfolio from homework'!$B$15*B112 + 'Optimal portfolio from homework'!$C$15*C112</f>
        <v>-0.00250539316970816</v>
      </c>
      <c r="I112" s="1" t="n">
        <f aca="false">0.5*B112+0.5*C112</f>
        <v>-0.00387355766354112</v>
      </c>
      <c r="M112" s="1" t="n">
        <f aca="false">'Optimal portfolio from homework'!D$34+'Optimal portfolio from homework'!D$32*B112</f>
        <v>0.00472759788231224</v>
      </c>
      <c r="N112" s="8" t="n">
        <f aca="false">C112-M112</f>
        <v>-0.0131752135065634</v>
      </c>
    </row>
    <row r="113" customFormat="false" ht="13.8" hidden="false" customHeight="false" outlineLevel="0" collapsed="false">
      <c r="A113" s="4" t="n">
        <v>42826</v>
      </c>
      <c r="B113" s="1" t="n">
        <f aca="false">Data!C113-Data!$B113</f>
        <v>0.00968115111213014</v>
      </c>
      <c r="C113" s="1" t="n">
        <f aca="false">Data!D113-Data!$B113</f>
        <v>0.0187075380526697</v>
      </c>
      <c r="E113" s="1" t="n">
        <f aca="false">0.8*B113 + 0.2*C113</f>
        <v>0.0114864285002381</v>
      </c>
      <c r="G113" s="1" t="n">
        <f aca="false">'Optimal portfolio from homework'!$B$15*B113 + 'Optimal portfolio from homework'!$C$15*C113</f>
        <v>0.0128443855060476</v>
      </c>
      <c r="I113" s="1" t="n">
        <f aca="false">0.5*B113+0.5*C113</f>
        <v>0.0141943445823999</v>
      </c>
      <c r="M113" s="1" t="n">
        <f aca="false">'Optimal portfolio from homework'!D$34+'Optimal portfolio from homework'!D$32*B113</f>
        <v>0.00538064691979305</v>
      </c>
      <c r="N113" s="8" t="n">
        <f aca="false">C113-M113</f>
        <v>0.0133268911328767</v>
      </c>
    </row>
    <row r="114" customFormat="false" ht="13.8" hidden="false" customHeight="false" outlineLevel="0" collapsed="false">
      <c r="A114" s="4" t="n">
        <v>42856</v>
      </c>
      <c r="B114" s="1" t="n">
        <f aca="false">Data!C114-Data!$B114</f>
        <v>0.0133374404140373</v>
      </c>
      <c r="C114" s="1" t="n">
        <f aca="false">Data!D114-Data!$B114</f>
        <v>-0.00198279799296748</v>
      </c>
      <c r="E114" s="1" t="n">
        <f aca="false">0.8*B114 + 0.2*C114</f>
        <v>0.0102733927326364</v>
      </c>
      <c r="G114" s="1" t="n">
        <f aca="false">'Optimal portfolio from homework'!$B$15*B114 + 'Optimal portfolio from homework'!$C$15*C114</f>
        <v>0.00796856963868843</v>
      </c>
      <c r="I114" s="1" t="n">
        <f aca="false">0.5*B114+0.5*C114</f>
        <v>0.00567732121053493</v>
      </c>
      <c r="M114" s="1" t="n">
        <f aca="false">'Optimal portfolio from homework'!D$34+'Optimal portfolio from homework'!D$32*B114</f>
        <v>0.00564652255158847</v>
      </c>
      <c r="N114" s="8" t="n">
        <f aca="false">C114-M114</f>
        <v>-0.00762932054455595</v>
      </c>
    </row>
    <row r="115" customFormat="false" ht="13.8" hidden="false" customHeight="false" outlineLevel="0" collapsed="false">
      <c r="A115" s="4" t="n">
        <v>42887</v>
      </c>
      <c r="B115" s="1" t="n">
        <f aca="false">Data!C115-Data!$B115</f>
        <v>0.00551578182993622</v>
      </c>
      <c r="C115" s="1" t="n">
        <f aca="false">Data!D115-Data!$B115</f>
        <v>-0.0168604842538376</v>
      </c>
      <c r="E115" s="1" t="n">
        <f aca="false">0.8*B115 + 0.2*C115</f>
        <v>0.00104052861318145</v>
      </c>
      <c r="G115" s="1" t="n">
        <f aca="false">'Optimal portfolio from homework'!$B$15*B115 + 'Optimal portfolio from homework'!$C$15*C115</f>
        <v>-0.00232582466775865</v>
      </c>
      <c r="I115" s="1" t="n">
        <f aca="false">0.5*B115+0.5*C115</f>
        <v>-0.00567235121195071</v>
      </c>
      <c r="M115" s="1" t="n">
        <f aca="false">'Optimal portfolio from homework'!D$34+'Optimal portfolio from homework'!D$32*B115</f>
        <v>0.0050777523460549</v>
      </c>
      <c r="N115" s="8" t="n">
        <f aca="false">C115-M115</f>
        <v>-0.0219382365998925</v>
      </c>
    </row>
    <row r="116" customFormat="false" ht="13.8" hidden="false" customHeight="false" outlineLevel="0" collapsed="false">
      <c r="A116" s="4" t="n">
        <v>42917</v>
      </c>
      <c r="B116" s="1" t="n">
        <f aca="false">Data!C116-Data!$B116</f>
        <v>0.0197245810055865</v>
      </c>
      <c r="C116" s="1" t="n">
        <f aca="false">Data!D116-Data!$B116</f>
        <v>0.0178803338025337</v>
      </c>
      <c r="E116" s="1" t="n">
        <f aca="false">0.8*B116 + 0.2*C116</f>
        <v>0.019355731564976</v>
      </c>
      <c r="G116" s="1" t="n">
        <f aca="false">'Optimal portfolio from homework'!$B$15*B116 + 'Optimal portfolio from homework'!$C$15*C116</f>
        <v>0.0190782774267557</v>
      </c>
      <c r="I116" s="1" t="n">
        <f aca="false">0.5*B116+0.5*C116</f>
        <v>0.0188024574040601</v>
      </c>
      <c r="M116" s="1" t="n">
        <f aca="false">'Optimal portfolio from homework'!D$34+'Optimal portfolio from homework'!D$32*B116</f>
        <v>0.00611097842472152</v>
      </c>
      <c r="N116" s="8" t="n">
        <f aca="false">C116-M116</f>
        <v>0.0117693553778122</v>
      </c>
    </row>
    <row r="117" customFormat="false" ht="13.8" hidden="false" customHeight="false" outlineLevel="0" collapsed="false">
      <c r="A117" s="4" t="n">
        <v>42948</v>
      </c>
      <c r="B117" s="1" t="n">
        <f aca="false">Data!C117-Data!$B117</f>
        <v>0.00203447792571833</v>
      </c>
      <c r="C117" s="1" t="n">
        <f aca="false">Data!D117-Data!$B117</f>
        <v>0.0302525249733486</v>
      </c>
      <c r="E117" s="1" t="n">
        <f aca="false">0.8*B117 + 0.2*C117</f>
        <v>0.00767808733524439</v>
      </c>
      <c r="G117" s="1" t="n">
        <f aca="false">'Optimal portfolio from homework'!$B$15*B117 + 'Optimal portfolio from homework'!$C$15*C117</f>
        <v>0.0119232958479102</v>
      </c>
      <c r="I117" s="1" t="n">
        <f aca="false">0.5*B117+0.5*C117</f>
        <v>0.0161435014495335</v>
      </c>
      <c r="M117" s="1" t="n">
        <f aca="false">'Optimal portfolio from homework'!D$34+'Optimal portfolio from homework'!D$32*B117</f>
        <v>0.00482460118689389</v>
      </c>
      <c r="N117" s="8" t="n">
        <f aca="false">C117-M117</f>
        <v>0.0254279237864547</v>
      </c>
    </row>
    <row r="118" customFormat="false" ht="13.8" hidden="false" customHeight="false" outlineLevel="0" collapsed="false">
      <c r="A118" s="4" t="n">
        <v>42979</v>
      </c>
      <c r="B118" s="1" t="n">
        <f aca="false">Data!C118-Data!$B118</f>
        <v>0.0196908592338404</v>
      </c>
      <c r="C118" s="1" t="n">
        <f aca="false">Data!D118-Data!$B118</f>
        <v>-0.0153355950375248</v>
      </c>
      <c r="E118" s="1" t="n">
        <f aca="false">0.8*B118 + 0.2*C118</f>
        <v>0.0126855683795674</v>
      </c>
      <c r="G118" s="1" t="n">
        <f aca="false">'Optimal portfolio from homework'!$B$15*B118 + 'Optimal portfolio from homework'!$C$15*C118</f>
        <v>0.0074160824512778</v>
      </c>
      <c r="I118" s="1" t="n">
        <f aca="false">0.5*B118+0.5*C118</f>
        <v>0.00217763209815781</v>
      </c>
      <c r="M118" s="1" t="n">
        <f aca="false">'Optimal portfolio from homework'!D$34+'Optimal portfolio from homework'!D$32*B118</f>
        <v>0.00610852626718476</v>
      </c>
      <c r="N118" s="8" t="n">
        <f aca="false">C118-M118</f>
        <v>-0.0214441213047096</v>
      </c>
    </row>
    <row r="119" customFormat="false" ht="13.8" hidden="false" customHeight="false" outlineLevel="0" collapsed="false">
      <c r="A119" s="4" t="n">
        <v>43009</v>
      </c>
      <c r="B119" s="1" t="n">
        <f aca="false">Data!C119-Data!$B119</f>
        <v>0.0222758180332804</v>
      </c>
      <c r="C119" s="1" t="n">
        <f aca="false">Data!D119-Data!$B119</f>
        <v>-0.0106517386067835</v>
      </c>
      <c r="E119" s="1" t="n">
        <f aca="false">0.8*B119 + 0.2*C119</f>
        <v>0.0156903067052676</v>
      </c>
      <c r="G119" s="1" t="n">
        <f aca="false">'Optimal portfolio from homework'!$B$15*B119 + 'Optimal portfolio from homework'!$C$15*C119</f>
        <v>0.0107365852973424</v>
      </c>
      <c r="I119" s="1" t="n">
        <f aca="false">0.5*B119+0.5*C119</f>
        <v>0.00581203971324846</v>
      </c>
      <c r="M119" s="1" t="n">
        <f aca="false">'Optimal portfolio from homework'!D$34+'Optimal portfolio from homework'!D$32*B119</f>
        <v>0.00629649759472925</v>
      </c>
      <c r="N119" s="8" t="n">
        <f aca="false">C119-M119</f>
        <v>-0.0169482362015128</v>
      </c>
    </row>
    <row r="120" customFormat="false" ht="13.8" hidden="false" customHeight="false" outlineLevel="0" collapsed="false">
      <c r="A120" s="4" t="n">
        <v>43040</v>
      </c>
      <c r="B120" s="1" t="n">
        <f aca="false">Data!C120-Data!$B120</f>
        <v>0.0297933770381577</v>
      </c>
      <c r="C120" s="1" t="n">
        <f aca="false">Data!D120-Data!$B120</f>
        <v>0.00528129315756445</v>
      </c>
      <c r="E120" s="1" t="n">
        <f aca="false">0.8*B120 + 0.2*C120</f>
        <v>0.024890960262039</v>
      </c>
      <c r="G120" s="1" t="n">
        <f aca="false">'Optimal portfolio from homework'!$B$15*B120 + 'Optimal portfolio from homework'!$C$15*C120</f>
        <v>0.0212032880791474</v>
      </c>
      <c r="I120" s="1" t="n">
        <f aca="false">0.5*B120+0.5*C120</f>
        <v>0.0175373350978611</v>
      </c>
      <c r="M120" s="1" t="n">
        <f aca="false">'Optimal portfolio from homework'!D$34+'Optimal portfolio from homework'!D$32*B120</f>
        <v>0.00684315448780895</v>
      </c>
      <c r="N120" s="8" t="n">
        <f aca="false">C120-M120</f>
        <v>-0.0015618613302445</v>
      </c>
    </row>
    <row r="121" customFormat="false" ht="13.8" hidden="false" customHeight="false" outlineLevel="0" collapsed="false">
      <c r="A121" s="4" t="n">
        <v>43070</v>
      </c>
      <c r="B121" s="1" t="n">
        <f aca="false">Data!C121-Data!$B121</f>
        <v>0.0101198833366344</v>
      </c>
      <c r="C121" s="1" t="n">
        <f aca="false">Data!D121-Data!$B121</f>
        <v>0.0102921382053581</v>
      </c>
      <c r="E121" s="1" t="n">
        <f aca="false">0.8*B121 + 0.2*C121</f>
        <v>0.0101543343103792</v>
      </c>
      <c r="G121" s="1" t="n">
        <f aca="false">'Optimal portfolio from homework'!$B$15*B121 + 'Optimal portfolio from homework'!$C$15*C121</f>
        <v>0.0101802488548485</v>
      </c>
      <c r="I121" s="1" t="n">
        <f aca="false">0.5*B121+0.5*C121</f>
        <v>0.0102060107709963</v>
      </c>
      <c r="M121" s="1" t="n">
        <f aca="false">'Optimal portfolio from homework'!D$34+'Optimal portfolio from homework'!D$32*B121</f>
        <v>0.00541255036007012</v>
      </c>
      <c r="N121" s="8" t="n">
        <f aca="false">C121-M121</f>
        <v>0.00487958784528798</v>
      </c>
    </row>
    <row r="122" customFormat="false" ht="13.8" hidden="false" customHeight="false" outlineLevel="0" collapsed="false">
      <c r="A122" s="4" t="n">
        <v>43101</v>
      </c>
      <c r="B122" s="1" t="n">
        <f aca="false">Data!C122-Data!$B122</f>
        <v>0.0559266510007293</v>
      </c>
      <c r="C122" s="1" t="n">
        <f aca="false">Data!D122-Data!$B122</f>
        <v>0.0349357500964134</v>
      </c>
      <c r="E122" s="1" t="n">
        <f aca="false">0.8*B122 + 0.2*C122</f>
        <v>0.0517284708198662</v>
      </c>
      <c r="G122" s="1" t="n">
        <f aca="false">'Optimal portfolio from homework'!$B$15*B122 + 'Optimal portfolio from homework'!$C$15*C122</f>
        <v>0.0485705360748742</v>
      </c>
      <c r="I122" s="1" t="n">
        <f aca="false">0.5*B122+0.5*C122</f>
        <v>0.0454312005485714</v>
      </c>
      <c r="M122" s="1" t="n">
        <f aca="false">'Optimal portfolio from homework'!D$34+'Optimal portfolio from homework'!D$32*B122</f>
        <v>0.00874349665221516</v>
      </c>
      <c r="N122" s="8" t="n">
        <f aca="false">C122-M122</f>
        <v>0.0261922534441982</v>
      </c>
    </row>
    <row r="123" customFormat="false" ht="13.8" hidden="false" customHeight="false" outlineLevel="0" collapsed="false">
      <c r="A123" s="4" t="n">
        <v>43132</v>
      </c>
      <c r="B123" s="1" t="n">
        <f aca="false">Data!C123-Data!$B123</f>
        <v>-0.0380845163268435</v>
      </c>
      <c r="C123" s="1" t="n">
        <f aca="false">Data!D123-Data!$B123</f>
        <v>-0.0182585960471954</v>
      </c>
      <c r="E123" s="1" t="n">
        <f aca="false">0.8*B123 + 0.2*C123</f>
        <v>-0.0341193322709139</v>
      </c>
      <c r="G123" s="1" t="n">
        <f aca="false">'Optimal portfolio from homework'!$B$15*B123 + 'Optimal portfolio from homework'!$C$15*C123</f>
        <v>-0.031136660741572</v>
      </c>
      <c r="I123" s="1" t="n">
        <f aca="false">0.5*B123+0.5*C123</f>
        <v>-0.0281715561870194</v>
      </c>
      <c r="M123" s="1" t="n">
        <f aca="false">'Optimal portfolio from homework'!D$34+'Optimal portfolio from homework'!D$32*B123</f>
        <v>0.00190725464696532</v>
      </c>
      <c r="N123" s="8" t="n">
        <f aca="false">C123-M123</f>
        <v>-0.0201658506941607</v>
      </c>
    </row>
    <row r="124" customFormat="false" ht="13.8" hidden="false" customHeight="false" outlineLevel="0" collapsed="false">
      <c r="A124" s="4" t="n">
        <v>43160</v>
      </c>
      <c r="B124" s="1" t="n">
        <f aca="false">Data!C124-Data!$B124</f>
        <v>-0.0266152706757727</v>
      </c>
      <c r="C124" s="1" t="n">
        <f aca="false">Data!D124-Data!$B124</f>
        <v>0.00162665303340158</v>
      </c>
      <c r="E124" s="1" t="n">
        <f aca="false">0.8*B124 + 0.2*C124</f>
        <v>-0.0209668859339379</v>
      </c>
      <c r="G124" s="1" t="n">
        <f aca="false">'Optimal portfolio from homework'!$B$15*B124 + 'Optimal portfolio from homework'!$C$15*C124</f>
        <v>-0.0167180853439511</v>
      </c>
      <c r="I124" s="1" t="n">
        <f aca="false">0.5*B124+0.5*C124</f>
        <v>-0.0124943088211856</v>
      </c>
      <c r="M124" s="1" t="n">
        <f aca="false">'Optimal portfolio from homework'!D$34+'Optimal portfolio from homework'!D$32*B124</f>
        <v>0.00274126768091882</v>
      </c>
      <c r="N124" s="8" t="n">
        <f aca="false">C124-M124</f>
        <v>-0.00111461464751724</v>
      </c>
    </row>
    <row r="125" customFormat="false" ht="13.8" hidden="false" customHeight="false" outlineLevel="0" collapsed="false">
      <c r="A125" s="4" t="n">
        <v>43191</v>
      </c>
      <c r="B125" s="1" t="n">
        <f aca="false">Data!C125-Data!$B125</f>
        <v>0.00233241458512785</v>
      </c>
      <c r="C125" s="1" t="n">
        <f aca="false">Data!D125-Data!$B125</f>
        <v>-0.00717838205302517</v>
      </c>
      <c r="E125" s="1" t="n">
        <f aca="false">0.8*B125 + 0.2*C125</f>
        <v>0.000430255257497248</v>
      </c>
      <c r="G125" s="1" t="n">
        <f aca="false">'Optimal portfolio from homework'!$B$15*B125 + 'Optimal portfolio from homework'!$C$15*C125</f>
        <v>-0.0010005778112254</v>
      </c>
      <c r="I125" s="1" t="n">
        <f aca="false">0.5*B125+0.5*C125</f>
        <v>-0.00242298373394866</v>
      </c>
      <c r="M125" s="1" t="n">
        <f aca="false">'Optimal portfolio from homework'!D$34+'Optimal portfolio from homework'!D$32*B125</f>
        <v>0.0048462663482131</v>
      </c>
      <c r="N125" s="8" t="n">
        <f aca="false">C125-M125</f>
        <v>-0.0120246484012383</v>
      </c>
    </row>
    <row r="126" customFormat="false" ht="13.8" hidden="false" customHeight="false" outlineLevel="0" collapsed="false">
      <c r="A126" s="4" t="n">
        <v>43221</v>
      </c>
      <c r="B126" s="1" t="n">
        <f aca="false">Data!C126-Data!$B126</f>
        <v>0.0225457338999673</v>
      </c>
      <c r="C126" s="1" t="n">
        <f aca="false">Data!D126-Data!$B126</f>
        <v>-0.0110866096866097</v>
      </c>
      <c r="E126" s="1" t="n">
        <f aca="false">0.8*B126 + 0.2*C126</f>
        <v>0.0158192651826519</v>
      </c>
      <c r="G126" s="1" t="n">
        <f aca="false">'Optimal portfolio from homework'!$B$15*B126 + 'Optimal portfolio from homework'!$C$15*C126</f>
        <v>0.0107595134906357</v>
      </c>
      <c r="I126" s="1" t="n">
        <f aca="false">0.5*B126+0.5*C126</f>
        <v>0.00572956210667881</v>
      </c>
      <c r="M126" s="1" t="n">
        <f aca="false">'Optimal portfolio from homework'!D$34+'Optimal portfolio from homework'!D$32*B126</f>
        <v>0.00631612515854089</v>
      </c>
      <c r="N126" s="8" t="n">
        <f aca="false">C126-M126</f>
        <v>-0.0174027348451506</v>
      </c>
    </row>
    <row r="127" customFormat="false" ht="13.8" hidden="false" customHeight="false" outlineLevel="0" collapsed="false">
      <c r="A127" s="4" t="n">
        <v>43252</v>
      </c>
      <c r="B127" s="1" t="n">
        <f aca="false">Data!C127-Data!$B127</f>
        <v>0.00465054148457684</v>
      </c>
      <c r="C127" s="1" t="n">
        <f aca="false">Data!D127-Data!$B127</f>
        <v>-0.0420214039125432</v>
      </c>
      <c r="E127" s="1" t="n">
        <f aca="false">0.8*B127 + 0.2*C127</f>
        <v>-0.00468384759484717</v>
      </c>
      <c r="G127" s="1" t="n">
        <f aca="false">'Optimal portfolio from homework'!$B$15*B127 + 'Optimal portfolio from homework'!$C$15*C127</f>
        <v>-0.011705316499768</v>
      </c>
      <c r="I127" s="1" t="n">
        <f aca="false">0.5*B127+0.5*C127</f>
        <v>-0.0186854312139832</v>
      </c>
      <c r="M127" s="1" t="n">
        <f aca="false">'Optimal portfolio from homework'!D$34+'Optimal portfolio from homework'!D$32*B127</f>
        <v>0.0050148343698003</v>
      </c>
      <c r="N127" s="8" t="n">
        <f aca="false">C127-M127</f>
        <v>-0.0470362382823435</v>
      </c>
    </row>
    <row r="128" customFormat="false" ht="13.8" hidden="false" customHeight="false" outlineLevel="0" collapsed="false">
      <c r="A128" s="4" t="n">
        <v>43282</v>
      </c>
      <c r="B128" s="1" t="n">
        <f aca="false">Data!C128-Data!$B128</f>
        <v>0.0354931112793338</v>
      </c>
      <c r="C128" s="1" t="n">
        <f aca="false">Data!D128-Data!$B128</f>
        <v>-0.0266689696533525</v>
      </c>
      <c r="E128" s="1" t="n">
        <f aca="false">0.8*B128 + 0.2*C128</f>
        <v>0.0230606950927965</v>
      </c>
      <c r="G128" s="1" t="n">
        <f aca="false">'Optimal portfolio from homework'!$B$15*B128 + 'Optimal portfolio from homework'!$C$15*C128</f>
        <v>0.0137088432550336</v>
      </c>
      <c r="I128" s="1" t="n">
        <f aca="false">0.5*B128+0.5*C128</f>
        <v>0.00441207081299066</v>
      </c>
      <c r="M128" s="1" t="n">
        <f aca="false">'Optimal portfolio from homework'!D$34+'Optimal portfolio from homework'!D$32*B128</f>
        <v>0.00725762399973959</v>
      </c>
      <c r="N128" s="8" t="n">
        <f aca="false">C128-M128</f>
        <v>-0.0339265936530921</v>
      </c>
    </row>
    <row r="129" customFormat="false" ht="13.8" hidden="false" customHeight="false" outlineLevel="0" collapsed="false">
      <c r="A129" s="4" t="n">
        <v>43313</v>
      </c>
      <c r="B129" s="1" t="n">
        <f aca="false">Data!C129-Data!$B129</f>
        <v>0.0308625432193621</v>
      </c>
      <c r="C129" s="1" t="n">
        <f aca="false">Data!D129-Data!$B129</f>
        <v>-0.0117295931758532</v>
      </c>
      <c r="E129" s="1" t="n">
        <f aca="false">0.8*B129 + 0.2*C129</f>
        <v>0.0223441159403191</v>
      </c>
      <c r="G129" s="1" t="n">
        <f aca="false">'Optimal portfolio from homework'!$B$15*B129 + 'Optimal portfolio from homework'!$C$15*C129</f>
        <v>0.0159364258655101</v>
      </c>
      <c r="I129" s="1" t="n">
        <f aca="false">0.5*B129+0.5*C129</f>
        <v>0.0095664750217545</v>
      </c>
      <c r="M129" s="1" t="n">
        <f aca="false">'Optimal portfolio from homework'!D$34+'Optimal portfolio from homework'!D$32*B129</f>
        <v>0.00692090140837504</v>
      </c>
      <c r="N129" s="8" t="n">
        <f aca="false">C129-M129</f>
        <v>-0.0186504945842282</v>
      </c>
    </row>
    <row r="130" customFormat="false" ht="13.8" hidden="false" customHeight="false" outlineLevel="0" collapsed="false">
      <c r="A130" s="4" t="n">
        <v>43344</v>
      </c>
      <c r="B130" s="1" t="n">
        <f aca="false">Data!C130-Data!$B130</f>
        <v>0.00404349928205711</v>
      </c>
      <c r="C130" s="1" t="n">
        <f aca="false">Data!D130-Data!$B130</f>
        <v>-0.0208478891328664</v>
      </c>
      <c r="E130" s="1" t="n">
        <f aca="false">0.8*B130 + 0.2*C130</f>
        <v>-0.000934778400927604</v>
      </c>
      <c r="G130" s="1" t="n">
        <f aca="false">'Optimal portfolio from homework'!$B$15*B130 + 'Optimal portfolio from homework'!$C$15*C130</f>
        <v>-0.00467951430744665</v>
      </c>
      <c r="I130" s="1" t="n">
        <f aca="false">0.5*B130+0.5*C130</f>
        <v>-0.00840219492540467</v>
      </c>
      <c r="M130" s="1" t="n">
        <f aca="false">'Optimal portfolio from homework'!D$34+'Optimal portfolio from homework'!D$32*B130</f>
        <v>0.00497069187564996</v>
      </c>
      <c r="N130" s="8" t="n">
        <f aca="false">C130-M130</f>
        <v>-0.0258185810085164</v>
      </c>
    </row>
    <row r="131" customFormat="false" ht="13.8" hidden="false" customHeight="false" outlineLevel="0" collapsed="false">
      <c r="A131" s="4" t="n">
        <v>43374</v>
      </c>
      <c r="B131" s="1" t="n">
        <f aca="false">Data!C131-Data!$B131</f>
        <v>-0.0703900962503251</v>
      </c>
      <c r="C131" s="1" t="n">
        <f aca="false">Data!D131-Data!$B131</f>
        <v>0.0269973384030418</v>
      </c>
      <c r="E131" s="1" t="n">
        <f aca="false">0.8*B131 + 0.2*C131</f>
        <v>-0.0509126093196517</v>
      </c>
      <c r="G131" s="1" t="n">
        <f aca="false">'Optimal portfolio from homework'!$B$15*B131 + 'Optimal portfolio from homework'!$C$15*C131</f>
        <v>-0.0362613485176792</v>
      </c>
      <c r="I131" s="1" t="n">
        <f aca="false">0.5*B131+0.5*C131</f>
        <v>-0.0216963789236417</v>
      </c>
      <c r="M131" s="1" t="n">
        <f aca="false">'Optimal portfolio from homework'!D$34+'Optimal portfolio from homework'!D$32*B131</f>
        <v>-0.000441921187723923</v>
      </c>
      <c r="N131" s="8" t="n">
        <f aca="false">C131-M131</f>
        <v>0.0274392595907657</v>
      </c>
    </row>
    <row r="132" customFormat="false" ht="13.8" hidden="false" customHeight="false" outlineLevel="0" collapsed="false">
      <c r="A132" s="4" t="n">
        <v>43405</v>
      </c>
      <c r="B132" s="1" t="n">
        <f aca="false">Data!C132-Data!$B132</f>
        <v>0.0184664964493737</v>
      </c>
      <c r="C132" s="1" t="n">
        <f aca="false">Data!D132-Data!$B132</f>
        <v>0.000458355916892496</v>
      </c>
      <c r="E132" s="1" t="n">
        <f aca="false">0.8*B132 + 0.2*C132</f>
        <v>0.0148648683428775</v>
      </c>
      <c r="G132" s="1" t="n">
        <f aca="false">'Optimal portfolio from homework'!$B$15*B132 + 'Optimal portfolio from homework'!$C$15*C132</f>
        <v>0.0121556691074827</v>
      </c>
      <c r="I132" s="1" t="n">
        <f aca="false">0.5*B132+0.5*C132</f>
        <v>0.00946242618313312</v>
      </c>
      <c r="M132" s="1" t="n">
        <f aca="false">'Optimal portfolio from homework'!D$34+'Optimal portfolio from homework'!D$32*B132</f>
        <v>0.00601949386247403</v>
      </c>
      <c r="N132" s="8" t="n">
        <f aca="false">C132-M132</f>
        <v>-0.00556113794558154</v>
      </c>
    </row>
    <row r="133" customFormat="false" ht="13.8" hidden="false" customHeight="false" outlineLevel="0" collapsed="false">
      <c r="A133" s="4" t="n">
        <v>43435</v>
      </c>
      <c r="B133" s="1" t="n">
        <f aca="false">Data!C133-Data!$B133</f>
        <v>-0.0924014174392535</v>
      </c>
      <c r="C133" s="1" t="n">
        <f aca="false">Data!D133-Data!$B133</f>
        <v>0.0481454381580564</v>
      </c>
      <c r="E133" s="1" t="n">
        <f aca="false">0.8*B133 + 0.2*C133</f>
        <v>-0.0642920463197915</v>
      </c>
      <c r="G133" s="1" t="n">
        <f aca="false">'Optimal portfolio from homework'!$B$15*B133 + 'Optimal portfolio from homework'!$C$15*C133</f>
        <v>-0.043147751436343</v>
      </c>
      <c r="I133" s="1" t="n">
        <f aca="false">0.5*B133+0.5*C133</f>
        <v>-0.0221279896405985</v>
      </c>
      <c r="M133" s="1" t="n">
        <f aca="false">'Optimal portfolio from homework'!D$34+'Optimal portfolio from homework'!D$32*B133</f>
        <v>-0.00204252591139982</v>
      </c>
      <c r="N133" s="8" t="n">
        <f aca="false">C133-M133</f>
        <v>0.0501879640694562</v>
      </c>
    </row>
    <row r="134" customFormat="false" ht="13.8" hidden="false" customHeight="false" outlineLevel="0" collapsed="false">
      <c r="A134" s="4" t="n">
        <v>43466</v>
      </c>
      <c r="B134" s="1" t="n">
        <f aca="false">Data!C134-Data!$B134</f>
        <v>0.0779207397165573</v>
      </c>
      <c r="C134" s="1" t="n">
        <f aca="false">Data!D134-Data!$B134</f>
        <v>0.0297729762415635</v>
      </c>
      <c r="E134" s="1" t="n">
        <f aca="false">0.8*B134 + 0.2*C134</f>
        <v>0.0682911870215585</v>
      </c>
      <c r="G134" s="1" t="n">
        <f aca="false">'Optimal portfolio from homework'!$B$15*B134 + 'Optimal portfolio from homework'!$C$15*C134</f>
        <v>0.0610476915725342</v>
      </c>
      <c r="I134" s="1" t="n">
        <f aca="false">0.5*B134+0.5*C134</f>
        <v>0.0538468579790604</v>
      </c>
      <c r="M134" s="1" t="n">
        <f aca="false">'Optimal portfolio from homework'!D$34+'Optimal portfolio from homework'!D$32*B134</f>
        <v>0.010342848276288</v>
      </c>
      <c r="N134" s="8" t="n">
        <f aca="false">C134-M134</f>
        <v>0.0194301279652755</v>
      </c>
    </row>
    <row r="135" customFormat="false" ht="13.8" hidden="false" customHeight="false" outlineLevel="0" collapsed="false">
      <c r="A135" s="4" t="n">
        <v>43497</v>
      </c>
      <c r="B135" s="1" t="n">
        <f aca="false">Data!C135-Data!$B135</f>
        <v>0.0302051208193311</v>
      </c>
      <c r="C135" s="1" t="n">
        <f aca="false">Data!D135-Data!$B135</f>
        <v>0.000430623818525457</v>
      </c>
      <c r="E135" s="1" t="n">
        <f aca="false">0.8*B135 + 0.2*C135</f>
        <v>0.0242502214191699</v>
      </c>
      <c r="G135" s="1" t="n">
        <f aca="false">'Optimal portfolio from homework'!$B$15*B135 + 'Optimal portfolio from homework'!$C$15*C135</f>
        <v>0.0197708558587253</v>
      </c>
      <c r="I135" s="1" t="n">
        <f aca="false">0.5*B135+0.5*C135</f>
        <v>0.0153178723189283</v>
      </c>
      <c r="M135" s="1" t="n">
        <f aca="false">'Optimal portfolio from homework'!D$34+'Optimal portfolio from homework'!D$32*B135</f>
        <v>0.00687309540028002</v>
      </c>
      <c r="N135" s="8" t="n">
        <f aca="false">C135-M135</f>
        <v>-0.00644247158175456</v>
      </c>
    </row>
    <row r="136" customFormat="false" ht="13.8" hidden="false" customHeight="false" outlineLevel="0" collapsed="false">
      <c r="A136" s="4" t="n">
        <v>43525</v>
      </c>
      <c r="B136" s="1" t="n">
        <f aca="false">Data!C136-Data!$B136</f>
        <v>0.0174663734710763</v>
      </c>
      <c r="C136" s="1" t="n">
        <f aca="false">Data!D136-Data!$B136</f>
        <v>-0.0277780036968577</v>
      </c>
      <c r="E136" s="1" t="n">
        <f aca="false">0.8*B136 + 0.2*C136</f>
        <v>0.00841749803748949</v>
      </c>
      <c r="G136" s="1" t="n">
        <f aca="false">'Optimal portfolio from homework'!$B$15*B136 + 'Optimal portfolio from homework'!$C$15*C136</f>
        <v>0.00161079682321438</v>
      </c>
      <c r="I136" s="1" t="n">
        <f aca="false">0.5*B136+0.5*C136</f>
        <v>-0.00515581511289069</v>
      </c>
      <c r="M136" s="1" t="n">
        <f aca="false">'Optimal portfolio from homework'!D$34+'Optimal portfolio from homework'!D$32*B136</f>
        <v>0.0059467675799588</v>
      </c>
      <c r="N136" s="8" t="n">
        <f aca="false">C136-M136</f>
        <v>-0.0337247712768165</v>
      </c>
    </row>
    <row r="137" customFormat="false" ht="13.8" hidden="false" customHeight="false" outlineLevel="0" collapsed="false">
      <c r="A137" s="4" t="n">
        <v>43556</v>
      </c>
      <c r="B137" s="1" t="n">
        <f aca="false">Data!C137-Data!$B137</f>
        <v>0.0383113778865269</v>
      </c>
      <c r="C137" s="1" t="n">
        <f aca="false">Data!D137-Data!$B137</f>
        <v>-0.00674702009836193</v>
      </c>
      <c r="E137" s="1" t="n">
        <f aca="false">0.8*B137 + 0.2*C137</f>
        <v>0.0292996982895492</v>
      </c>
      <c r="G137" s="1" t="n">
        <f aca="false">'Optimal portfolio from homework'!$B$15*B137 + 'Optimal portfolio from homework'!$C$15*C137</f>
        <v>0.0225209763471814</v>
      </c>
      <c r="I137" s="1" t="n">
        <f aca="false">0.5*B137+0.5*C137</f>
        <v>0.0157821788940825</v>
      </c>
      <c r="M137" s="1" t="n">
        <f aca="false">'Optimal portfolio from homework'!D$34+'Optimal portfolio from homework'!D$32*B137</f>
        <v>0.0074625608504326</v>
      </c>
      <c r="N137" s="8" t="n">
        <f aca="false">C137-M137</f>
        <v>-0.0142095809487945</v>
      </c>
    </row>
    <row r="138" customFormat="false" ht="13.8" hidden="false" customHeight="false" outlineLevel="0" collapsed="false">
      <c r="A138" s="4" t="n">
        <v>43586</v>
      </c>
      <c r="B138" s="1" t="n">
        <f aca="false">Data!C138-Data!$B138</f>
        <v>-0.0657460515194943</v>
      </c>
      <c r="C138" s="1" t="n">
        <f aca="false">Data!D138-Data!$B138</f>
        <v>0.0063425942496984</v>
      </c>
      <c r="E138" s="1" t="n">
        <f aca="false">0.8*B138 + 0.2*C138</f>
        <v>-0.0513283223656558</v>
      </c>
      <c r="G138" s="1" t="n">
        <f aca="false">'Optimal portfolio from homework'!$B$15*B138 + 'Optimal portfolio from homework'!$C$15*C138</f>
        <v>-0.0404830880314239</v>
      </c>
      <c r="I138" s="1" t="n">
        <f aca="false">0.5*B138+0.5*C138</f>
        <v>-0.029701728634898</v>
      </c>
      <c r="M138" s="1" t="n">
        <f aca="false">'Optimal portfolio from homework'!D$34+'Optimal portfolio from homework'!D$32*B138</f>
        <v>-0.000104218608704321</v>
      </c>
      <c r="N138" s="8" t="n">
        <f aca="false">C138-M138</f>
        <v>0.00644681285840272</v>
      </c>
    </row>
    <row r="139" customFormat="false" ht="13.8" hidden="false" customHeight="false" outlineLevel="0" collapsed="false">
      <c r="A139" s="4" t="n">
        <v>43617</v>
      </c>
      <c r="B139" s="1" t="n">
        <f aca="false">Data!C139-Data!$B139</f>
        <v>0.0685292522395198</v>
      </c>
      <c r="C139" s="1" t="n">
        <f aca="false">Data!D139-Data!$B139</f>
        <v>0.0886320987654321</v>
      </c>
      <c r="E139" s="1" t="n">
        <f aca="false">0.8*B139 + 0.2*C139</f>
        <v>0.0725498215447023</v>
      </c>
      <c r="G139" s="1" t="n">
        <f aca="false">'Optimal portfolio from homework'!$B$15*B139 + 'Optimal portfolio from homework'!$C$15*C139</f>
        <v>0.0755741546977574</v>
      </c>
      <c r="I139" s="1" t="n">
        <f aca="false">0.5*B139+0.5*C139</f>
        <v>0.078580675502476</v>
      </c>
      <c r="M139" s="1" t="n">
        <f aca="false">'Optimal portfolio from homework'!D$34+'Optimal portfolio from homework'!D$32*B139</f>
        <v>0.00965992428962377</v>
      </c>
      <c r="N139" s="8" t="n">
        <f aca="false">C139-M139</f>
        <v>0.0789721744758083</v>
      </c>
    </row>
    <row r="140" customFormat="false" ht="13.8" hidden="false" customHeight="false" outlineLevel="0" collapsed="false">
      <c r="A140" s="4" t="n">
        <v>43647</v>
      </c>
      <c r="B140" s="1" t="n">
        <f aca="false">Data!C140-Data!$B140</f>
        <v>0.0123588703437603</v>
      </c>
      <c r="C140" s="1" t="n">
        <f aca="false">Data!D140-Data!$B140</f>
        <v>0.0103771016133596</v>
      </c>
      <c r="E140" s="1" t="n">
        <f aca="false">0.8*B140 + 0.2*C140</f>
        <v>0.0119625165976801</v>
      </c>
      <c r="G140" s="1" t="n">
        <f aca="false">'Optimal portfolio from homework'!$B$15*B140 + 'Optimal portfolio from homework'!$C$15*C140</f>
        <v>0.0116643733041265</v>
      </c>
      <c r="I140" s="1" t="n">
        <f aca="false">0.5*B140+0.5*C140</f>
        <v>0.0113679859785599</v>
      </c>
      <c r="M140" s="1" t="n">
        <f aca="false">'Optimal portfolio from homework'!D$34+'Optimal portfolio from homework'!D$32*B140</f>
        <v>0.00557536353921074</v>
      </c>
      <c r="N140" s="8" t="n">
        <f aca="false">C140-M140</f>
        <v>0.00480173807414887</v>
      </c>
    </row>
    <row r="141" customFormat="false" ht="13.8" hidden="false" customHeight="false" outlineLevel="0" collapsed="false">
      <c r="A141" s="4" t="n">
        <v>43678</v>
      </c>
      <c r="B141" s="1" t="n">
        <f aca="false">Data!C141-Data!$B141</f>
        <v>-0.0175110723626853</v>
      </c>
      <c r="C141" s="1" t="n">
        <f aca="false">Data!D141-Data!$B141</f>
        <v>0.0655070567264338</v>
      </c>
      <c r="E141" s="1" t="n">
        <f aca="false">0.8*B141 + 0.2*C141</f>
        <v>-0.000907446544861481</v>
      </c>
      <c r="G141" s="1" t="n">
        <f aca="false">'Optimal portfolio from homework'!$B$15*B141 + 'Optimal portfolio from homework'!$C$15*C141</f>
        <v>0.0115820523818304</v>
      </c>
      <c r="I141" s="1" t="n">
        <f aca="false">0.5*B141+0.5*C141</f>
        <v>0.0239979921818742</v>
      </c>
      <c r="M141" s="1" t="n">
        <f aca="false">'Optimal portfolio from homework'!D$34+'Optimal portfolio from homework'!D$32*B141</f>
        <v>0.0034033007638098</v>
      </c>
      <c r="N141" s="8" t="n">
        <f aca="false">C141-M141</f>
        <v>0.062103755962624</v>
      </c>
    </row>
    <row r="142" customFormat="false" ht="13.8" hidden="false" customHeight="false" outlineLevel="0" collapsed="false">
      <c r="A142" s="4" t="n">
        <v>43709</v>
      </c>
      <c r="B142" s="1" t="n">
        <f aca="false">Data!C142-Data!$B142</f>
        <v>0.016788488585213</v>
      </c>
      <c r="C142" s="1" t="n">
        <f aca="false">Data!D142-Data!$B142</f>
        <v>-0.0273150502767679</v>
      </c>
      <c r="E142" s="1" t="n">
        <f aca="false">0.8*B142 + 0.2*C142</f>
        <v>0.00796778081281681</v>
      </c>
      <c r="G142" s="1" t="n">
        <f aca="false">'Optimal portfolio from homework'!$B$15*B142 + 'Optimal portfolio from homework'!$C$15*C142</f>
        <v>0.00133271077060093</v>
      </c>
      <c r="I142" s="1" t="n">
        <f aca="false">0.5*B142+0.5*C142</f>
        <v>-0.00526328084577746</v>
      </c>
      <c r="M142" s="1" t="n">
        <f aca="false">'Optimal portfolio from homework'!D$34+'Optimal portfolio from homework'!D$32*B142</f>
        <v>0.00589747359432712</v>
      </c>
      <c r="N142" s="8" t="n">
        <f aca="false">C142-M142</f>
        <v>-0.033212523871095</v>
      </c>
    </row>
    <row r="143" customFormat="false" ht="13.8" hidden="false" customHeight="false" outlineLevel="0" collapsed="false">
      <c r="A143" s="4" t="n">
        <v>43739</v>
      </c>
      <c r="B143" s="1" t="n">
        <f aca="false">Data!C143-Data!$B143</f>
        <v>0.0199499981798988</v>
      </c>
      <c r="C143" s="1" t="n">
        <f aca="false">Data!D143-Data!$B143</f>
        <v>0.0110378058617909</v>
      </c>
      <c r="E143" s="1" t="n">
        <f aca="false">0.8*B143 + 0.2*C143</f>
        <v>0.0181675597162772</v>
      </c>
      <c r="G143" s="1" t="n">
        <f aca="false">'Optimal portfolio from homework'!$B$15*B143 + 'Optimal portfolio from homework'!$C$15*C143</f>
        <v>0.0168267824955332</v>
      </c>
      <c r="I143" s="1" t="n">
        <f aca="false">0.5*B143+0.5*C143</f>
        <v>0.0154939020208448</v>
      </c>
      <c r="M143" s="1" t="n">
        <f aca="false">'Optimal portfolio from homework'!D$34+'Optimal portfolio from homework'!D$32*B143</f>
        <v>0.0061273701619964</v>
      </c>
      <c r="N143" s="8" t="n">
        <f aca="false">C143-M143</f>
        <v>0.0049104356997945</v>
      </c>
    </row>
    <row r="144" customFormat="false" ht="13.8" hidden="false" customHeight="false" outlineLevel="0" collapsed="false">
      <c r="A144" s="4" t="n">
        <v>43770</v>
      </c>
      <c r="B144" s="1" t="n">
        <f aca="false">Data!C144-Data!$B144</f>
        <v>0.0350042547126109</v>
      </c>
      <c r="C144" s="1" t="n">
        <f aca="false">Data!D144-Data!$B144</f>
        <v>-0.0344249070631971</v>
      </c>
      <c r="E144" s="1" t="n">
        <f aca="false">0.8*B144 + 0.2*C144</f>
        <v>0.0211184223574493</v>
      </c>
      <c r="G144" s="1" t="n">
        <f aca="false">'Optimal portfolio from homework'!$B$15*B144 + 'Optimal portfolio from homework'!$C$15*C144</f>
        <v>0.0106732888547512</v>
      </c>
      <c r="I144" s="1" t="n">
        <f aca="false">0.5*B144+0.5*C144</f>
        <v>0.000289673824706887</v>
      </c>
      <c r="M144" s="1" t="n">
        <f aca="false">'Optimal portfolio from homework'!D$34+'Optimal portfolio from homework'!D$32*B144</f>
        <v>0.00722207565063412</v>
      </c>
      <c r="N144" s="8" t="n">
        <f aca="false">C144-M144</f>
        <v>-0.0416469827138312</v>
      </c>
    </row>
    <row r="145" customFormat="false" ht="13.8" hidden="false" customHeight="false" outlineLevel="0" collapsed="false">
      <c r="A145" s="4" t="n">
        <v>43800</v>
      </c>
      <c r="B145" s="1" t="n">
        <f aca="false">Data!C145-Data!$B145</f>
        <v>0.0286546842811047</v>
      </c>
      <c r="C145" s="1" t="n">
        <f aca="false">Data!D145-Data!$B145</f>
        <v>0.0443650976756963</v>
      </c>
      <c r="E145" s="1" t="n">
        <f aca="false">0.8*B145 + 0.2*C145</f>
        <v>0.031796766960023</v>
      </c>
      <c r="G145" s="1" t="n">
        <f aca="false">'Optimal portfolio from homework'!$B$15*B145 + 'Optimal portfolio from homework'!$C$15*C145</f>
        <v>0.0341602891615292</v>
      </c>
      <c r="I145" s="1" t="n">
        <f aca="false">0.5*B145+0.5*C145</f>
        <v>0.0365098909784005</v>
      </c>
      <c r="M145" s="1" t="n">
        <f aca="false">'Optimal portfolio from homework'!D$34+'Optimal portfolio from homework'!D$32*B145</f>
        <v>0.00676035177959754</v>
      </c>
      <c r="N145" s="8" t="n">
        <f aca="false">C145-M145</f>
        <v>0.0376047458960988</v>
      </c>
    </row>
    <row r="146" customFormat="false" ht="13.8" hidden="false" customHeight="false" outlineLevel="0" collapsed="false">
      <c r="A146" s="4" t="n">
        <v>43831</v>
      </c>
      <c r="B146" s="1" t="n">
        <f aca="false">Data!C146-Data!$B146</f>
        <v>-0.00180308559162882</v>
      </c>
      <c r="C146" s="1" t="n">
        <f aca="false">Data!D146-Data!$B146</f>
        <v>0.0366842416283651</v>
      </c>
      <c r="E146" s="1" t="n">
        <f aca="false">0.8*B146 + 0.2*C146</f>
        <v>0.00589437985236997</v>
      </c>
      <c r="G146" s="1" t="n">
        <f aca="false">'Optimal portfolio from homework'!$B$15*B146 + 'Optimal portfolio from homework'!$C$15*C146</f>
        <v>0.0116845299952302</v>
      </c>
      <c r="I146" s="1" t="n">
        <f aca="false">0.5*B146+0.5*C146</f>
        <v>0.0174405780183681</v>
      </c>
      <c r="M146" s="1" t="n">
        <f aca="false">'Optimal portfolio from homework'!D$34+'Optimal portfolio from homework'!D$32*B146</f>
        <v>0.00454554377636636</v>
      </c>
      <c r="N146" s="8" t="n">
        <f aca="false">C146-M146</f>
        <v>0.0321386978519988</v>
      </c>
    </row>
    <row r="147" customFormat="false" ht="13.8" hidden="false" customHeight="false" outlineLevel="0" collapsed="false">
      <c r="A147" s="4" t="n">
        <v>43862</v>
      </c>
      <c r="B147" s="1" t="n">
        <f aca="false">Data!C147-Data!$B147</f>
        <v>-0.0836133418341666</v>
      </c>
      <c r="C147" s="1" t="n">
        <f aca="false">Data!D147-Data!$B147</f>
        <v>0.0275819843754942</v>
      </c>
      <c r="E147" s="1" t="n">
        <f aca="false">0.8*B147 + 0.2*C147</f>
        <v>-0.0613742765922344</v>
      </c>
      <c r="G147" s="1" t="n">
        <f aca="false">'Optimal portfolio from homework'!$B$15*B147 + 'Optimal portfolio from homework'!$C$15*C147</f>
        <v>-0.0446457147397036</v>
      </c>
      <c r="I147" s="1" t="n">
        <f aca="false">0.5*B147+0.5*C147</f>
        <v>-0.0280156787293362</v>
      </c>
      <c r="M147" s="1" t="n">
        <f aca="false">'Optimal portfolio from homework'!D$34+'Optimal portfolio from homework'!D$32*B147</f>
        <v>-0.00140348043090416</v>
      </c>
      <c r="N147" s="8" t="n">
        <f aca="false">C147-M147</f>
        <v>0.0289854648063984</v>
      </c>
    </row>
    <row r="148" customFormat="false" ht="13.8" hidden="false" customHeight="false" outlineLevel="0" collapsed="false">
      <c r="A148" s="4" t="n">
        <v>43891</v>
      </c>
      <c r="B148" s="1" t="n">
        <f aca="false">Data!C148-Data!$B148</f>
        <v>-0.125020923898613</v>
      </c>
      <c r="C148" s="1" t="n">
        <f aca="false">Data!D148-Data!$B148</f>
        <v>-0.0146427613982229</v>
      </c>
      <c r="E148" s="1" t="n">
        <f aca="false">0.8*B148 + 0.2*C148</f>
        <v>-0.102945291398535</v>
      </c>
      <c r="G148" s="1" t="n">
        <f aca="false">'Optimal portfolio from homework'!$B$15*B148 + 'Optimal portfolio from homework'!$C$15*C148</f>
        <v>-0.0863396661308423</v>
      </c>
      <c r="I148" s="1" t="n">
        <f aca="false">0.5*B148+0.5*C148</f>
        <v>-0.0698318426484181</v>
      </c>
      <c r="M148" s="1" t="n">
        <f aca="false">'Optimal portfolio from homework'!D$34+'Optimal portfolio from homework'!D$32*B148</f>
        <v>-0.00441452964868975</v>
      </c>
      <c r="N148" s="8" t="n">
        <f aca="false">C148-M148</f>
        <v>-0.0102282317495331</v>
      </c>
    </row>
    <row r="149" customFormat="false" ht="13.8" hidden="false" customHeight="false" outlineLevel="0" collapsed="false">
      <c r="A149" s="4" t="n">
        <v>43922</v>
      </c>
      <c r="B149" s="1" t="n">
        <f aca="false">Data!C149-Data!$B149</f>
        <v>0.128138491847257</v>
      </c>
      <c r="C149" s="1" t="n">
        <f aca="false">Data!D149-Data!$B149</f>
        <v>0.0698594709126601</v>
      </c>
      <c r="E149" s="1" t="n">
        <f aca="false">0.8*B149 + 0.2*C149</f>
        <v>0.116482687660337</v>
      </c>
      <c r="G149" s="1" t="n">
        <f aca="false">'Optimal portfolio from homework'!$B$15*B149 + 'Optimal portfolio from homework'!$C$15*C149</f>
        <v>0.107715015136305</v>
      </c>
      <c r="I149" s="1" t="n">
        <f aca="false">0.5*B149+0.5*C149</f>
        <v>0.0989989813799583</v>
      </c>
      <c r="M149" s="1" t="n">
        <f aca="false">'Optimal portfolio from homework'!D$34+'Optimal portfolio from homework'!D$32*B149</f>
        <v>0.0139945496250109</v>
      </c>
      <c r="N149" s="8" t="n">
        <f aca="false">C149-M149</f>
        <v>0.0558649212876492</v>
      </c>
    </row>
    <row r="150" customFormat="false" ht="13.8" hidden="false" customHeight="false" outlineLevel="0" collapsed="false">
      <c r="A150" s="4" t="n">
        <v>43952</v>
      </c>
      <c r="B150" s="1" t="n">
        <f aca="false">Data!C150-Data!$B150</f>
        <v>0.0474217358995319</v>
      </c>
      <c r="C150" s="1" t="n">
        <f aca="false">Data!D150-Data!$B150</f>
        <v>0.00508421435852634</v>
      </c>
      <c r="E150" s="1" t="n">
        <f aca="false">0.8*B150 + 0.2*C150</f>
        <v>0.0389542315913308</v>
      </c>
      <c r="G150" s="1" t="n">
        <f aca="false">'Optimal portfolio from homework'!$B$15*B150 + 'Optimal portfolio from homework'!$C$15*C150</f>
        <v>0.0325848465467997</v>
      </c>
      <c r="I150" s="1" t="n">
        <f aca="false">0.5*B150+0.5*C150</f>
        <v>0.0262529751290291</v>
      </c>
      <c r="M150" s="1" t="n">
        <f aca="false">'Optimal portfolio from homework'!D$34+'Optimal portfolio from homework'!D$32*B150</f>
        <v>0.00812504185031593</v>
      </c>
      <c r="N150" s="8" t="n">
        <f aca="false">C150-M150</f>
        <v>-0.00304082749178959</v>
      </c>
    </row>
    <row r="151" customFormat="false" ht="13.8" hidden="false" customHeight="false" outlineLevel="0" collapsed="false">
      <c r="A151" s="4" t="n">
        <v>43983</v>
      </c>
      <c r="B151" s="1" t="n">
        <f aca="false">Data!C151-Data!$B151</f>
        <v>0.019713157422045</v>
      </c>
      <c r="C151" s="1" t="n">
        <f aca="false">Data!D151-Data!$B151</f>
        <v>0.0260061049459623</v>
      </c>
      <c r="E151" s="1" t="n">
        <f aca="false">0.8*B151 + 0.2*C151</f>
        <v>0.0209717469268285</v>
      </c>
      <c r="G151" s="1" t="n">
        <f aca="false">'Optimal portfolio from homework'!$B$15*B151 + 'Optimal portfolio from homework'!$C$15*C151</f>
        <v>0.0219184770231105</v>
      </c>
      <c r="I151" s="1" t="n">
        <f aca="false">0.5*B151+0.5*C151</f>
        <v>0.0228596311840037</v>
      </c>
      <c r="M151" s="1" t="n">
        <f aca="false">'Optimal portfolio from homework'!D$34+'Optimal portfolio from homework'!D$32*B151</f>
        <v>0.00611014773211471</v>
      </c>
      <c r="N151" s="8" t="n">
        <f aca="false">C151-M151</f>
        <v>0.0198959572138476</v>
      </c>
    </row>
    <row r="152" customFormat="false" ht="13.8" hidden="false" customHeight="false" outlineLevel="0" collapsed="false">
      <c r="A152" s="4" t="n">
        <v>44013</v>
      </c>
      <c r="B152" s="1" t="n">
        <f aca="false">Data!C152-Data!$B152</f>
        <v>0.0561700964630225</v>
      </c>
      <c r="C152" s="1" t="n">
        <f aca="false">Data!D152-Data!$B152</f>
        <v>0.115108674535494</v>
      </c>
      <c r="E152" s="1" t="n">
        <f aca="false">0.8*B152 + 0.2*C152</f>
        <v>0.0679578120775169</v>
      </c>
      <c r="G152" s="1" t="n">
        <f aca="false">'Optimal portfolio from homework'!$B$15*B152 + 'Optimal portfolio from homework'!$C$15*C152</f>
        <v>0.0768247103761603</v>
      </c>
      <c r="I152" s="1" t="n">
        <f aca="false">0.5*B152+0.5*C152</f>
        <v>0.0856393854992584</v>
      </c>
      <c r="M152" s="1" t="n">
        <f aca="false">'Optimal portfolio from homework'!D$34+'Optimal portfolio from homework'!D$32*B152</f>
        <v>0.00876119935863425</v>
      </c>
      <c r="N152" s="8" t="n">
        <f aca="false">C152-M152</f>
        <v>0.10634747517686</v>
      </c>
    </row>
    <row r="153" customFormat="false" ht="13.8" hidden="false" customHeight="false" outlineLevel="0" collapsed="false">
      <c r="A153" s="4" t="n">
        <v>44044</v>
      </c>
      <c r="B153" s="1" t="n">
        <f aca="false">Data!C153-Data!$B153</f>
        <v>0.0716689100655152</v>
      </c>
      <c r="C153" s="1" t="n">
        <f aca="false">Data!D153-Data!$B153</f>
        <v>-0.00964575378538514</v>
      </c>
      <c r="E153" s="1" t="n">
        <f aca="false">0.8*B153 + 0.2*C153</f>
        <v>0.0554059772953352</v>
      </c>
      <c r="G153" s="1" t="n">
        <f aca="false">'Optimal portfolio from homework'!$B$15*B153 + 'Optimal portfolio from homework'!$C$15*C153</f>
        <v>0.043172752841434</v>
      </c>
      <c r="I153" s="1" t="n">
        <f aca="false">0.5*B153+0.5*C153</f>
        <v>0.031011578140065</v>
      </c>
      <c r="M153" s="1" t="n">
        <f aca="false">'Optimal portfolio from homework'!D$34+'Optimal portfolio from homework'!D$32*B153</f>
        <v>0.00988823185480264</v>
      </c>
      <c r="N153" s="8" t="n">
        <f aca="false">C153-M153</f>
        <v>-0.0195339856401878</v>
      </c>
    </row>
    <row r="154" customFormat="false" ht="13.8" hidden="false" customHeight="false" outlineLevel="0" collapsed="false">
      <c r="A154" s="4" t="n">
        <v>44075</v>
      </c>
      <c r="B154" s="1" t="n">
        <f aca="false">Data!C154-Data!$B154</f>
        <v>-0.0382056918766258</v>
      </c>
      <c r="C154" s="1" t="n">
        <f aca="false">Data!D154-Data!$B154</f>
        <v>-0.0371427179998465</v>
      </c>
      <c r="E154" s="1" t="n">
        <f aca="false">0.8*B154 + 0.2*C154</f>
        <v>-0.03799309710127</v>
      </c>
      <c r="G154" s="1" t="n">
        <f aca="false">'Optimal portfolio from homework'!$B$15*B154 + 'Optimal portfolio from homework'!$C$15*C154</f>
        <v>-0.0378331800899038</v>
      </c>
      <c r="I154" s="1" t="n">
        <f aca="false">0.5*B154+0.5*C154</f>
        <v>-0.0376742049382362</v>
      </c>
      <c r="M154" s="1" t="n">
        <f aca="false">'Optimal portfolio from homework'!D$34+'Optimal portfolio from homework'!D$32*B154</f>
        <v>0.00189844308332901</v>
      </c>
      <c r="N154" s="8" t="n">
        <f aca="false">C154-M154</f>
        <v>-0.0390411610831755</v>
      </c>
    </row>
    <row r="155" customFormat="false" ht="13.8" hidden="false" customHeight="false" outlineLevel="0" collapsed="false">
      <c r="A155" s="4" t="n">
        <v>44105</v>
      </c>
      <c r="B155" s="1" t="n">
        <f aca="false">Data!C155-Data!$B155</f>
        <v>-0.0268134985338188</v>
      </c>
      <c r="C155" s="1" t="n">
        <f aca="false">Data!D155-Data!$B155</f>
        <v>-0.00413525538918981</v>
      </c>
      <c r="E155" s="1" t="n">
        <f aca="false">0.8*B155 + 0.2*C155</f>
        <v>-0.022277849904893</v>
      </c>
      <c r="G155" s="1" t="n">
        <f aca="false">'Optimal portfolio from homework'!$B$15*B155 + 'Optimal portfolio from homework'!$C$15*C155</f>
        <v>-0.018866066279776</v>
      </c>
      <c r="I155" s="1" t="n">
        <f aca="false">0.5*B155+0.5*C155</f>
        <v>-0.0154743769615043</v>
      </c>
      <c r="M155" s="1" t="n">
        <f aca="false">'Optimal portfolio from homework'!D$34+'Optimal portfolio from homework'!D$32*B155</f>
        <v>0.00272685307839545</v>
      </c>
      <c r="N155" s="8" t="n">
        <f aca="false">C155-M155</f>
        <v>-0.00686210846758526</v>
      </c>
    </row>
    <row r="156" customFormat="false" ht="13.8" hidden="false" customHeight="false" outlineLevel="0" collapsed="false">
      <c r="A156" s="4" t="n">
        <v>44136</v>
      </c>
      <c r="B156" s="1" t="n">
        <f aca="false">Data!C156-Data!$B156</f>
        <v>0.109256376638856</v>
      </c>
      <c r="C156" s="1" t="n">
        <f aca="false">Data!D156-Data!$B156</f>
        <v>-0.055463045100757</v>
      </c>
      <c r="E156" s="1" t="n">
        <f aca="false">0.8*B156 + 0.2*C156</f>
        <v>0.0763124922909332</v>
      </c>
      <c r="G156" s="1" t="n">
        <f aca="false">'Optimal portfolio from homework'!$B$15*B156 + 'Optimal portfolio from homework'!$C$15*C156</f>
        <v>0.0515316033020505</v>
      </c>
      <c r="I156" s="1" t="n">
        <f aca="false">0.5*B156+0.5*C156</f>
        <v>0.0268966657690494</v>
      </c>
      <c r="M156" s="1" t="n">
        <f aca="false">'Optimal portfolio from homework'!D$34+'Optimal portfolio from homework'!D$32*B156</f>
        <v>0.0126214924361148</v>
      </c>
      <c r="N156" s="8" t="n">
        <f aca="false">C156-M156</f>
        <v>-0.0680845375368718</v>
      </c>
    </row>
    <row r="157" customFormat="false" ht="13.8" hidden="false" customHeight="false" outlineLevel="0" collapsed="false">
      <c r="A157" s="4" t="n">
        <v>44166</v>
      </c>
      <c r="B157" s="1" t="n">
        <f aca="false">Data!C157-Data!$B157</f>
        <v>0.0382894563706379</v>
      </c>
      <c r="C157" s="1" t="n">
        <f aca="false">Data!D157-Data!$B157</f>
        <v>0.0671423036767402</v>
      </c>
      <c r="E157" s="1" t="n">
        <f aca="false">0.8*B157 + 0.2*C157</f>
        <v>0.0440600258318584</v>
      </c>
      <c r="G157" s="1" t="n">
        <f aca="false">'Optimal portfolio from homework'!$B$15*B157 + 'Optimal portfolio from homework'!$C$15*C157</f>
        <v>0.0484007356191716</v>
      </c>
      <c r="I157" s="1" t="n">
        <f aca="false">0.5*B157+0.5*C157</f>
        <v>0.0527158800236891</v>
      </c>
      <c r="M157" s="1" t="n">
        <f aca="false">'Optimal portfolio from homework'!D$34+'Optimal portfolio from homework'!D$32*B157</f>
        <v>0.00746096677611144</v>
      </c>
      <c r="N157" s="8" t="n">
        <f aca="false">C157-M157</f>
        <v>0.0596813369006288</v>
      </c>
    </row>
    <row r="158" customFormat="false" ht="13.8" hidden="false" customHeight="false" outlineLevel="0" collapsed="false">
      <c r="A158" s="4" t="n">
        <v>44197</v>
      </c>
      <c r="B158" s="1" t="n">
        <f aca="false">Data!C158-Data!$B158</f>
        <v>-0.0103135025966532</v>
      </c>
      <c r="C158" s="1" t="n">
        <f aca="false">Data!D158-Data!$B158</f>
        <v>-0.0204056422188144</v>
      </c>
      <c r="E158" s="1" t="n">
        <f aca="false">0.8*B158 + 0.2*C158</f>
        <v>-0.0123319305210854</v>
      </c>
      <c r="G158" s="1" t="n">
        <f aca="false">'Optimal portfolio from homework'!$B$15*B158 + 'Optimal portfolio from homework'!$C$15*C158</f>
        <v>-0.0138502225900828</v>
      </c>
      <c r="I158" s="1" t="n">
        <f aca="false">0.5*B158+0.5*C158</f>
        <v>-0.0153595724077338</v>
      </c>
      <c r="M158" s="1" t="n">
        <f aca="false">'Optimal portfolio from homework'!D$34+'Optimal portfolio from homework'!D$32*B158</f>
        <v>0.00392668889065666</v>
      </c>
      <c r="N158" s="8" t="n">
        <f aca="false">C158-M158</f>
        <v>-0.0243323311094711</v>
      </c>
    </row>
    <row r="159" customFormat="false" ht="13.8" hidden="false" customHeight="false" outlineLevel="0" collapsed="false">
      <c r="A159" s="4" t="n">
        <v>44228</v>
      </c>
      <c r="B159" s="1" t="n">
        <f aca="false">Data!C159-Data!$B159</f>
        <v>0.0275462018305834</v>
      </c>
      <c r="C159" s="1" t="n">
        <f aca="false">Data!D159-Data!$B159</f>
        <v>-0.0472823446861338</v>
      </c>
      <c r="E159" s="1" t="n">
        <f aca="false">0.8*B159 + 0.2*C159</f>
        <v>0.01258049252724</v>
      </c>
      <c r="G159" s="1" t="n">
        <f aca="false">'Optimal portfolio from homework'!$B$15*B159 + 'Optimal portfolio from homework'!$C$15*C159</f>
        <v>0.00132305922127852</v>
      </c>
      <c r="I159" s="1" t="n">
        <f aca="false">0.5*B159+0.5*C159</f>
        <v>-0.00986807142777518</v>
      </c>
      <c r="M159" s="1" t="n">
        <f aca="false">'Optimal portfolio from homework'!D$34+'Optimal portfolio from homework'!D$32*B159</f>
        <v>0.00667974588451348</v>
      </c>
      <c r="N159" s="8" t="n">
        <f aca="false">C159-M159</f>
        <v>-0.0539620905706473</v>
      </c>
    </row>
    <row r="160" customFormat="false" ht="13.8" hidden="false" customHeight="false" outlineLevel="0" collapsed="false">
      <c r="A160" s="4" t="n">
        <v>44256</v>
      </c>
      <c r="B160" s="1" t="n">
        <f aca="false">Data!C160-Data!$B160</f>
        <v>0.0437024133785846</v>
      </c>
      <c r="C160" s="1" t="n">
        <f aca="false">Data!D160-Data!$B160</f>
        <v>-0.0451815761146678</v>
      </c>
      <c r="E160" s="1" t="n">
        <f aca="false">0.8*B160 + 0.2*C160</f>
        <v>0.0259256154799341</v>
      </c>
      <c r="G160" s="1" t="n">
        <f aca="false">'Optimal portfolio from homework'!$B$15*B160 + 'Optimal portfolio from homework'!$C$15*C160</f>
        <v>0.0125536387375485</v>
      </c>
      <c r="I160" s="1" t="n">
        <f aca="false">0.5*B160+0.5*C160</f>
        <v>-0.000739581368041593</v>
      </c>
      <c r="M160" s="1" t="n">
        <f aca="false">'Optimal portfolio from homework'!D$34+'Optimal portfolio from homework'!D$32*B160</f>
        <v>0.00785458261050906</v>
      </c>
      <c r="N160" s="8" t="n">
        <f aca="false">C160-M160</f>
        <v>-0.0530361587251769</v>
      </c>
    </row>
    <row r="161" customFormat="false" ht="13.8" hidden="false" customHeight="false" outlineLevel="0" collapsed="false">
      <c r="A161" s="4" t="n">
        <v>44287</v>
      </c>
      <c r="B161" s="1" t="n">
        <f aca="false">Data!C161-Data!$B161</f>
        <v>0.05322716985248</v>
      </c>
      <c r="C161" s="1" t="n">
        <f aca="false">Data!D161-Data!$B161</f>
        <v>0.0495149375500639</v>
      </c>
      <c r="E161" s="1" t="n">
        <f aca="false">0.8*B161 + 0.2*C161</f>
        <v>0.0524847233919968</v>
      </c>
      <c r="G161" s="1" t="n">
        <f aca="false">'Optimal portfolio from homework'!$B$15*B161 + 'Optimal portfolio from homework'!$C$15*C161</f>
        <v>0.0519262439144975</v>
      </c>
      <c r="I161" s="1" t="n">
        <f aca="false">0.5*B161+0.5*C161</f>
        <v>0.0513710537012719</v>
      </c>
      <c r="M161" s="1" t="n">
        <f aca="false">'Optimal portfolio from homework'!D$34+'Optimal portfolio from homework'!D$32*B161</f>
        <v>0.00854719756411066</v>
      </c>
      <c r="N161" s="8" t="n">
        <f aca="false">C161-M161</f>
        <v>0.0409677399859532</v>
      </c>
    </row>
    <row r="162" customFormat="false" ht="13.8" hidden="false" customHeight="false" outlineLevel="0" collapsed="false">
      <c r="A162" s="4" t="n">
        <v>44317</v>
      </c>
      <c r="B162" s="1" t="n">
        <f aca="false">Data!C162-Data!$B162</f>
        <v>0.00686084142394816</v>
      </c>
      <c r="C162" s="1" t="n">
        <f aca="false">Data!D162-Data!$B162</f>
        <v>0.0699061510628676</v>
      </c>
      <c r="E162" s="1" t="n">
        <f aca="false">0.8*B162 + 0.2*C162</f>
        <v>0.019469903351732</v>
      </c>
      <c r="G162" s="1" t="n">
        <f aca="false">'Optimal portfolio from homework'!$B$15*B162 + 'Optimal portfolio from homework'!$C$15*C162</f>
        <v>0.0289546307926862</v>
      </c>
      <c r="I162" s="1" t="n">
        <f aca="false">0.5*B162+0.5*C162</f>
        <v>0.0383834962434079</v>
      </c>
      <c r="M162" s="1" t="n">
        <f aca="false">'Optimal portfolio from homework'!D$34+'Optimal portfolio from homework'!D$32*B162</f>
        <v>0.00517556150168541</v>
      </c>
      <c r="N162" s="8" t="n">
        <f aca="false">C162-M162</f>
        <v>0.0647305895611822</v>
      </c>
    </row>
    <row r="163" customFormat="false" ht="13.8" hidden="false" customHeight="false" outlineLevel="0" collapsed="false">
      <c r="A163" s="4" t="n">
        <v>44348</v>
      </c>
      <c r="B163" s="1" t="n">
        <f aca="false">Data!C163-Data!$B163</f>
        <v>0.0232327522178148</v>
      </c>
      <c r="C163" s="1" t="n">
        <f aca="false">Data!D163-Data!$B163</f>
        <v>-0.0711511532669291</v>
      </c>
      <c r="E163" s="1" t="n">
        <f aca="false">0.8*B163 + 0.2*C163</f>
        <v>0.00435597112086605</v>
      </c>
      <c r="G163" s="1" t="n">
        <f aca="false">'Optimal portfolio from homework'!$B$15*B163 + 'Optimal portfolio from homework'!$C$15*C163</f>
        <v>-0.00984342965078064</v>
      </c>
      <c r="I163" s="1" t="n">
        <f aca="false">0.5*B163+0.5*C163</f>
        <v>-0.0239592005245571</v>
      </c>
      <c r="M163" s="1" t="n">
        <f aca="false">'Optimal portfolio from homework'!D$34+'Optimal portfolio from homework'!D$32*B163</f>
        <v>0.00636608330305026</v>
      </c>
      <c r="N163" s="8" t="n">
        <f aca="false">C163-M163</f>
        <v>-0.0775172365699794</v>
      </c>
    </row>
    <row r="164" customFormat="false" ht="13.8" hidden="false" customHeight="false" outlineLevel="0" collapsed="false">
      <c r="A164" s="4" t="n">
        <v>44378</v>
      </c>
      <c r="B164" s="1" t="n">
        <f aca="false">Data!C164-Data!$B164</f>
        <v>0.0236198638769851</v>
      </c>
      <c r="C164" s="1" t="n">
        <f aca="false">Data!D164-Data!$B164</f>
        <v>0.0400785072249403</v>
      </c>
      <c r="E164" s="1" t="n">
        <f aca="false">0.8*B164 + 0.2*C164</f>
        <v>0.0269115925465762</v>
      </c>
      <c r="G164" s="1" t="n">
        <f aca="false">'Optimal portfolio from homework'!$B$15*B164 + 'Optimal portfolio from homework'!$C$15*C164</f>
        <v>0.029387680729778</v>
      </c>
      <c r="I164" s="1" t="n">
        <f aca="false">0.5*B164+0.5*C164</f>
        <v>0.0318491855509627</v>
      </c>
      <c r="M164" s="1" t="n">
        <f aca="false">'Optimal portfolio from homework'!D$34+'Optimal portfolio from homework'!D$32*B164</f>
        <v>0.00639423303313414</v>
      </c>
      <c r="N164" s="8" t="n">
        <f aca="false">C164-M164</f>
        <v>0.0336842741918062</v>
      </c>
    </row>
    <row r="165" customFormat="false" ht="13.8" hidden="false" customHeight="false" outlineLevel="0" collapsed="false">
      <c r="A165" s="4" t="n">
        <v>44409</v>
      </c>
      <c r="B165" s="1" t="n">
        <f aca="false">Data!C165-Data!$B165</f>
        <v>0.0302903440293545</v>
      </c>
      <c r="C165" s="1" t="n">
        <f aca="false">Data!D165-Data!$B165</f>
        <v>-0.00763024750444419</v>
      </c>
      <c r="E165" s="1" t="n">
        <f aca="false">0.8*B165 + 0.2*C165</f>
        <v>0.0227062257225948</v>
      </c>
      <c r="G165" s="1" t="n">
        <f aca="false">'Optimal portfolio from homework'!$B$15*B165 + 'Optimal portfolio from homework'!$C$15*C165</f>
        <v>0.0170013370138588</v>
      </c>
      <c r="I165" s="1" t="n">
        <f aca="false">0.5*B165+0.5*C165</f>
        <v>0.0113300482624552</v>
      </c>
      <c r="M165" s="1" t="n">
        <f aca="false">'Optimal portfolio from homework'!D$34+'Optimal portfolio from homework'!D$32*B165</f>
        <v>0.0068792926054073</v>
      </c>
      <c r="N165" s="8" t="n">
        <f aca="false">C165-M165</f>
        <v>-0.0145095401098515</v>
      </c>
    </row>
    <row r="166" customFormat="false" ht="13.8" hidden="false" customHeight="false" outlineLevel="0" collapsed="false">
      <c r="A166" s="4" t="n">
        <v>44440</v>
      </c>
      <c r="B166" s="1" t="n">
        <f aca="false">Data!C166-Data!$B166</f>
        <v>-0.0466309235563363</v>
      </c>
      <c r="C166" s="1" t="n">
        <f aca="false">Data!D166-Data!$B166</f>
        <v>-0.0459405831450146</v>
      </c>
      <c r="E166" s="1" t="n">
        <f aca="false">0.8*B166 + 0.2*C166</f>
        <v>-0.0464928554740719</v>
      </c>
      <c r="G166" s="1" t="n">
        <f aca="false">'Optimal portfolio from homework'!$B$15*B166 + 'Optimal portfolio from homework'!$C$15*C166</f>
        <v>-0.0463889985705154</v>
      </c>
      <c r="I166" s="1" t="n">
        <f aca="false">0.5*B166+0.5*C166</f>
        <v>-0.0462857533506754</v>
      </c>
      <c r="M166" s="1" t="n">
        <f aca="false">'Optimal portfolio from homework'!D$34+'Optimal portfolio from homework'!D$32*B166</f>
        <v>0.00128578264787129</v>
      </c>
      <c r="N166" s="8" t="n">
        <f aca="false">C166-M166</f>
        <v>-0.0472263657928859</v>
      </c>
    </row>
    <row r="167" customFormat="false" ht="13.8" hidden="false" customHeight="false" outlineLevel="0" collapsed="false">
      <c r="A167" s="4" t="n">
        <v>44470</v>
      </c>
      <c r="B167" s="1" t="n">
        <f aca="false">Data!C167-Data!$B167</f>
        <v>0.0699323559735459</v>
      </c>
      <c r="C167" s="1" t="n">
        <f aca="false">Data!D167-Data!$B167</f>
        <v>0.0377538345994974</v>
      </c>
      <c r="E167" s="1" t="n">
        <f aca="false">0.8*B167 + 0.2*C167</f>
        <v>0.0634966516987362</v>
      </c>
      <c r="G167" s="1" t="n">
        <f aca="false">'Optimal portfolio from homework'!$B$15*B167 + 'Optimal portfolio from homework'!$C$15*C167</f>
        <v>0.0586556174261825</v>
      </c>
      <c r="I167" s="1" t="n">
        <f aca="false">0.5*B167+0.5*C167</f>
        <v>0.0538430952865217</v>
      </c>
      <c r="M167" s="1" t="n">
        <f aca="false">'Optimal portfolio from homework'!D$34+'Optimal portfolio from homework'!D$32*B167</f>
        <v>0.00976195426071061</v>
      </c>
      <c r="N167" s="8" t="n">
        <f aca="false">C167-M167</f>
        <v>0.0279918803387868</v>
      </c>
    </row>
    <row r="168" customFormat="false" ht="13.8" hidden="false" customHeight="false" outlineLevel="0" collapsed="false">
      <c r="A168" s="4" t="n">
        <v>44501</v>
      </c>
      <c r="B168" s="1" t="n">
        <f aca="false">Data!C168-Data!$B168</f>
        <v>-0.00705086020494505</v>
      </c>
      <c r="C168" s="1" t="n">
        <f aca="false">Data!D168-Data!$B168</f>
        <v>0.000723709848020837</v>
      </c>
      <c r="E168" s="1" t="n">
        <f aca="false">0.8*B168 + 0.2*C168</f>
        <v>-0.00549594619435188</v>
      </c>
      <c r="G168" s="1" t="n">
        <f aca="false">'Optimal portfolio from homework'!$B$15*B168 + 'Optimal portfolio from homework'!$C$15*C168</f>
        <v>-0.00432631631474121</v>
      </c>
      <c r="I168" s="1" t="n">
        <f aca="false">0.5*B168+0.5*C168</f>
        <v>-0.00316357517846211</v>
      </c>
      <c r="M168" s="1" t="n">
        <f aca="false">'Optimal portfolio from homework'!D$34+'Optimal portfolio from homework'!D$32*B168</f>
        <v>0.00416393956629807</v>
      </c>
      <c r="N168" s="8" t="n">
        <f aca="false">C168-M168</f>
        <v>-0.00344022971827723</v>
      </c>
    </row>
    <row r="169" customFormat="false" ht="13.8" hidden="false" customHeight="false" outlineLevel="0" collapsed="false">
      <c r="A169" s="4" t="n">
        <v>44531</v>
      </c>
      <c r="B169" s="1" t="n">
        <f aca="false">Data!C169-Data!$B169</f>
        <v>0.0445858266383139</v>
      </c>
      <c r="C169" s="1" t="n">
        <f aca="false">Data!D169-Data!$B169</f>
        <v>0.0124166889185582</v>
      </c>
      <c r="E169" s="1" t="n">
        <f aca="false">0.8*B169 + 0.2*C169</f>
        <v>0.0381519990943627</v>
      </c>
      <c r="G169" s="1" t="n">
        <f aca="false">'Optimal portfolio from homework'!$B$15*B169 + 'Optimal portfolio from homework'!$C$15*C169</f>
        <v>0.0333123765271981</v>
      </c>
      <c r="I169" s="1" t="n">
        <f aca="false">0.5*B169+0.5*C169</f>
        <v>0.028501257778436</v>
      </c>
      <c r="M169" s="1" t="n">
        <f aca="false">'Optimal portfolio from homework'!D$34+'Optimal portfolio from homework'!D$32*B169</f>
        <v>0.00791882207275415</v>
      </c>
      <c r="N169" s="8" t="n">
        <f aca="false">C169-M169</f>
        <v>0.00449786684580405</v>
      </c>
    </row>
    <row r="170" customFormat="false" ht="13.8" hidden="false" customHeight="false" outlineLevel="0" collapsed="false">
      <c r="A170" s="4" t="n">
        <v>44562</v>
      </c>
      <c r="B170" s="1" t="n">
        <f aca="false">Data!C170-Data!$B170</f>
        <v>-0.0518574091756469</v>
      </c>
      <c r="C170" s="1" t="n">
        <f aca="false">Data!D170-Data!$B170</f>
        <v>-0.0162079006647986</v>
      </c>
      <c r="E170" s="1" t="n">
        <f aca="false">0.8*B170 + 0.2*C170</f>
        <v>-0.0447275074734772</v>
      </c>
      <c r="G170" s="1" t="n">
        <f aca="false">'Optimal portfolio from homework'!$B$15*B170 + 'Optimal portfolio from homework'!$C$15*C170</f>
        <v>-0.0393642873772333</v>
      </c>
      <c r="I170" s="1" t="n">
        <f aca="false">0.5*B170+0.5*C170</f>
        <v>-0.0340326549202227</v>
      </c>
      <c r="M170" s="1" t="n">
        <f aca="false">'Optimal portfolio from homework'!D$34+'Optimal portfolio from homework'!D$32*B170</f>
        <v>0.000905726516815402</v>
      </c>
      <c r="N170" s="8" t="n">
        <f aca="false">C170-M170</f>
        <v>-0.017113627181614</v>
      </c>
    </row>
    <row r="171" customFormat="false" ht="13.8" hidden="false" customHeight="false" outlineLevel="0" collapsed="false">
      <c r="A171" s="4" t="n">
        <v>44593</v>
      </c>
      <c r="B171" s="1" t="n">
        <f aca="false">Data!C171-Data!$B171</f>
        <v>-0.0299964033089557</v>
      </c>
      <c r="C171" s="1" t="n">
        <f aca="false">Data!D171-Data!$B171</f>
        <v>0.0629397967161844</v>
      </c>
      <c r="E171" s="1" t="n">
        <f aca="false">0.8*B171 + 0.2*C171</f>
        <v>-0.0114091633039277</v>
      </c>
      <c r="G171" s="1" t="n">
        <f aca="false">'Optimal portfolio from homework'!$B$15*B171 + 'Optimal portfolio from homework'!$C$15*C171</f>
        <v>0.00257244027110332</v>
      </c>
      <c r="I171" s="1" t="n">
        <f aca="false">0.5*B171+0.5*C171</f>
        <v>0.0164716967036144</v>
      </c>
      <c r="M171" s="1" t="n">
        <f aca="false">'Optimal portfolio from homework'!D$34+'Optimal portfolio from homework'!D$32*B171</f>
        <v>0.00249540071011792</v>
      </c>
      <c r="N171" s="8" t="n">
        <f aca="false">C171-M171</f>
        <v>0.0604443960060665</v>
      </c>
    </row>
    <row r="172" customFormat="false" ht="13.8" hidden="false" customHeight="false" outlineLevel="0" collapsed="false">
      <c r="A172" s="4" t="n">
        <v>44621</v>
      </c>
      <c r="B172" s="1" t="n">
        <f aca="false">Data!C172-Data!$B172</f>
        <v>0.0368330272831927</v>
      </c>
      <c r="C172" s="1" t="n">
        <f aca="false">Data!D172-Data!$B172</f>
        <v>0.0108283875374349</v>
      </c>
      <c r="E172" s="1" t="n">
        <f aca="false">0.8*B172 + 0.2*C172</f>
        <v>0.0316320993340411</v>
      </c>
      <c r="G172" s="1" t="n">
        <f aca="false">'Optimal portfolio from homework'!$B$15*B172 + 'Optimal portfolio from homework'!$C$15*C172</f>
        <v>0.0277198825236021</v>
      </c>
      <c r="I172" s="1" t="n">
        <f aca="false">0.5*B172+0.5*C172</f>
        <v>0.0238307074103138</v>
      </c>
      <c r="M172" s="1" t="n">
        <f aca="false">'Optimal portfolio from homework'!D$34+'Optimal portfolio from homework'!D$32*B172</f>
        <v>0.00735505912717684</v>
      </c>
      <c r="N172" s="8" t="n">
        <f aca="false">C172-M172</f>
        <v>0.00347332841025806</v>
      </c>
    </row>
    <row r="173" customFormat="false" ht="13.8" hidden="false" customHeight="false" outlineLevel="0" collapsed="false">
      <c r="A173" s="4" t="n">
        <v>44652</v>
      </c>
      <c r="B173" s="1" t="n">
        <f aca="false">Data!C173-Data!$B173</f>
        <v>-0.0874027259684361</v>
      </c>
      <c r="C173" s="1" t="n">
        <f aca="false">Data!D173-Data!$B173</f>
        <v>-0.00459560833636498</v>
      </c>
      <c r="E173" s="1" t="n">
        <f aca="false">0.8*B173 + 0.2*C173</f>
        <v>-0.0708413024420219</v>
      </c>
      <c r="G173" s="1" t="n">
        <f aca="false">'Optimal portfolio from homework'!$B$15*B173 + 'Optimal portfolio from homework'!$C$15*C173</f>
        <v>-0.0583835487183987</v>
      </c>
      <c r="I173" s="1" t="n">
        <f aca="false">0.5*B173+0.5*C173</f>
        <v>-0.0459991671524006</v>
      </c>
      <c r="M173" s="1" t="n">
        <f aca="false">'Optimal portfolio from homework'!D$34+'Optimal portfolio from homework'!D$32*B173</f>
        <v>-0.00167903436485816</v>
      </c>
      <c r="N173" s="8" t="n">
        <f aca="false">C173-M173</f>
        <v>-0.00291657397150682</v>
      </c>
    </row>
    <row r="174" customFormat="false" ht="13.8" hidden="false" customHeight="false" outlineLevel="0" collapsed="false">
      <c r="A174" s="4" t="n">
        <v>44682</v>
      </c>
      <c r="B174" s="1" t="n">
        <f aca="false">Data!C174-Data!$B174</f>
        <v>0.00140295265791598</v>
      </c>
      <c r="C174" s="1" t="n">
        <f aca="false">Data!D174-Data!$B174</f>
        <v>-0.0321724059620454</v>
      </c>
      <c r="E174" s="1" t="n">
        <f aca="false">0.8*B174 + 0.2*C174</f>
        <v>-0.00531211906607631</v>
      </c>
      <c r="G174" s="1" t="n">
        <f aca="false">'Optimal portfolio from homework'!$B$15*B174 + 'Optimal portfolio from homework'!$C$15*C174</f>
        <v>-0.0103632977670218</v>
      </c>
      <c r="I174" s="1" t="n">
        <f aca="false">0.5*B174+0.5*C174</f>
        <v>-0.0153847266520647</v>
      </c>
      <c r="M174" s="1" t="n">
        <f aca="false">'Optimal portfolio from homework'!D$34+'Optimal portfolio from homework'!D$32*B174</f>
        <v>0.00477867834936455</v>
      </c>
      <c r="N174" s="8" t="n">
        <f aca="false">C174-M174</f>
        <v>-0.03695108431141</v>
      </c>
    </row>
    <row r="175" customFormat="false" ht="13.8" hidden="false" customHeight="false" outlineLevel="0" collapsed="false">
      <c r="A175" s="4" t="n">
        <v>44713</v>
      </c>
      <c r="B175" s="1" t="n">
        <f aca="false">Data!C175-Data!$B175</f>
        <v>-0.0832540756003434</v>
      </c>
      <c r="C175" s="1" t="n">
        <f aca="false">Data!D175-Data!$B175</f>
        <v>-0.0226017256255394</v>
      </c>
      <c r="E175" s="1" t="n">
        <f aca="false">0.8*B175 + 0.2*C175</f>
        <v>-0.0711236056053826</v>
      </c>
      <c r="G175" s="1" t="n">
        <f aca="false">'Optimal portfolio from homework'!$B$15*B175 + 'Optimal portfolio from homework'!$C$15*C175</f>
        <v>-0.0619988822681647</v>
      </c>
      <c r="I175" s="1" t="n">
        <f aca="false">0.5*B175+0.5*C175</f>
        <v>-0.0529279006129414</v>
      </c>
      <c r="M175" s="1" t="n">
        <f aca="false">'Optimal portfolio from homework'!D$34+'Optimal portfolio from homework'!D$32*B175</f>
        <v>-0.00137735554607881</v>
      </c>
      <c r="N175" s="8" t="n">
        <f aca="false">C175-M175</f>
        <v>-0.0212243700794606</v>
      </c>
    </row>
    <row r="176" customFormat="false" ht="13.8" hidden="false" customHeight="false" outlineLevel="0" collapsed="false">
      <c r="A176" s="4" t="n">
        <v>44743</v>
      </c>
      <c r="B176" s="1" t="n">
        <f aca="false">Data!C176-Data!$B176</f>
        <v>0.0912954724972811</v>
      </c>
      <c r="C176" s="1" t="n">
        <f aca="false">Data!D176-Data!$B176</f>
        <v>-0.0309610057344507</v>
      </c>
      <c r="E176" s="1" t="n">
        <f aca="false">0.8*B176 + 0.2*C176</f>
        <v>0.0668441768509348</v>
      </c>
      <c r="G176" s="1" t="n">
        <f aca="false">'Optimal portfolio from homework'!$B$15*B176 + 'Optimal portfolio from homework'!$C$15*C176</f>
        <v>0.0484515417673711</v>
      </c>
      <c r="I176" s="1" t="n">
        <f aca="false">0.5*B176+0.5*C176</f>
        <v>0.0301672333814152</v>
      </c>
      <c r="M176" s="1" t="n">
        <f aca="false">'Optimal portfolio from homework'!D$34+'Optimal portfolio from homework'!D$32*B176</f>
        <v>0.0113154232654484</v>
      </c>
      <c r="N176" s="8" t="n">
        <f aca="false">C176-M176</f>
        <v>-0.0422764289998991</v>
      </c>
    </row>
    <row r="177" customFormat="false" ht="13.8" hidden="false" customHeight="false" outlineLevel="0" collapsed="false">
      <c r="A177" s="4" t="n">
        <v>44774</v>
      </c>
      <c r="B177" s="1" t="n">
        <f aca="false">Data!C177-Data!$B177</f>
        <v>-0.0428067085953879</v>
      </c>
      <c r="C177" s="1" t="n">
        <f aca="false">Data!D177-Data!$B177</f>
        <v>-0.0283369776564899</v>
      </c>
      <c r="E177" s="1" t="n">
        <f aca="false">0.8*B177 + 0.2*C177</f>
        <v>-0.0399127624076083</v>
      </c>
      <c r="G177" s="1" t="n">
        <f aca="false">'Optimal portfolio from homework'!$B$15*B177 + 'Optimal portfolio from homework'!$C$15*C177</f>
        <v>-0.0377358922346261</v>
      </c>
      <c r="I177" s="1" t="n">
        <f aca="false">0.5*B177+0.5*C177</f>
        <v>-0.0355718431259389</v>
      </c>
      <c r="M177" s="1" t="n">
        <f aca="false">'Optimal portfolio from homework'!D$34+'Optimal portfolio from homework'!D$32*B177</f>
        <v>0.00156386938688653</v>
      </c>
      <c r="N177" s="8" t="n">
        <f aca="false">C177-M177</f>
        <v>-0.0299008470433764</v>
      </c>
    </row>
    <row r="178" customFormat="false" ht="13.8" hidden="false" customHeight="false" outlineLevel="0" collapsed="false">
      <c r="A178" s="4" t="n">
        <v>44805</v>
      </c>
      <c r="B178" s="1" t="n">
        <f aca="false">Data!C178-Data!$B178</f>
        <v>-0.0941013629502215</v>
      </c>
      <c r="C178" s="1" t="n">
        <f aca="false">Data!D178-Data!$B178</f>
        <v>-0.0250546367671105</v>
      </c>
      <c r="E178" s="1" t="n">
        <f aca="false">0.8*B178 + 0.2*C178</f>
        <v>-0.0802920177135993</v>
      </c>
      <c r="G178" s="1" t="n">
        <f aca="false">'Optimal portfolio from homework'!$B$15*B178 + 'Optimal portfolio from homework'!$C$15*C178</f>
        <v>-0.069904418980438</v>
      </c>
      <c r="I178" s="1" t="n">
        <f aca="false">0.5*B178+0.5*C178</f>
        <v>-0.059577999858666</v>
      </c>
      <c r="M178" s="1" t="n">
        <f aca="false">'Optimal portfolio from homework'!D$34+'Optimal portfolio from homework'!D$32*B178</f>
        <v>-0.00216614142686536</v>
      </c>
      <c r="N178" s="8" t="n">
        <f aca="false">C178-M178</f>
        <v>-0.0228884953402451</v>
      </c>
    </row>
    <row r="179" customFormat="false" ht="13.8" hidden="false" customHeight="false" outlineLevel="0" collapsed="false">
      <c r="A179" s="4" t="n">
        <v>44835</v>
      </c>
      <c r="B179" s="1" t="n">
        <f aca="false">Data!C179-Data!$B179</f>
        <v>0.078512354558917</v>
      </c>
      <c r="C179" s="1" t="n">
        <f aca="false">Data!D179-Data!$B179</f>
        <v>-0.0225660289941713</v>
      </c>
      <c r="E179" s="1" t="n">
        <f aca="false">0.8*B179 + 0.2*C179</f>
        <v>0.0582966778482994</v>
      </c>
      <c r="G179" s="1" t="n">
        <f aca="false">'Optimal portfolio from homework'!$B$15*B179 + 'Optimal portfolio from homework'!$C$15*C179</f>
        <v>0.0430901395084283</v>
      </c>
      <c r="I179" s="1" t="n">
        <f aca="false">0.5*B179+0.5*C179</f>
        <v>0.0279731627823729</v>
      </c>
      <c r="M179" s="1" t="n">
        <f aca="false">'Optimal portfolio from homework'!D$34+'Optimal portfolio from homework'!D$32*B179</f>
        <v>0.0103858689338464</v>
      </c>
      <c r="N179" s="8" t="n">
        <f aca="false">C179-M179</f>
        <v>-0.0329518979280177</v>
      </c>
    </row>
    <row r="180" customFormat="false" ht="13.8" hidden="false" customHeight="false" outlineLevel="0" collapsed="false">
      <c r="A180" s="4" t="n">
        <v>44866</v>
      </c>
      <c r="B180" s="1" t="n">
        <f aca="false">Data!C180-Data!$B180</f>
        <v>0.0528559488857198</v>
      </c>
      <c r="C180" s="1" t="n">
        <f aca="false">Data!D180-Data!$B180</f>
        <v>0.0708102236324252</v>
      </c>
      <c r="E180" s="1" t="n">
        <f aca="false">0.8*B180 + 0.2*C180</f>
        <v>0.0564468038350609</v>
      </c>
      <c r="G180" s="1" t="n">
        <f aca="false">'Optimal portfolio from homework'!$B$15*B180 + 'Optimal portfolio from homework'!$C$15*C180</f>
        <v>0.0591478993384032</v>
      </c>
      <c r="I180" s="1" t="n">
        <f aca="false">0.5*B180+0.5*C180</f>
        <v>0.0618330862590725</v>
      </c>
      <c r="M180" s="1" t="n">
        <f aca="false">'Optimal portfolio from homework'!D$34+'Optimal portfolio from homework'!D$32*B180</f>
        <v>0.00852020336290738</v>
      </c>
      <c r="N180" s="8" t="n">
        <f aca="false">C180-M180</f>
        <v>0.0622900202695178</v>
      </c>
    </row>
    <row r="181" customFormat="false" ht="13.8" hidden="false" customHeight="false" outlineLevel="0" collapsed="false">
      <c r="A181" s="4" t="n">
        <v>44896</v>
      </c>
      <c r="B181" s="1" t="n">
        <f aca="false">Data!C181-Data!$B181</f>
        <v>-0.0610267036651241</v>
      </c>
      <c r="C181" s="1" t="n">
        <f aca="false">Data!D181-Data!$B181</f>
        <v>0.0266491376125933</v>
      </c>
      <c r="E181" s="1" t="n">
        <f aca="false">0.8*B181 + 0.2*C181</f>
        <v>-0.0434915354095806</v>
      </c>
      <c r="G181" s="1" t="n">
        <f aca="false">'Optimal portfolio from homework'!$B$15*B181 + 'Optimal portfolio from homework'!$C$15*C181</f>
        <v>-0.0303013161460344</v>
      </c>
      <c r="I181" s="1" t="n">
        <f aca="false">0.5*B181+0.5*C181</f>
        <v>-0.0171887830262654</v>
      </c>
      <c r="M181" s="1" t="n">
        <f aca="false">'Optimal portfolio from homework'!D$34+'Optimal portfolio from homework'!D$32*B181</f>
        <v>0.00023895981314226</v>
      </c>
      <c r="N181" s="8" t="n">
        <f aca="false">C181-M181</f>
        <v>0.026410177799451</v>
      </c>
    </row>
    <row r="182" customFormat="false" ht="13.8" hidden="false" customHeight="false" outlineLevel="0" collapsed="false">
      <c r="A182" s="4" t="n">
        <v>44927</v>
      </c>
      <c r="B182" s="1" t="n">
        <f aca="false">Data!C182-Data!$B182</f>
        <v>0.0591817629951717</v>
      </c>
      <c r="C182" s="1" t="n">
        <f aca="false">Data!D182-Data!$B182</f>
        <v>0.0477318260821587</v>
      </c>
      <c r="E182" s="1" t="n">
        <f aca="false">0.8*B182 + 0.2*C182</f>
        <v>0.0568917756125691</v>
      </c>
      <c r="G182" s="1" t="n">
        <f aca="false">'Optimal portfolio from homework'!$B$15*B182 + 'Optimal portfolio from homework'!$C$15*C182</f>
        <v>0.0551692124043299</v>
      </c>
      <c r="I182" s="1" t="n">
        <f aca="false">0.5*B182+0.5*C182</f>
        <v>0.0534567945386652</v>
      </c>
      <c r="M182" s="1" t="n">
        <f aca="false">'Optimal portfolio from homework'!D$34+'Optimal portfolio from homework'!D$32*B182</f>
        <v>0.00898019973739931</v>
      </c>
      <c r="N182" s="8" t="n">
        <f aca="false">C182-M182</f>
        <v>0.0387516263447594</v>
      </c>
    </row>
    <row r="183" customFormat="false" ht="13.8" hidden="false" customHeight="false" outlineLevel="0" collapsed="false">
      <c r="A183" s="4" t="n">
        <v>44958</v>
      </c>
      <c r="B183" s="1" t="n">
        <f aca="false">Data!C183-Data!$B183</f>
        <v>-0.0278971703376997</v>
      </c>
      <c r="C183" s="1" t="n">
        <f aca="false">Data!D183-Data!$B183</f>
        <v>-0.0532635313877808</v>
      </c>
      <c r="E183" s="1" t="n">
        <f aca="false">0.8*B183 + 0.2*C183</f>
        <v>-0.0329704425477159</v>
      </c>
      <c r="G183" s="1" t="n">
        <f aca="false">'Optimal portfolio from homework'!$B$15*B183 + 'Optimal portfolio from homework'!$C$15*C183</f>
        <v>-0.0367866347768731</v>
      </c>
      <c r="I183" s="1" t="n">
        <f aca="false">0.5*B183+0.5*C183</f>
        <v>-0.0405803508627402</v>
      </c>
      <c r="M183" s="1" t="n">
        <f aca="false">'Optimal portfolio from homework'!D$34+'Optimal portfolio from homework'!D$32*B183</f>
        <v>0.0026480513475353</v>
      </c>
      <c r="N183" s="8" t="n">
        <f aca="false">C183-M183</f>
        <v>-0.0559115827353161</v>
      </c>
    </row>
    <row r="184" customFormat="false" ht="13.8" hidden="false" customHeight="false" outlineLevel="0" collapsed="false">
      <c r="A184" s="4" t="n">
        <v>44986</v>
      </c>
      <c r="B184" s="1" t="n">
        <f aca="false">Data!C184-Data!$B184</f>
        <v>0.0329731276856522</v>
      </c>
      <c r="C184" s="1" t="n">
        <f aca="false">Data!D184-Data!$B184</f>
        <v>0.0895388796818031</v>
      </c>
      <c r="E184" s="1" t="n">
        <f aca="false">0.8*B184 + 0.2*C184</f>
        <v>0.0442862780848824</v>
      </c>
      <c r="G184" s="1" t="n">
        <f aca="false">'Optimal portfolio from homework'!$B$15*B184 + 'Optimal portfolio from homework'!$C$15*C184</f>
        <v>0.0527962012377524</v>
      </c>
      <c r="I184" s="1" t="n">
        <f aca="false">0.5*B184+0.5*C184</f>
        <v>0.0612560036837277</v>
      </c>
      <c r="M184" s="1" t="n">
        <f aca="false">'Optimal portfolio from homework'!D$34+'Optimal portfolio from homework'!D$32*B184</f>
        <v>0.00707437749631474</v>
      </c>
      <c r="N184" s="8" t="n">
        <f aca="false">C184-M184</f>
        <v>0.0824645021854884</v>
      </c>
    </row>
    <row r="185" customFormat="false" ht="13.8" hidden="false" customHeight="false" outlineLevel="0" collapsed="false">
      <c r="A185" s="4" t="n">
        <v>45017</v>
      </c>
      <c r="B185" s="1" t="n">
        <f aca="false">Data!C185-Data!$B185</f>
        <v>0.0120091920976973</v>
      </c>
      <c r="C185" s="1" t="n">
        <f aca="false">Data!D185-Data!$B185</f>
        <v>-0.00152910855063676</v>
      </c>
      <c r="E185" s="1" t="n">
        <f aca="false">0.8*B185 + 0.2*C185</f>
        <v>0.00930153196803049</v>
      </c>
      <c r="G185" s="1" t="n">
        <f aca="false">'Optimal portfolio from homework'!$B$15*B185 + 'Optimal portfolio from homework'!$C$15*C185</f>
        <v>0.0072647889906612</v>
      </c>
      <c r="I185" s="1" t="n">
        <f aca="false">0.5*B185+0.5*C185</f>
        <v>0.00524004177353027</v>
      </c>
      <c r="M185" s="1" t="n">
        <f aca="false">'Optimal portfolio from homework'!D$34+'Optimal portfolio from homework'!D$32*B185</f>
        <v>0.00554993586734992</v>
      </c>
      <c r="N185" s="8" t="n">
        <f aca="false">C185-M185</f>
        <v>-0.00707904441798668</v>
      </c>
    </row>
    <row r="186" customFormat="false" ht="13.8" hidden="false" customHeight="false" outlineLevel="0" collapsed="false">
      <c r="A186" s="4" t="n">
        <v>45047</v>
      </c>
      <c r="B186" s="1" t="n">
        <f aca="false">Data!C186-Data!$B186</f>
        <v>0.00060768291732676</v>
      </c>
      <c r="C186" s="1" t="n">
        <f aca="false">Data!D186-Data!$B186</f>
        <v>-0.0155533968830383</v>
      </c>
      <c r="E186" s="1" t="n">
        <f aca="false">0.8*B186 + 0.2*C186</f>
        <v>-0.00262453304274625</v>
      </c>
      <c r="G186" s="1" t="n">
        <f aca="false">'Optimal portfolio from homework'!$B$15*B186 + 'Optimal portfolio from homework'!$C$15*C186</f>
        <v>-0.00505585486408198</v>
      </c>
      <c r="I186" s="1" t="n">
        <f aca="false">0.5*B186+0.5*C186</f>
        <v>-0.00747285698285578</v>
      </c>
      <c r="M186" s="1" t="n">
        <f aca="false">'Optimal portfolio from homework'!D$34+'Optimal portfolio from homework'!D$32*B186</f>
        <v>0.00472084844935728</v>
      </c>
      <c r="N186" s="8" t="n">
        <f aca="false">C186-M186</f>
        <v>-0.0202742453323956</v>
      </c>
    </row>
    <row r="187" customFormat="false" ht="13.8" hidden="false" customHeight="false" outlineLevel="0" collapsed="false">
      <c r="A187" s="4" t="n">
        <v>45078</v>
      </c>
      <c r="B187" s="1" t="n">
        <f aca="false">Data!C187-Data!$B187</f>
        <v>0.0619523891273988</v>
      </c>
      <c r="C187" s="1" t="n">
        <f aca="false">Data!D187-Data!$B187</f>
        <v>-0.032305257784584</v>
      </c>
      <c r="E187" s="1" t="n">
        <f aca="false">0.8*B187 + 0.2*C187</f>
        <v>0.0431008597450022</v>
      </c>
      <c r="G187" s="1" t="n">
        <f aca="false">'Optimal portfolio from homework'!$B$15*B187 + 'Optimal portfolio from homework'!$C$15*C187</f>
        <v>0.0289204536956685</v>
      </c>
      <c r="I187" s="1" t="n">
        <f aca="false">0.5*B187+0.5*C187</f>
        <v>0.0148235656714074</v>
      </c>
      <c r="M187" s="1" t="n">
        <f aca="false">'Optimal portfolio from homework'!D$34+'Optimal portfolio from homework'!D$32*B187</f>
        <v>0.0091816722994831</v>
      </c>
      <c r="N187" s="8" t="n">
        <f aca="false">C187-M187</f>
        <v>-0.0414869300840671</v>
      </c>
    </row>
    <row r="188" customFormat="false" ht="13.8" hidden="false" customHeight="false" outlineLevel="0" collapsed="false">
      <c r="A188" s="4" t="n">
        <v>45108</v>
      </c>
      <c r="B188" s="1" t="n">
        <f aca="false">Data!C188-Data!$B188</f>
        <v>0.0275239631785304</v>
      </c>
      <c r="C188" s="1" t="n">
        <f aca="false">Data!D188-Data!$B188</f>
        <v>0.0228173806834599</v>
      </c>
      <c r="E188" s="1" t="n">
        <f aca="false">0.8*B188 + 0.2*C188</f>
        <v>0.0265826466795163</v>
      </c>
      <c r="G188" s="1" t="n">
        <f aca="false">'Optimal portfolio from homework'!$B$15*B188 + 'Optimal portfolio from homework'!$C$15*C188</f>
        <v>0.0258745741456548</v>
      </c>
      <c r="I188" s="1" t="n">
        <f aca="false">0.5*B188+0.5*C188</f>
        <v>0.0251706719309951</v>
      </c>
      <c r="M188" s="1" t="n">
        <f aca="false">'Optimal portfolio from homework'!D$34+'Optimal portfolio from homework'!D$32*B188</f>
        <v>0.0066781287488941</v>
      </c>
      <c r="N188" s="8" t="n">
        <f aca="false">C188-M188</f>
        <v>0.0161392519345658</v>
      </c>
    </row>
    <row r="189" customFormat="false" ht="13.8" hidden="false" customHeight="false" outlineLevel="0" collapsed="false">
      <c r="A189" s="4" t="n">
        <v>45139</v>
      </c>
      <c r="B189" s="1" t="n">
        <f aca="false">Data!C189-Data!$B189</f>
        <v>-0.02052246448629</v>
      </c>
      <c r="C189" s="1" t="n">
        <f aca="false">Data!D189-Data!$B189</f>
        <v>-0.0103039937613459</v>
      </c>
      <c r="E189" s="1" t="n">
        <f aca="false">0.8*B189 + 0.2*C189</f>
        <v>-0.0184787703413012</v>
      </c>
      <c r="G189" s="1" t="n">
        <f aca="false">'Optimal portfolio from homework'!$B$15*B189 + 'Optimal portfolio from homework'!$C$15*C189</f>
        <v>-0.0169414726383546</v>
      </c>
      <c r="I189" s="1" t="n">
        <f aca="false">0.5*B189+0.5*C189</f>
        <v>-0.0154132291238179</v>
      </c>
      <c r="M189" s="1" t="n">
        <f aca="false">'Optimal portfolio from homework'!D$34+'Optimal portfolio from homework'!D$32*B189</f>
        <v>0.00318432033930414</v>
      </c>
      <c r="N189" s="8" t="n">
        <f aca="false">C189-M189</f>
        <v>-0.01348831410065</v>
      </c>
    </row>
    <row r="190" customFormat="false" ht="13.8" hidden="false" customHeight="false" outlineLevel="0" collapsed="false">
      <c r="A190" s="4" t="n">
        <v>45170</v>
      </c>
      <c r="B190" s="1" t="n">
        <f aca="false">Data!C190-Data!$B190</f>
        <v>-0.0520831162587767</v>
      </c>
      <c r="C190" s="1" t="n">
        <f aca="false">Data!D190-Data!$B190</f>
        <v>-0.0416418372595413</v>
      </c>
      <c r="E190" s="1" t="n">
        <f aca="false">0.8*B190 + 0.2*C190</f>
        <v>-0.0499948604589297</v>
      </c>
      <c r="G190" s="1" t="n">
        <f aca="false">'Optimal portfolio from homework'!$B$15*B190 + 'Optimal portfolio from homework'!$C$15*C190</f>
        <v>-0.048424042803978</v>
      </c>
      <c r="I190" s="1" t="n">
        <f aca="false">0.5*B190+0.5*C190</f>
        <v>-0.046862476759159</v>
      </c>
      <c r="M190" s="1" t="n">
        <f aca="false">'Optimal portfolio from homework'!D$34+'Optimal portfolio from homework'!D$32*B190</f>
        <v>0.00088931369814251</v>
      </c>
      <c r="N190" s="8" t="n">
        <f aca="false">C190-M190</f>
        <v>-0.0425311509576838</v>
      </c>
    </row>
    <row r="191" customFormat="false" ht="13.8" hidden="false" customHeight="false" outlineLevel="0" collapsed="false">
      <c r="A191" s="4" t="n">
        <v>45200</v>
      </c>
      <c r="B191" s="1" t="n">
        <f aca="false">Data!C191-Data!$B191</f>
        <v>-0.0258539919629995</v>
      </c>
      <c r="C191" s="1" t="n">
        <f aca="false">Data!D191-Data!$B191</f>
        <v>0.0626220773669587</v>
      </c>
      <c r="E191" s="1" t="n">
        <f aca="false">0.8*B191 + 0.2*C191</f>
        <v>-0.00815877809700785</v>
      </c>
      <c r="G191" s="1" t="n">
        <f aca="false">'Optimal portfolio from homework'!$B$15*B191 + 'Optimal portfolio from homework'!$C$15*C191</f>
        <v>0.00515182989980935</v>
      </c>
      <c r="I191" s="1" t="n">
        <f aca="false">0.5*B191+0.5*C191</f>
        <v>0.0183840427019796</v>
      </c>
      <c r="M191" s="1" t="n">
        <f aca="false">'Optimal portfolio from homework'!D$34+'Optimal portfolio from homework'!D$32*B191</f>
        <v>0.00279662584380418</v>
      </c>
      <c r="N191" s="8" t="n">
        <f aca="false">C191-M191</f>
        <v>0.0598254515231545</v>
      </c>
    </row>
    <row r="192" customFormat="false" ht="13.8" hidden="false" customHeight="false" outlineLevel="0" collapsed="false">
      <c r="A192" s="4" t="n">
        <v>45231</v>
      </c>
      <c r="B192" s="1" t="n">
        <f aca="false">Data!C192-Data!$B192</f>
        <v>0.0867954557190808</v>
      </c>
      <c r="C192" s="1" t="n">
        <f aca="false">Data!D192-Data!$B192</f>
        <v>0.0157491790148178</v>
      </c>
      <c r="E192" s="1" t="n">
        <f aca="false">0.8*B192 + 0.2*C192</f>
        <v>0.0725862003782282</v>
      </c>
      <c r="G192" s="1" t="n">
        <f aca="false">'Optimal portfolio from homework'!$B$15*B192 + 'Optimal portfolio from homework'!$C$15*C192</f>
        <v>0.0618977832050249</v>
      </c>
      <c r="I192" s="1" t="n">
        <f aca="false">0.5*B192+0.5*C192</f>
        <v>0.0512723173669493</v>
      </c>
      <c r="M192" s="1" t="n">
        <f aca="false">'Optimal portfolio from homework'!D$34+'Optimal portfolio from homework'!D$32*B192</f>
        <v>0.0109881940160097</v>
      </c>
      <c r="N192" s="8" t="n">
        <f aca="false">C192-M192</f>
        <v>0.00476098499880811</v>
      </c>
    </row>
    <row r="193" customFormat="false" ht="13.8" hidden="false" customHeight="false" outlineLevel="0" collapsed="false">
      <c r="A193" s="4" t="n">
        <v>45261</v>
      </c>
      <c r="B193" s="1" t="n">
        <f aca="false">Data!C193-Data!$B193</f>
        <v>0.0410026164010488</v>
      </c>
      <c r="C193" s="1" t="n">
        <f aca="false">Data!D193-Data!$B193</f>
        <v>0.015303994405869</v>
      </c>
      <c r="E193" s="1" t="n">
        <f aca="false">0.8*B193 + 0.2*C193</f>
        <v>0.0358628920020129</v>
      </c>
      <c r="G193" s="1" t="n">
        <f aca="false">'Optimal portfolio from homework'!$B$15*B193 + 'Optimal portfolio from homework'!$C$15*C193</f>
        <v>0.0319967134293578</v>
      </c>
      <c r="I193" s="1" t="n">
        <f aca="false">0.5*B193+0.5*C193</f>
        <v>0.0281533054034589</v>
      </c>
      <c r="M193" s="1" t="n">
        <f aca="false">'Optimal portfolio from homework'!D$34+'Optimal portfolio from homework'!D$32*B193</f>
        <v>0.007658260556139</v>
      </c>
      <c r="N193" s="8" t="n">
        <f aca="false">C193-M193</f>
        <v>0.00764573384973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" width="29.03"/>
  </cols>
  <sheetData>
    <row r="1" customFormat="false" ht="13.8" hidden="false" customHeight="false" outlineLevel="0" collapsed="false">
      <c r="A1" s="9" t="s">
        <v>12</v>
      </c>
    </row>
    <row r="2" customFormat="false" ht="13.8" hidden="false" customHeight="false" outlineLevel="0" collapsed="false">
      <c r="B2" s="5" t="s">
        <v>13</v>
      </c>
      <c r="C2" s="5" t="s">
        <v>14</v>
      </c>
    </row>
    <row r="3" customFormat="false" ht="13.8" hidden="false" customHeight="false" outlineLevel="0" collapsed="false">
      <c r="A3" s="5" t="s">
        <v>15</v>
      </c>
      <c r="B3" s="1" t="n">
        <f aca="false">AVERAGE('Excess returns'!B2:B193)</f>
        <v>0.00813392461114147</v>
      </c>
      <c r="C3" s="1" t="n">
        <f aca="false">AVERAGE('Excess returns'!C2:C193)</f>
        <v>0.00526813672447935</v>
      </c>
    </row>
    <row r="4" customFormat="false" ht="13.8" hidden="false" customHeight="false" outlineLevel="0" collapsed="false">
      <c r="A4" s="5" t="s">
        <v>16</v>
      </c>
      <c r="B4" s="6" t="n">
        <f aca="false">STDEV('Excess returns'!B2:B193)</f>
        <v>0.0468841732364885</v>
      </c>
      <c r="C4" s="6" t="n">
        <f aca="false">STDEV('Excess returns'!C2:C193)</f>
        <v>0.049457764779768</v>
      </c>
    </row>
    <row r="5" customFormat="false" ht="13.8" hidden="false" customHeight="false" outlineLevel="0" collapsed="false">
      <c r="A5" s="5" t="s">
        <v>17</v>
      </c>
      <c r="B5" s="10" t="n">
        <f aca="false">B3/B4</f>
        <v>0.173489773832912</v>
      </c>
      <c r="C5" s="10" t="n">
        <f aca="false">C3/C4</f>
        <v>0.106517889515185</v>
      </c>
    </row>
    <row r="6" customFormat="false" ht="13.8" hidden="false" customHeight="false" outlineLevel="0" collapsed="false">
      <c r="A6" s="5" t="s">
        <v>18</v>
      </c>
      <c r="B6" s="10" t="n">
        <f aca="false">CORREL('Excess returns'!B2:B193,'Excess returns'!C2:C193)</f>
        <v>0.0689334096375325</v>
      </c>
    </row>
    <row r="8" customFormat="false" ht="13.8" hidden="false" customHeight="false" outlineLevel="0" collapsed="false">
      <c r="A8" s="9" t="s">
        <v>19</v>
      </c>
    </row>
    <row r="9" customFormat="false" ht="13.8" hidden="false" customHeight="false" outlineLevel="0" collapsed="false">
      <c r="A9" s="9"/>
    </row>
    <row r="10" customFormat="false" ht="13.8" hidden="false" customHeight="false" outlineLevel="0" collapsed="false">
      <c r="A10" s="5" t="s">
        <v>20</v>
      </c>
      <c r="B10" s="5" t="s">
        <v>13</v>
      </c>
      <c r="C10" s="5" t="s">
        <v>14</v>
      </c>
    </row>
    <row r="11" customFormat="false" ht="13.8" hidden="false" customHeight="false" outlineLevel="0" collapsed="false">
      <c r="A11" s="5" t="s">
        <v>13</v>
      </c>
      <c r="B11" s="5" t="n">
        <f aca="false">B4^2</f>
        <v>0.00219812570006906</v>
      </c>
      <c r="C11" s="5" t="n">
        <f aca="false">B4*C4*B6</f>
        <v>0.000159841853588218</v>
      </c>
    </row>
    <row r="12" customFormat="false" ht="13.8" hidden="false" customHeight="false" outlineLevel="0" collapsed="false">
      <c r="A12" s="5" t="s">
        <v>14</v>
      </c>
      <c r="B12" s="11" t="n">
        <f aca="false">B4*C4*B6</f>
        <v>0.000159841853588218</v>
      </c>
      <c r="C12" s="5" t="n">
        <f aca="false">C4^2</f>
        <v>0.00244607049701086</v>
      </c>
    </row>
    <row r="14" customFormat="false" ht="13.8" hidden="false" customHeight="false" outlineLevel="0" collapsed="false">
      <c r="A14" s="5" t="s">
        <v>21</v>
      </c>
      <c r="B14" s="11" t="n">
        <f aca="false" t="array" ref="B14:C14">TRANSPOSE( MMULT( MINVERSE( B11:C12 ), TRANSPOSE( B3:C3 ) ) )</f>
        <v>3.56069843828851</v>
      </c>
      <c r="C14" s="5" t="n">
        <v>1.92103542877316</v>
      </c>
    </row>
    <row r="15" customFormat="false" ht="13.8" hidden="false" customHeight="false" outlineLevel="0" collapsed="false">
      <c r="A15" s="5" t="s">
        <v>22</v>
      </c>
      <c r="B15" s="1" t="n">
        <f aca="false">B14/(B14+C14)</f>
        <v>0.649556969498981</v>
      </c>
      <c r="C15" s="1" t="n">
        <f aca="false">C14/(B14+C14)</f>
        <v>0.350443030501019</v>
      </c>
    </row>
    <row r="17" customFormat="false" ht="13.8" hidden="false" customHeight="false" outlineLevel="0" collapsed="false">
      <c r="A17" s="5" t="s">
        <v>23</v>
      </c>
      <c r="B17" s="12" t="n">
        <f aca="false">MMULT(B15:C15,TRANSPOSE(B3:C3)) / SQRT( MMULT( B15:C15, MMULT( B11:C12, TRANSPOSE(B15:C15) ) ) )</f>
        <v>0.197693525314801</v>
      </c>
    </row>
    <row r="19" customFormat="false" ht="13.8" hidden="false" customHeight="false" outlineLevel="0" collapsed="false">
      <c r="A19" s="9" t="s">
        <v>24</v>
      </c>
    </row>
    <row r="20" customFormat="false" ht="13.8" hidden="false" customHeight="false" outlineLevel="0" collapsed="false">
      <c r="A20" s="9"/>
    </row>
    <row r="21" customFormat="false" ht="13.8" hidden="false" customHeight="false" outlineLevel="0" collapsed="false">
      <c r="B21" s="5" t="s">
        <v>14</v>
      </c>
      <c r="D21" s="5" t="s">
        <v>25</v>
      </c>
      <c r="F21" s="5" t="s">
        <v>26</v>
      </c>
      <c r="H21" s="5" t="s">
        <v>7</v>
      </c>
      <c r="J21" s="5" t="s">
        <v>8</v>
      </c>
    </row>
    <row r="22" customFormat="false" ht="13.8" hidden="false" customHeight="false" outlineLevel="0" collapsed="false">
      <c r="A22" s="5" t="s">
        <v>15</v>
      </c>
      <c r="D22" s="1" t="n">
        <f aca="false">B3</f>
        <v>0.00813392461114147</v>
      </c>
      <c r="F22" s="1" t="n">
        <f aca="false">AVERAGE('Excess returns'!E2:E193)</f>
        <v>0.00756076703380905</v>
      </c>
      <c r="H22" s="1" t="n">
        <f aca="false">AVERAGE('Excess returns'!G2:G193)</f>
        <v>0.00712962921936648</v>
      </c>
      <c r="J22" s="1" t="n">
        <f aca="false">AVERAGE('Excess returns'!I2:I193)</f>
        <v>0.00670103066781041</v>
      </c>
    </row>
    <row r="23" customFormat="false" ht="13.8" hidden="false" customHeight="false" outlineLevel="0" collapsed="false">
      <c r="A23" s="5" t="s">
        <v>16</v>
      </c>
      <c r="D23" s="1" t="n">
        <f aca="false">B4</f>
        <v>0.0468841732364885</v>
      </c>
      <c r="F23" s="6" t="n">
        <f aca="false">STDEV('Excess returns'!E2:E193)</f>
        <v>0.039443537633849</v>
      </c>
      <c r="H23" s="6" t="n">
        <f aca="false">STDEV('Excess returns'!G2:G193)</f>
        <v>0.0360640501908877</v>
      </c>
      <c r="J23" s="6" t="n">
        <f aca="false">STDEV('Excess returns'!I2:I193)</f>
        <v>0.0352274037655926</v>
      </c>
    </row>
    <row r="24" customFormat="false" ht="13.8" hidden="false" customHeight="false" outlineLevel="0" collapsed="false">
      <c r="A24" s="5" t="s">
        <v>27</v>
      </c>
      <c r="B24" s="10" t="n">
        <f aca="false">C5</f>
        <v>0.106517889515185</v>
      </c>
      <c r="D24" s="10" t="n">
        <f aca="false">B5</f>
        <v>0.173489773832912</v>
      </c>
      <c r="F24" s="10" t="n">
        <f aca="false">F22/F23</f>
        <v>0.191685824532145</v>
      </c>
      <c r="H24" s="10" t="n">
        <f aca="false">H22/H23</f>
        <v>0.1976935253148</v>
      </c>
      <c r="J24" s="10" t="n">
        <f aca="false">J22/J23</f>
        <v>0.190222098466293</v>
      </c>
    </row>
    <row r="25" customFormat="false" ht="13.8" hidden="false" customHeight="false" outlineLevel="0" collapsed="false">
      <c r="A25" s="5" t="s">
        <v>28</v>
      </c>
      <c r="D25" s="10" t="n">
        <f aca="false">B6</f>
        <v>0.0689334096375325</v>
      </c>
      <c r="F25" s="10" t="n">
        <f aca="false">CORREL('Excess returns'!E2:E193,'Excess returns'!C2:C193)</f>
        <v>0.316327146088148</v>
      </c>
      <c r="H25" s="10" t="n">
        <f aca="false">CORREL('Excess returns'!G2:G193,'Excess returns'!$C2:$C193)</f>
        <v>0.538803126433047</v>
      </c>
      <c r="J25" s="10" t="n">
        <f aca="false">CORREL('Excess returns'!I2:I193,'Excess returns'!$C2:$C193)</f>
        <v>0.747850324843681</v>
      </c>
    </row>
    <row r="26" customFormat="false" ht="13.8" hidden="false" customHeight="false" outlineLevel="0" collapsed="false">
      <c r="A26" s="5" t="s">
        <v>29</v>
      </c>
      <c r="D26" s="10" t="n">
        <f aca="false">D24*D25</f>
        <v>0.011959241647547</v>
      </c>
      <c r="E26" s="10"/>
      <c r="F26" s="10" t="n">
        <f aca="false">F24*F25</f>
        <v>0.060635429819807</v>
      </c>
      <c r="G26" s="10"/>
      <c r="H26" s="10" t="n">
        <f aca="false">H24*H25</f>
        <v>0.106517889515185</v>
      </c>
      <c r="J26" s="10" t="n">
        <f aca="false">J24*J25</f>
        <v>0.142257658130464</v>
      </c>
    </row>
    <row r="27" customFormat="false" ht="13.8" hidden="false" customHeight="false" outlineLevel="0" collapsed="false">
      <c r="D27" s="7" t="s">
        <v>30</v>
      </c>
      <c r="E27" s="7"/>
      <c r="F27" s="7" t="s">
        <v>31</v>
      </c>
      <c r="G27" s="7"/>
      <c r="H27" s="7" t="s">
        <v>32</v>
      </c>
      <c r="J27" s="7" t="s">
        <v>33</v>
      </c>
    </row>
    <row r="29" customFormat="false" ht="13.8" hidden="false" customHeight="false" outlineLevel="0" collapsed="false">
      <c r="A29" s="9" t="s">
        <v>34</v>
      </c>
    </row>
    <row r="31" customFormat="false" ht="13.8" hidden="false" customHeight="false" outlineLevel="0" collapsed="false">
      <c r="D31" s="5" t="s">
        <v>13</v>
      </c>
      <c r="F31" s="5" t="s">
        <v>6</v>
      </c>
      <c r="H31" s="5" t="s">
        <v>7</v>
      </c>
      <c r="J31" s="5" t="s">
        <v>8</v>
      </c>
    </row>
    <row r="32" customFormat="false" ht="13.8" hidden="false" customHeight="false" outlineLevel="0" collapsed="false">
      <c r="A32" s="5" t="s">
        <v>35</v>
      </c>
      <c r="D32" s="10" t="n">
        <f aca="false">B6*C4/B4</f>
        <v>0.0727173398605893</v>
      </c>
      <c r="F32" s="10" t="n">
        <f aca="false">F25*C4/F23</f>
        <v>0.396638702388021</v>
      </c>
      <c r="H32" s="10" t="n">
        <f aca="false">H25*C4/H23</f>
        <v>0.738907531147525</v>
      </c>
      <c r="J32" s="10" t="n">
        <f aca="false">J25*C4/J23</f>
        <v>1.0499497976833</v>
      </c>
    </row>
    <row r="33" customFormat="false" ht="13.8" hidden="false" customHeight="false" outlineLevel="0" collapsed="false">
      <c r="A33" s="5" t="s">
        <v>36</v>
      </c>
      <c r="D33" s="10" t="n">
        <f aca="false">SLOPE('Excess returns'!C2:C193,'Excess returns'!B2:B193)</f>
        <v>0.0727173398605893</v>
      </c>
      <c r="F33" s="10" t="n">
        <f aca="false">SLOPE('Excess returns'!C2:C193,'Excess returns'!E2:E193)</f>
        <v>0.39663870238802</v>
      </c>
      <c r="H33" s="10" t="n">
        <f aca="false">SLOPE('Excess returns'!C2:C193,'Excess returns'!G2:G193)</f>
        <v>0.738907531147524</v>
      </c>
      <c r="J33" s="10" t="n">
        <f aca="false">SLOPE('Excess returns'!C2:C193,'Excess returns'!I2:I193)</f>
        <v>1.0499497976833</v>
      </c>
    </row>
    <row r="34" customFormat="false" ht="13.8" hidden="false" customHeight="false" outlineLevel="0" collapsed="false">
      <c r="A34" s="5" t="s">
        <v>37</v>
      </c>
      <c r="D34" s="1" t="n">
        <f aca="false">C3-D32*B3</f>
        <v>0.00467665936413056</v>
      </c>
      <c r="F34" s="1" t="n">
        <f aca="false">C3 - F32*F22</f>
        <v>0.0022692438991312</v>
      </c>
      <c r="H34" s="1" t="n">
        <f aca="false">C3 - H32*H22</f>
        <v>0</v>
      </c>
      <c r="J34" s="1" t="n">
        <f aca="false">C3-J32*J22</f>
        <v>-0.00176760906945777</v>
      </c>
    </row>
    <row r="35" customFormat="false" ht="13.8" hidden="false" customHeight="false" outlineLevel="0" collapsed="false">
      <c r="A35" s="11" t="s">
        <v>38</v>
      </c>
      <c r="D35" s="6" t="n">
        <f aca="false">INTERCEPT('Excess returns'!C2:C193,'Excess returns'!B2:B193)</f>
        <v>0.00467665936413056</v>
      </c>
      <c r="F35" s="6" t="n">
        <f aca="false">INTERCEPT('Excess returns'!C2:C193,'Excess returns'!E2:E193)</f>
        <v>0.00226924389913121</v>
      </c>
      <c r="H35" s="6" t="n">
        <f aca="false">INTERCEPT('Excess returns'!C2:C193,'Excess returns'!G2:G193)</f>
        <v>8.67361737988404E-018</v>
      </c>
      <c r="J35" s="6" t="n">
        <f aca="false">INTERCEPT('Excess returns'!C2:C193,'Excess returns'!I2:I193)</f>
        <v>-0.00176760906945777</v>
      </c>
    </row>
    <row r="36" customFormat="false" ht="13.8" hidden="false" customHeight="false" outlineLevel="0" collapsed="false">
      <c r="D36" s="7" t="s">
        <v>39</v>
      </c>
      <c r="E36" s="7"/>
      <c r="F36" s="7" t="s">
        <v>40</v>
      </c>
      <c r="G36" s="7"/>
      <c r="H36" s="7" t="s">
        <v>41</v>
      </c>
      <c r="J36" s="7" t="s">
        <v>42</v>
      </c>
    </row>
    <row r="38" customFormat="false" ht="13.8" hidden="false" customHeight="false" outlineLevel="0" collapsed="false">
      <c r="A38" s="9" t="s">
        <v>43</v>
      </c>
    </row>
    <row r="40" customFormat="false" ht="13.8" hidden="false" customHeight="false" outlineLevel="0" collapsed="false">
      <c r="A40" s="7" t="s">
        <v>44</v>
      </c>
    </row>
    <row r="41" customFormat="false" ht="13.8" hidden="false" customHeight="false" outlineLevel="0" collapsed="false">
      <c r="A41" s="7"/>
    </row>
    <row r="42" customFormat="false" ht="13.8" hidden="false" customHeight="false" outlineLevel="0" collapsed="false">
      <c r="A42" s="5" t="s">
        <v>45</v>
      </c>
      <c r="D42" s="13" t="n">
        <f aca="false">SQRT(C4^2 - D32^2*B4^2)</f>
        <v>0.0493401177807627</v>
      </c>
    </row>
    <row r="43" customFormat="false" ht="13.8" hidden="false" customHeight="false" outlineLevel="0" collapsed="false">
      <c r="A43" s="5" t="s">
        <v>46</v>
      </c>
      <c r="D43" s="13" t="n">
        <f aca="false">STDEV('Excess returns'!N2:N193)</f>
        <v>0.0493401177807627</v>
      </c>
    </row>
    <row r="44" customFormat="false" ht="13.8" hidden="false" customHeight="false" outlineLevel="0" collapsed="false">
      <c r="A44" s="5" t="s">
        <v>47</v>
      </c>
      <c r="D44" s="10" t="n">
        <f aca="false">D35/D42</f>
        <v>0.0947841143166859</v>
      </c>
    </row>
    <row r="45" customFormat="false" ht="13.8" hidden="false" customHeight="false" outlineLevel="0" collapsed="false">
      <c r="A45" s="5" t="s">
        <v>48</v>
      </c>
      <c r="D45" s="10" t="n">
        <f aca="false">SQRT(D44^2 + B5^2)</f>
        <v>0.197693525314801</v>
      </c>
    </row>
    <row r="47" customFormat="false" ht="13.8" hidden="false" customHeight="false" outlineLevel="0" collapsed="false">
      <c r="A47" s="7" t="s">
        <v>49</v>
      </c>
    </row>
    <row r="48" customFormat="false" ht="13.8" hidden="false" customHeight="false" outlineLevel="0" collapsed="false">
      <c r="A48" s="7" t="s">
        <v>50</v>
      </c>
    </row>
    <row r="49" customFormat="false" ht="13.8" hidden="false" customHeight="false" outlineLevel="0" collapsed="false">
      <c r="A49" s="7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2024-08-23T19:09:25Z</dcterms:created>
  <dc:creator/>
  <dc:description/>
  <dc:language>en-US</dc:language>
  <cp:lastModifiedBy/>
  <dcterms:modified xsi:type="dcterms:W3CDTF">2024-10-22T16:30:13Z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