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 Guilen\Downloads\"/>
    </mc:Choice>
  </mc:AlternateContent>
  <bookViews>
    <workbookView xWindow="0" yWindow="0" windowWidth="21570" windowHeight="7965" activeTab="1"/>
  </bookViews>
  <sheets>
    <sheet name="Dados" sheetId="1" r:id="rId1"/>
    <sheet name="Anális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2" l="1"/>
  <c r="C40" i="2"/>
  <c r="C39" i="2"/>
  <c r="C38" i="2"/>
  <c r="C37" i="2"/>
  <c r="C36" i="2"/>
  <c r="C35" i="2"/>
  <c r="C34" i="2"/>
  <c r="C33" i="2"/>
  <c r="B41" i="2"/>
  <c r="B40" i="2"/>
  <c r="B39" i="2"/>
  <c r="B38" i="2"/>
  <c r="B37" i="2"/>
  <c r="B36" i="2"/>
  <c r="B35" i="2"/>
  <c r="B34" i="2"/>
  <c r="B33" i="2"/>
  <c r="D41" i="2"/>
  <c r="D40" i="2"/>
  <c r="D39" i="2"/>
  <c r="D38" i="2"/>
  <c r="D37" i="2"/>
  <c r="D36" i="2"/>
  <c r="D35" i="2"/>
  <c r="D34" i="2"/>
  <c r="D33" i="2"/>
  <c r="S2" i="2"/>
  <c r="R8" i="2"/>
  <c r="Q8" i="2"/>
  <c r="R7" i="2"/>
  <c r="Q7" i="2"/>
  <c r="R6" i="2"/>
  <c r="Q6" i="2"/>
  <c r="R5" i="2"/>
  <c r="R4" i="2"/>
  <c r="R3" i="2"/>
  <c r="Q5" i="2"/>
  <c r="Q4" i="2"/>
  <c r="Q3" i="2"/>
  <c r="K8" i="2"/>
  <c r="K7" i="2"/>
  <c r="K6" i="2"/>
  <c r="K5" i="2"/>
  <c r="K4" i="2"/>
  <c r="K3" i="2"/>
  <c r="J8" i="2"/>
  <c r="J7" i="2"/>
  <c r="J6" i="2"/>
  <c r="J5" i="2"/>
  <c r="J4" i="2"/>
  <c r="J3" i="2"/>
  <c r="D8" i="2"/>
  <c r="D7" i="2"/>
  <c r="D6" i="2"/>
  <c r="D5" i="2"/>
  <c r="D4" i="2"/>
  <c r="D3" i="2"/>
  <c r="C8" i="2"/>
  <c r="C7" i="2"/>
  <c r="C6" i="2"/>
  <c r="C5" i="2"/>
  <c r="C4" i="2"/>
  <c r="C3" i="2"/>
  <c r="S6" i="2" l="1"/>
  <c r="T6" i="2" s="1"/>
  <c r="S4" i="2"/>
  <c r="T4" i="2" s="1"/>
  <c r="S5" i="2"/>
  <c r="T5" i="2" s="1"/>
  <c r="S7" i="2"/>
  <c r="T7" i="2" s="1"/>
  <c r="E3" i="2"/>
  <c r="F3" i="2" s="1"/>
  <c r="S3" i="2"/>
  <c r="T3" i="2" s="1"/>
  <c r="S8" i="2"/>
  <c r="T8" i="2" s="1"/>
  <c r="R9" i="2"/>
  <c r="Q9" i="2"/>
  <c r="J9" i="2"/>
  <c r="K9" i="2"/>
  <c r="L3" i="2"/>
  <c r="M3" i="2" s="1"/>
  <c r="L4" i="2"/>
  <c r="M4" i="2" s="1"/>
  <c r="L5" i="2"/>
  <c r="M5" i="2" s="1"/>
  <c r="L6" i="2"/>
  <c r="M6" i="2" s="1"/>
  <c r="L7" i="2"/>
  <c r="M7" i="2" s="1"/>
  <c r="L8" i="2"/>
  <c r="M8" i="2" s="1"/>
  <c r="E6" i="2"/>
  <c r="F6" i="2" s="1"/>
  <c r="E4" i="2"/>
  <c r="F4" i="2" s="1"/>
  <c r="E8" i="2"/>
  <c r="F8" i="2" s="1"/>
  <c r="E7" i="2"/>
  <c r="F7" i="2" s="1"/>
  <c r="C9" i="2"/>
  <c r="D9" i="2"/>
  <c r="E5" i="2"/>
  <c r="F5" i="2" s="1"/>
  <c r="S9" i="2" l="1"/>
  <c r="T9" i="2" s="1"/>
  <c r="L9" i="2"/>
  <c r="M9" i="2" s="1"/>
  <c r="E9" i="2"/>
  <c r="F9" i="2" s="1"/>
</calcChain>
</file>

<file path=xl/sharedStrings.xml><?xml version="1.0" encoding="utf-8"?>
<sst xmlns="http://schemas.openxmlformats.org/spreadsheetml/2006/main" count="216" uniqueCount="22">
  <si>
    <t>BLM-PrimeiraMelhora</t>
  </si>
  <si>
    <t>N/A</t>
  </si>
  <si>
    <t>BLNM-Tabu</t>
  </si>
  <si>
    <t>Busca Local</t>
  </si>
  <si>
    <t>Tarefas</t>
  </si>
  <si>
    <t>Máquinas</t>
  </si>
  <si>
    <t>Replicação</t>
  </si>
  <si>
    <t>Tempo</t>
  </si>
  <si>
    <t>Iterações</t>
  </si>
  <si>
    <t>Makespan</t>
  </si>
  <si>
    <t>α</t>
  </si>
  <si>
    <t>BLM</t>
  </si>
  <si>
    <t>BLNM</t>
  </si>
  <si>
    <t>Média Geral</t>
  </si>
  <si>
    <t>%</t>
  </si>
  <si>
    <t>NM - M</t>
  </si>
  <si>
    <t>Quantidade média de iterações</t>
  </si>
  <si>
    <t>Tempo de execução médio [ ms ]</t>
  </si>
  <si>
    <t>Makespan médio</t>
  </si>
  <si>
    <t>BLNM Tabu - Parâmetros que garantem maior qualidade da solução [ média ]</t>
  </si>
  <si>
    <t>Parâmetro</t>
  </si>
  <si>
    <t>Tempo [ ms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</si>
</sst>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%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BDBD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4" fontId="0" fillId="0" borderId="7" xfId="0" applyNumberForma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 indent="1"/>
    </xf>
    <xf numFmtId="4" fontId="0" fillId="0" borderId="0" xfId="0" applyNumberFormat="1" applyBorder="1" applyAlignment="1">
      <alignment horizontal="right" vertical="center" indent="1"/>
    </xf>
    <xf numFmtId="0" fontId="0" fillId="0" borderId="4" xfId="0" applyBorder="1" applyAlignment="1">
      <alignment horizontal="left" vertical="center" indent="1"/>
    </xf>
    <xf numFmtId="4" fontId="3" fillId="3" borderId="10" xfId="0" applyNumberFormat="1" applyFont="1" applyFill="1" applyBorder="1" applyAlignment="1">
      <alignment horizontal="right" vertical="center" indent="1"/>
    </xf>
    <xf numFmtId="4" fontId="4" fillId="3" borderId="10" xfId="0" applyNumberFormat="1" applyFont="1" applyFill="1" applyBorder="1" applyAlignment="1">
      <alignment horizontal="right" vertical="center" indent="1"/>
    </xf>
    <xf numFmtId="166" fontId="3" fillId="3" borderId="11" xfId="1" applyNumberFormat="1" applyFont="1" applyFill="1" applyBorder="1" applyAlignment="1">
      <alignment horizontal="right" vertical="center" indent="1"/>
    </xf>
    <xf numFmtId="0" fontId="0" fillId="0" borderId="22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4" fontId="0" fillId="0" borderId="22" xfId="0" applyNumberFormat="1" applyBorder="1" applyAlignment="1">
      <alignment horizontal="right" vertical="center" indent="1"/>
    </xf>
    <xf numFmtId="4" fontId="0" fillId="0" borderId="23" xfId="0" applyNumberFormat="1" applyBorder="1" applyAlignment="1">
      <alignment horizontal="right" vertical="center" indent="1"/>
    </xf>
    <xf numFmtId="4" fontId="0" fillId="0" borderId="24" xfId="0" applyNumberFormat="1" applyBorder="1" applyAlignment="1">
      <alignment horizontal="right" vertical="center" indent="1"/>
    </xf>
    <xf numFmtId="0" fontId="0" fillId="0" borderId="25" xfId="0" applyBorder="1" applyAlignment="1">
      <alignment horizontal="left" vertical="center" indent="1"/>
    </xf>
    <xf numFmtId="4" fontId="0" fillId="0" borderId="21" xfId="0" applyNumberFormat="1" applyBorder="1" applyAlignment="1">
      <alignment horizontal="right" vertical="center" indent="1"/>
    </xf>
    <xf numFmtId="0" fontId="3" fillId="0" borderId="21" xfId="0" applyFont="1" applyBorder="1" applyAlignment="1">
      <alignment horizontal="right" vertical="center" indent="1"/>
    </xf>
    <xf numFmtId="0" fontId="0" fillId="0" borderId="15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4" fontId="0" fillId="0" borderId="16" xfId="0" applyNumberFormat="1" applyBorder="1" applyAlignment="1">
      <alignment horizontal="right" vertical="center" indent="1"/>
    </xf>
    <xf numFmtId="4" fontId="0" fillId="0" borderId="27" xfId="0" applyNumberFormat="1" applyBorder="1" applyAlignment="1">
      <alignment horizontal="right" vertical="center" indent="1"/>
    </xf>
    <xf numFmtId="0" fontId="3" fillId="0" borderId="16" xfId="0" applyFont="1" applyBorder="1" applyAlignment="1">
      <alignment horizontal="right" vertical="center" indent="1"/>
    </xf>
    <xf numFmtId="4" fontId="3" fillId="3" borderId="28" xfId="0" applyNumberFormat="1" applyFont="1" applyFill="1" applyBorder="1" applyAlignment="1">
      <alignment horizontal="right" vertical="center" indent="1"/>
    </xf>
    <xf numFmtId="4" fontId="3" fillId="0" borderId="21" xfId="0" applyNumberFormat="1" applyFont="1" applyBorder="1" applyAlignment="1">
      <alignment horizontal="right" vertical="center" indent="1"/>
    </xf>
    <xf numFmtId="166" fontId="3" fillId="0" borderId="26" xfId="1" applyNumberFormat="1" applyFont="1" applyFill="1" applyBorder="1" applyAlignment="1">
      <alignment horizontal="right" vertical="center" indent="1"/>
    </xf>
    <xf numFmtId="166" fontId="3" fillId="0" borderId="17" xfId="1" applyNumberFormat="1" applyFont="1" applyFill="1" applyBorder="1" applyAlignment="1">
      <alignment horizontal="right" vertical="center" indent="1"/>
    </xf>
    <xf numFmtId="166" fontId="3" fillId="0" borderId="5" xfId="1" applyNumberFormat="1" applyFont="1" applyFill="1" applyBorder="1" applyAlignment="1">
      <alignment horizontal="right" vertical="center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3" fontId="0" fillId="0" borderId="21" xfId="0" applyNumberFormat="1" applyBorder="1" applyAlignment="1">
      <alignment horizontal="right" vertical="center" indent="1"/>
    </xf>
    <xf numFmtId="3" fontId="0" fillId="0" borderId="0" xfId="0" applyNumberFormat="1" applyBorder="1" applyAlignment="1">
      <alignment horizontal="right" vertical="center" indent="1"/>
    </xf>
    <xf numFmtId="3" fontId="0" fillId="0" borderId="21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right" vertical="center" indent="1"/>
    </xf>
    <xf numFmtId="3" fontId="3" fillId="3" borderId="10" xfId="0" applyNumberFormat="1" applyFont="1" applyFill="1" applyBorder="1" applyAlignment="1">
      <alignment horizontal="right" vertical="center" indent="1"/>
    </xf>
    <xf numFmtId="4" fontId="0" fillId="0" borderId="21" xfId="0" applyNumberFormat="1" applyBorder="1" applyAlignment="1">
      <alignment horizontal="center" vertical="center"/>
    </xf>
    <xf numFmtId="4" fontId="0" fillId="0" borderId="2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3" fontId="0" fillId="4" borderId="0" xfId="0" applyNumberFormat="1" applyFill="1" applyBorder="1" applyAlignment="1">
      <alignment horizontal="center" vertical="center"/>
    </xf>
    <xf numFmtId="3" fontId="0" fillId="5" borderId="0" xfId="0" applyNumberFormat="1" applyFill="1" applyBorder="1" applyAlignment="1">
      <alignment horizontal="center" vertical="center"/>
    </xf>
    <xf numFmtId="4" fontId="0" fillId="5" borderId="0" xfId="0" applyNumberFormat="1" applyFill="1" applyBorder="1" applyAlignment="1">
      <alignment horizontal="center" vertical="center"/>
    </xf>
    <xf numFmtId="4" fontId="0" fillId="4" borderId="0" xfId="0" applyNumberFormat="1" applyFill="1" applyBorder="1" applyAlignment="1">
      <alignment horizontal="center" vertical="center"/>
    </xf>
    <xf numFmtId="4" fontId="0" fillId="4" borderId="5" xfId="0" applyNumberFormat="1" applyFill="1" applyBorder="1" applyAlignment="1">
      <alignment horizontal="center" vertical="center"/>
    </xf>
    <xf numFmtId="4" fontId="0" fillId="5" borderId="5" xfId="0" applyNumberFormat="1" applyFill="1" applyBorder="1" applyAlignment="1">
      <alignment horizontal="center" vertical="center"/>
    </xf>
    <xf numFmtId="3" fontId="0" fillId="0" borderId="22" xfId="0" applyNumberFormat="1" applyBorder="1" applyAlignment="1">
      <alignment horizontal="right" vertical="center" indent="1"/>
    </xf>
    <xf numFmtId="3" fontId="3" fillId="0" borderId="21" xfId="0" applyNumberFormat="1" applyFont="1" applyBorder="1" applyAlignment="1">
      <alignment horizontal="right" vertical="center" indent="1"/>
    </xf>
    <xf numFmtId="3" fontId="0" fillId="0" borderId="27" xfId="0" applyNumberFormat="1" applyBorder="1" applyAlignment="1">
      <alignment horizontal="right" vertical="center" indent="1"/>
    </xf>
    <xf numFmtId="3" fontId="3" fillId="0" borderId="16" xfId="0" applyNumberFormat="1" applyFont="1" applyBorder="1" applyAlignment="1">
      <alignment horizontal="right" vertical="center" indent="1"/>
    </xf>
    <xf numFmtId="3" fontId="0" fillId="0" borderId="23" xfId="0" applyNumberFormat="1" applyBorder="1" applyAlignment="1">
      <alignment horizontal="right" vertical="center" indent="1"/>
    </xf>
    <xf numFmtId="3" fontId="3" fillId="0" borderId="0" xfId="0" applyNumberFormat="1" applyFont="1" applyBorder="1" applyAlignment="1">
      <alignment horizontal="right" vertical="center" indent="1"/>
    </xf>
    <xf numFmtId="3" fontId="0" fillId="0" borderId="24" xfId="0" applyNumberFormat="1" applyBorder="1" applyAlignment="1">
      <alignment horizontal="right" vertical="center" indent="1"/>
    </xf>
    <xf numFmtId="3" fontId="3" fillId="3" borderId="28" xfId="0" applyNumberFormat="1" applyFont="1" applyFill="1" applyBorder="1" applyAlignment="1">
      <alignment horizontal="right" vertical="center" indent="1"/>
    </xf>
    <xf numFmtId="3" fontId="4" fillId="3" borderId="10" xfId="0" applyNumberFormat="1" applyFont="1" applyFill="1" applyBorder="1" applyAlignment="1">
      <alignment horizontal="right" vertical="center" indent="1"/>
    </xf>
  </cellXfs>
  <cellStyles count="2">
    <cellStyle name="Normal" xfId="0" builtinId="0"/>
    <cellStyle name="Porcentagem" xfId="1" builtinId="5"/>
  </cellStyles>
  <dxfs count="8">
    <dxf>
      <font>
        <b/>
        <i val="0"/>
        <u val="none"/>
        <color theme="8" tint="-0.24994659260841701"/>
      </font>
    </dxf>
    <dxf>
      <font>
        <b/>
        <i val="0"/>
        <u val="none"/>
        <color rgb="FFFF0000"/>
      </font>
    </dxf>
    <dxf>
      <font>
        <b/>
        <i val="0"/>
        <u val="none"/>
        <color theme="8" tint="-0.24994659260841701"/>
      </font>
    </dxf>
    <dxf>
      <font>
        <b/>
        <i val="0"/>
        <u val="none"/>
        <color rgb="FFFF0000"/>
      </font>
    </dxf>
    <dxf>
      <font>
        <b/>
        <i val="0"/>
        <u val="none"/>
        <color theme="8" tint="-0.24994659260841701"/>
      </font>
    </dxf>
    <dxf>
      <font>
        <b/>
        <i val="0"/>
        <u val="none"/>
        <color rgb="FFFF0000"/>
      </font>
    </dxf>
    <dxf>
      <font>
        <b/>
        <i val="0"/>
        <u val="none"/>
        <color theme="8" tint="-0.24994659260841701"/>
      </font>
    </dxf>
    <dxf>
      <font>
        <b/>
        <i val="0"/>
        <u val="none"/>
        <color rgb="FFFF0000"/>
      </font>
    </dxf>
  </dxfs>
  <tableStyles count="0" defaultTableStyle="TableStyleMedium2" defaultPivotStyle="PivotStyleLight16"/>
  <colors>
    <mruColors>
      <color rgb="FFFFBDBD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Análise!$C$2</c:f>
              <c:strCache>
                <c:ptCount val="1"/>
                <c:pt idx="0">
                  <c:v>BLM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Análise!$A$3:$B$8</c:f>
              <c:multiLvlStrCache>
                <c:ptCount val="6"/>
                <c:lvl>
                  <c:pt idx="0">
                    <c:v>32</c:v>
                  </c:pt>
                  <c:pt idx="1">
                    <c:v>100</c:v>
                  </c:pt>
                  <c:pt idx="2">
                    <c:v>89</c:v>
                  </c:pt>
                  <c:pt idx="3">
                    <c:v>400</c:v>
                  </c:pt>
                  <c:pt idx="4">
                    <c:v>354</c:v>
                  </c:pt>
                  <c:pt idx="5">
                    <c:v>2500</c:v>
                  </c:pt>
                </c:lvl>
                <c:lvl>
                  <c:pt idx="0">
                    <c:v>10</c:v>
                  </c:pt>
                  <c:pt idx="2">
                    <c:v>20</c:v>
                  </c:pt>
                  <c:pt idx="4">
                    <c:v>50</c:v>
                  </c:pt>
                </c:lvl>
              </c:multiLvlStrCache>
            </c:multiLvlStrRef>
          </c:cat>
          <c:val>
            <c:numRef>
              <c:f>Análise!$C$3:$C$8</c:f>
              <c:numCache>
                <c:formatCode>#,##0</c:formatCode>
                <c:ptCount val="6"/>
                <c:pt idx="0">
                  <c:v>105.3</c:v>
                </c:pt>
                <c:pt idx="1">
                  <c:v>431.9</c:v>
                </c:pt>
                <c:pt idx="2">
                  <c:v>624.29999999999995</c:v>
                </c:pt>
                <c:pt idx="3">
                  <c:v>4620.6000000000004</c:v>
                </c:pt>
                <c:pt idx="4">
                  <c:v>6001.7</c:v>
                </c:pt>
                <c:pt idx="5">
                  <c:v>75774.600000000006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85-4DE0-893F-4D970F4DD667}"/>
            </c:ext>
          </c:extLst>
        </c:ser>
        <c:ser>
          <c:idx val="1"/>
          <c:order val="1"/>
          <c:tx>
            <c:strRef>
              <c:f>Análise!$D$2</c:f>
              <c:strCache>
                <c:ptCount val="1"/>
                <c:pt idx="0">
                  <c:v>BLNM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Análise!$A$3:$B$8</c:f>
              <c:multiLvlStrCache>
                <c:ptCount val="6"/>
                <c:lvl>
                  <c:pt idx="0">
                    <c:v>32</c:v>
                  </c:pt>
                  <c:pt idx="1">
                    <c:v>100</c:v>
                  </c:pt>
                  <c:pt idx="2">
                    <c:v>89</c:v>
                  </c:pt>
                  <c:pt idx="3">
                    <c:v>400</c:v>
                  </c:pt>
                  <c:pt idx="4">
                    <c:v>354</c:v>
                  </c:pt>
                  <c:pt idx="5">
                    <c:v>2500</c:v>
                  </c:pt>
                </c:lvl>
                <c:lvl>
                  <c:pt idx="0">
                    <c:v>10</c:v>
                  </c:pt>
                  <c:pt idx="2">
                    <c:v>20</c:v>
                  </c:pt>
                  <c:pt idx="4">
                    <c:v>50</c:v>
                  </c:pt>
                </c:lvl>
              </c:multiLvlStrCache>
            </c:multiLvlStrRef>
          </c:cat>
          <c:val>
            <c:numRef>
              <c:f>Análise!$D$3:$D$8</c:f>
              <c:numCache>
                <c:formatCode>#,##0</c:formatCode>
                <c:ptCount val="6"/>
                <c:pt idx="0">
                  <c:v>189.3</c:v>
                </c:pt>
                <c:pt idx="1">
                  <c:v>830.1</c:v>
                </c:pt>
                <c:pt idx="2">
                  <c:v>1169.5999999999999</c:v>
                </c:pt>
                <c:pt idx="3">
                  <c:v>7095.7</c:v>
                </c:pt>
                <c:pt idx="4">
                  <c:v>9464.1</c:v>
                </c:pt>
                <c:pt idx="5">
                  <c:v>87492.2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85-4DE0-893F-4D970F4DD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243176"/>
        <c:axId val="313244816"/>
      </c:lineChart>
      <c:catAx>
        <c:axId val="313243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3244816"/>
        <c:crosses val="autoZero"/>
        <c:auto val="1"/>
        <c:lblAlgn val="ctr"/>
        <c:lblOffset val="100"/>
        <c:noMultiLvlLbl val="0"/>
      </c:catAx>
      <c:valAx>
        <c:axId val="31324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324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Análise!$J$2</c:f>
              <c:strCache>
                <c:ptCount val="1"/>
                <c:pt idx="0">
                  <c:v>BLM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Análise!$H$3:$I$8</c:f>
              <c:multiLvlStrCache>
                <c:ptCount val="6"/>
                <c:lvl>
                  <c:pt idx="0">
                    <c:v>32</c:v>
                  </c:pt>
                  <c:pt idx="1">
                    <c:v>100</c:v>
                  </c:pt>
                  <c:pt idx="2">
                    <c:v>89</c:v>
                  </c:pt>
                  <c:pt idx="3">
                    <c:v>400</c:v>
                  </c:pt>
                  <c:pt idx="4">
                    <c:v>354</c:v>
                  </c:pt>
                  <c:pt idx="5">
                    <c:v>2500</c:v>
                  </c:pt>
                </c:lvl>
                <c:lvl>
                  <c:pt idx="0">
                    <c:v>10</c:v>
                  </c:pt>
                  <c:pt idx="2">
                    <c:v>20</c:v>
                  </c:pt>
                  <c:pt idx="4">
                    <c:v>50</c:v>
                  </c:pt>
                </c:lvl>
              </c:multiLvlStrCache>
            </c:multiLvlStrRef>
          </c:cat>
          <c:val>
            <c:numRef>
              <c:f>Análise!$J$3:$J$8</c:f>
              <c:numCache>
                <c:formatCode>#,##0.00</c:formatCode>
                <c:ptCount val="6"/>
                <c:pt idx="0">
                  <c:v>0</c:v>
                </c:pt>
                <c:pt idx="1">
                  <c:v>0.6</c:v>
                </c:pt>
                <c:pt idx="2">
                  <c:v>0</c:v>
                </c:pt>
                <c:pt idx="3">
                  <c:v>16.899999999999999</c:v>
                </c:pt>
                <c:pt idx="4">
                  <c:v>29.6</c:v>
                </c:pt>
                <c:pt idx="5">
                  <c:v>1896.9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3D-4100-BAF3-F8966D67BF6F}"/>
            </c:ext>
          </c:extLst>
        </c:ser>
        <c:ser>
          <c:idx val="1"/>
          <c:order val="1"/>
          <c:tx>
            <c:strRef>
              <c:f>Análise!$K$2</c:f>
              <c:strCache>
                <c:ptCount val="1"/>
                <c:pt idx="0">
                  <c:v>BLNM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Análise!$H$3:$I$8</c:f>
              <c:multiLvlStrCache>
                <c:ptCount val="6"/>
                <c:lvl>
                  <c:pt idx="0">
                    <c:v>32</c:v>
                  </c:pt>
                  <c:pt idx="1">
                    <c:v>100</c:v>
                  </c:pt>
                  <c:pt idx="2">
                    <c:v>89</c:v>
                  </c:pt>
                  <c:pt idx="3">
                    <c:v>400</c:v>
                  </c:pt>
                  <c:pt idx="4">
                    <c:v>354</c:v>
                  </c:pt>
                  <c:pt idx="5">
                    <c:v>2500</c:v>
                  </c:pt>
                </c:lvl>
                <c:lvl>
                  <c:pt idx="0">
                    <c:v>10</c:v>
                  </c:pt>
                  <c:pt idx="2">
                    <c:v>20</c:v>
                  </c:pt>
                  <c:pt idx="4">
                    <c:v>50</c:v>
                  </c:pt>
                </c:lvl>
              </c:multiLvlStrCache>
            </c:multiLvlStrRef>
          </c:cat>
          <c:val>
            <c:numRef>
              <c:f>Análise!$K$3:$K$8</c:f>
              <c:numCache>
                <c:formatCode>#,##0.00</c:formatCode>
                <c:ptCount val="6"/>
                <c:pt idx="0">
                  <c:v>0</c:v>
                </c:pt>
                <c:pt idx="1">
                  <c:v>2.4</c:v>
                </c:pt>
                <c:pt idx="2">
                  <c:v>1.5</c:v>
                </c:pt>
                <c:pt idx="3">
                  <c:v>36.799999999999997</c:v>
                </c:pt>
                <c:pt idx="4">
                  <c:v>55.7</c:v>
                </c:pt>
                <c:pt idx="5">
                  <c:v>2918.3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3D-4100-BAF3-F8966D67B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243176"/>
        <c:axId val="313244816"/>
      </c:lineChart>
      <c:catAx>
        <c:axId val="313243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3244816"/>
        <c:crosses val="autoZero"/>
        <c:auto val="1"/>
        <c:lblAlgn val="ctr"/>
        <c:lblOffset val="100"/>
        <c:noMultiLvlLbl val="0"/>
      </c:catAx>
      <c:valAx>
        <c:axId val="31324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324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Análise!$Q$2</c:f>
              <c:strCache>
                <c:ptCount val="1"/>
                <c:pt idx="0">
                  <c:v>BLM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Análise!$H$3:$I$8</c:f>
              <c:multiLvlStrCache>
                <c:ptCount val="6"/>
                <c:lvl>
                  <c:pt idx="0">
                    <c:v>32</c:v>
                  </c:pt>
                  <c:pt idx="1">
                    <c:v>100</c:v>
                  </c:pt>
                  <c:pt idx="2">
                    <c:v>89</c:v>
                  </c:pt>
                  <c:pt idx="3">
                    <c:v>400</c:v>
                  </c:pt>
                  <c:pt idx="4">
                    <c:v>354</c:v>
                  </c:pt>
                  <c:pt idx="5">
                    <c:v>2500</c:v>
                  </c:pt>
                </c:lvl>
                <c:lvl>
                  <c:pt idx="0">
                    <c:v>10</c:v>
                  </c:pt>
                  <c:pt idx="2">
                    <c:v>20</c:v>
                  </c:pt>
                  <c:pt idx="4">
                    <c:v>50</c:v>
                  </c:pt>
                </c:lvl>
              </c:multiLvlStrCache>
            </c:multiLvlStrRef>
          </c:cat>
          <c:val>
            <c:numRef>
              <c:f>Análise!$Q$3:$Q$8</c:f>
              <c:numCache>
                <c:formatCode>#,##0.00</c:formatCode>
                <c:ptCount val="6"/>
                <c:pt idx="0">
                  <c:v>186.3</c:v>
                </c:pt>
                <c:pt idx="1">
                  <c:v>499</c:v>
                </c:pt>
                <c:pt idx="2">
                  <c:v>233.8</c:v>
                </c:pt>
                <c:pt idx="3">
                  <c:v>1017.4</c:v>
                </c:pt>
                <c:pt idx="4">
                  <c:v>367.4</c:v>
                </c:pt>
                <c:pt idx="5">
                  <c:v>2531.6999999999998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BA-47C0-B18F-723888968CCB}"/>
            </c:ext>
          </c:extLst>
        </c:ser>
        <c:ser>
          <c:idx val="1"/>
          <c:order val="1"/>
          <c:tx>
            <c:strRef>
              <c:f>Análise!$R$2</c:f>
              <c:strCache>
                <c:ptCount val="1"/>
                <c:pt idx="0">
                  <c:v>BLNM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Análise!$H$3:$I$8</c:f>
              <c:multiLvlStrCache>
                <c:ptCount val="6"/>
                <c:lvl>
                  <c:pt idx="0">
                    <c:v>32</c:v>
                  </c:pt>
                  <c:pt idx="1">
                    <c:v>100</c:v>
                  </c:pt>
                  <c:pt idx="2">
                    <c:v>89</c:v>
                  </c:pt>
                  <c:pt idx="3">
                    <c:v>400</c:v>
                  </c:pt>
                  <c:pt idx="4">
                    <c:v>354</c:v>
                  </c:pt>
                  <c:pt idx="5">
                    <c:v>2500</c:v>
                  </c:pt>
                </c:lvl>
                <c:lvl>
                  <c:pt idx="0">
                    <c:v>10</c:v>
                  </c:pt>
                  <c:pt idx="2">
                    <c:v>20</c:v>
                  </c:pt>
                  <c:pt idx="4">
                    <c:v>50</c:v>
                  </c:pt>
                </c:lvl>
              </c:multiLvlStrCache>
            </c:multiLvlStrRef>
          </c:cat>
          <c:val>
            <c:numRef>
              <c:f>Análise!$R$3:$R$8</c:f>
              <c:numCache>
                <c:formatCode>#,##0.00</c:formatCode>
                <c:ptCount val="6"/>
                <c:pt idx="0">
                  <c:v>181.2</c:v>
                </c:pt>
                <c:pt idx="1">
                  <c:v>507.7</c:v>
                </c:pt>
                <c:pt idx="2">
                  <c:v>232.8</c:v>
                </c:pt>
                <c:pt idx="3">
                  <c:v>1026.2</c:v>
                </c:pt>
                <c:pt idx="4">
                  <c:v>362.7</c:v>
                </c:pt>
                <c:pt idx="5">
                  <c:v>2520.1999999999998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BA-47C0-B18F-723888968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243176"/>
        <c:axId val="313244816"/>
      </c:lineChart>
      <c:catAx>
        <c:axId val="313243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3244816"/>
        <c:crosses val="autoZero"/>
        <c:auto val="1"/>
        <c:lblAlgn val="ctr"/>
        <c:lblOffset val="100"/>
        <c:noMultiLvlLbl val="0"/>
      </c:catAx>
      <c:valAx>
        <c:axId val="31324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324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 de Iterações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4358731474355181E-2"/>
          <c:y val="0.19633652822151224"/>
          <c:w val="0.8780723462198804"/>
          <c:h val="0.60739771745784177"/>
        </c:manualLayout>
      </c:layout>
      <c:lineChart>
        <c:grouping val="standard"/>
        <c:varyColors val="0"/>
        <c:ser>
          <c:idx val="0"/>
          <c:order val="0"/>
          <c:tx>
            <c:strRef>
              <c:f>Análise!$A$32</c:f>
              <c:strCache>
                <c:ptCount val="1"/>
                <c:pt idx="0">
                  <c:v>Parâmetro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Análise!$A$33:$A$41</c:f>
              <c:numCache>
                <c:formatCode>General</c:formatCode>
                <c:ptCount val="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</c:numCache>
            </c:numRef>
          </c:cat>
          <c:val>
            <c:numRef>
              <c:f>Análise!$A$33:$A$41</c:f>
              <c:numCache>
                <c:formatCode>General</c:formatCode>
                <c:ptCount val="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DC-4DA9-8460-AE56E9C52C1A}"/>
            </c:ext>
          </c:extLst>
        </c:ser>
        <c:ser>
          <c:idx val="1"/>
          <c:order val="1"/>
          <c:tx>
            <c:strRef>
              <c:f>Análise!$B$32</c:f>
              <c:strCache>
                <c:ptCount val="1"/>
                <c:pt idx="0">
                  <c:v>Iterações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Análise!$A$33:$A$41</c:f>
              <c:numCache>
                <c:formatCode>General</c:formatCode>
                <c:ptCount val="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</c:numCache>
            </c:numRef>
          </c:cat>
          <c:val>
            <c:numRef>
              <c:f>Análise!$B$33:$B$41</c:f>
              <c:numCache>
                <c:formatCode>#,##0</c:formatCode>
                <c:ptCount val="9"/>
                <c:pt idx="0">
                  <c:v>23073.833333333332</c:v>
                </c:pt>
                <c:pt idx="1">
                  <c:v>20359.666666666668</c:v>
                </c:pt>
                <c:pt idx="2">
                  <c:v>15695.75</c:v>
                </c:pt>
                <c:pt idx="3">
                  <c:v>19019.833333333332</c:v>
                </c:pt>
                <c:pt idx="4">
                  <c:v>23646.875</c:v>
                </c:pt>
                <c:pt idx="5">
                  <c:v>17130</c:v>
                </c:pt>
                <c:pt idx="6">
                  <c:v>16135.666666666666</c:v>
                </c:pt>
                <c:pt idx="7">
                  <c:v>11691.625</c:v>
                </c:pt>
                <c:pt idx="8">
                  <c:v>13303.666666666666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DC-4DA9-8460-AE56E9C52C1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3243176"/>
        <c:axId val="313244816"/>
      </c:lineChart>
      <c:catAx>
        <c:axId val="313243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3244816"/>
        <c:crosses val="autoZero"/>
        <c:auto val="1"/>
        <c:lblAlgn val="ctr"/>
        <c:lblOffset val="100"/>
        <c:noMultiLvlLbl val="0"/>
      </c:catAx>
      <c:valAx>
        <c:axId val="31324481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324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 de Tempo de Execução [ ms 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4358731474355181E-2"/>
          <c:y val="0.19633652822151224"/>
          <c:w val="0.8780723462198804"/>
          <c:h val="0.60739771745784177"/>
        </c:manualLayout>
      </c:layout>
      <c:lineChart>
        <c:grouping val="standard"/>
        <c:varyColors val="0"/>
        <c:ser>
          <c:idx val="0"/>
          <c:order val="0"/>
          <c:tx>
            <c:strRef>
              <c:f>Análise!$A$32</c:f>
              <c:strCache>
                <c:ptCount val="1"/>
                <c:pt idx="0">
                  <c:v>Parâmetro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Análise!$A$33:$A$41</c:f>
              <c:numCache>
                <c:formatCode>General</c:formatCode>
                <c:ptCount val="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</c:numCache>
            </c:numRef>
          </c:cat>
          <c:val>
            <c:numRef>
              <c:f>Análise!$A$33:$A$41</c:f>
              <c:numCache>
                <c:formatCode>General</c:formatCode>
                <c:ptCount val="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0-4AD0-B184-48A1F43950D1}"/>
            </c:ext>
          </c:extLst>
        </c:ser>
        <c:ser>
          <c:idx val="1"/>
          <c:order val="1"/>
          <c:tx>
            <c:strRef>
              <c:f>Análise!$C$32</c:f>
              <c:strCache>
                <c:ptCount val="1"/>
                <c:pt idx="0">
                  <c:v>Tempo [ ms 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Análise!$A$33:$A$41</c:f>
              <c:numCache>
                <c:formatCode>General</c:formatCode>
                <c:ptCount val="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</c:numCache>
            </c:numRef>
          </c:cat>
          <c:val>
            <c:numRef>
              <c:f>Análise!$C$33:$C$41</c:f>
              <c:numCache>
                <c:formatCode>#,##0.00</c:formatCode>
                <c:ptCount val="9"/>
                <c:pt idx="0">
                  <c:v>491.16666666666669</c:v>
                </c:pt>
                <c:pt idx="1">
                  <c:v>485.33333333333331</c:v>
                </c:pt>
                <c:pt idx="2">
                  <c:v>374.125</c:v>
                </c:pt>
                <c:pt idx="3">
                  <c:v>528.83333333333337</c:v>
                </c:pt>
                <c:pt idx="4">
                  <c:v>750.375</c:v>
                </c:pt>
                <c:pt idx="5">
                  <c:v>526.33333333333337</c:v>
                </c:pt>
                <c:pt idx="6">
                  <c:v>518.5</c:v>
                </c:pt>
                <c:pt idx="7">
                  <c:v>373.125</c:v>
                </c:pt>
                <c:pt idx="8">
                  <c:v>477.5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A0-4AD0-B184-48A1F43950D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3243176"/>
        <c:axId val="313244816"/>
      </c:lineChart>
      <c:catAx>
        <c:axId val="313243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3244816"/>
        <c:crosses val="autoZero"/>
        <c:auto val="1"/>
        <c:lblAlgn val="ctr"/>
        <c:lblOffset val="100"/>
        <c:noMultiLvlLbl val="0"/>
      </c:catAx>
      <c:valAx>
        <c:axId val="313244816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324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 de Makespan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4358731474355181E-2"/>
          <c:y val="0.19633652822151224"/>
          <c:w val="0.8780723462198804"/>
          <c:h val="0.60739771745784177"/>
        </c:manualLayout>
      </c:layout>
      <c:lineChart>
        <c:grouping val="standard"/>
        <c:varyColors val="0"/>
        <c:ser>
          <c:idx val="0"/>
          <c:order val="0"/>
          <c:tx>
            <c:strRef>
              <c:f>Análise!$A$32</c:f>
              <c:strCache>
                <c:ptCount val="1"/>
                <c:pt idx="0">
                  <c:v>Parâmetro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Análise!$A$33:$A$41</c:f>
              <c:numCache>
                <c:formatCode>General</c:formatCode>
                <c:ptCount val="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</c:numCache>
            </c:numRef>
          </c:cat>
          <c:val>
            <c:numRef>
              <c:f>Análise!$A$33:$A$41</c:f>
              <c:numCache>
                <c:formatCode>General</c:formatCode>
                <c:ptCount val="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EE-42FE-AFF9-80899CC5AC61}"/>
            </c:ext>
          </c:extLst>
        </c:ser>
        <c:ser>
          <c:idx val="1"/>
          <c:order val="1"/>
          <c:tx>
            <c:strRef>
              <c:f>Análise!$D$32</c:f>
              <c:strCache>
                <c:ptCount val="1"/>
                <c:pt idx="0">
                  <c:v>Makespan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Análise!$A$33:$A$41</c:f>
              <c:numCache>
                <c:formatCode>General</c:formatCode>
                <c:ptCount val="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</c:numCache>
            </c:numRef>
          </c:cat>
          <c:val>
            <c:numRef>
              <c:f>Análise!$D$33:$D$41</c:f>
              <c:numCache>
                <c:formatCode>#,##0.00</c:formatCode>
                <c:ptCount val="9"/>
                <c:pt idx="0">
                  <c:v>813.5</c:v>
                </c:pt>
                <c:pt idx="1">
                  <c:v>808.33333333333337</c:v>
                </c:pt>
                <c:pt idx="2">
                  <c:v>680.625</c:v>
                </c:pt>
                <c:pt idx="3">
                  <c:v>803.5</c:v>
                </c:pt>
                <c:pt idx="4">
                  <c:v>986</c:v>
                </c:pt>
                <c:pt idx="5">
                  <c:v>794.5</c:v>
                </c:pt>
                <c:pt idx="6">
                  <c:v>804.5</c:v>
                </c:pt>
                <c:pt idx="7">
                  <c:v>748.125</c:v>
                </c:pt>
                <c:pt idx="8">
                  <c:v>807.33333333333337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EE-42FE-AFF9-80899CC5AC6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3243176"/>
        <c:axId val="313244816"/>
      </c:lineChart>
      <c:catAx>
        <c:axId val="313243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3244816"/>
        <c:crosses val="autoZero"/>
        <c:auto val="1"/>
        <c:lblAlgn val="ctr"/>
        <c:lblOffset val="100"/>
        <c:noMultiLvlLbl val="0"/>
      </c:catAx>
      <c:valAx>
        <c:axId val="313244816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324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38100</xdr:rowOff>
    </xdr:from>
    <xdr:to>
      <xdr:col>5</xdr:col>
      <xdr:colOff>828675</xdr:colOff>
      <xdr:row>25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E0166C-2569-4212-B016-AF07A7F7F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600075</xdr:colOff>
      <xdr:row>10</xdr:row>
      <xdr:rowOff>85725</xdr:rowOff>
    </xdr:from>
    <xdr:to>
      <xdr:col>12</xdr:col>
      <xdr:colOff>819150</xdr:colOff>
      <xdr:row>26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33F9378-81E9-4052-B15E-D9F921561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9525</xdr:colOff>
      <xdr:row>10</xdr:row>
      <xdr:rowOff>123825</xdr:rowOff>
    </xdr:from>
    <xdr:to>
      <xdr:col>19</xdr:col>
      <xdr:colOff>838200</xdr:colOff>
      <xdr:row>26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C6DDB84-E6BB-4334-B3C1-8CBF29D844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371475</xdr:colOff>
      <xdr:row>29</xdr:row>
      <xdr:rowOff>152400</xdr:rowOff>
    </xdr:from>
    <xdr:to>
      <xdr:col>10</xdr:col>
      <xdr:colOff>590550</xdr:colOff>
      <xdr:row>43</xdr:row>
      <xdr:rowOff>171450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41EE8FC-14B6-4271-9F42-6C25FE5429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295275</xdr:colOff>
      <xdr:row>29</xdr:row>
      <xdr:rowOff>123825</xdr:rowOff>
    </xdr:from>
    <xdr:to>
      <xdr:col>17</xdr:col>
      <xdr:colOff>514350</xdr:colOff>
      <xdr:row>43</xdr:row>
      <xdr:rowOff>142875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A24ACF7-68BB-4212-BFEB-6246A501A1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114300</xdr:colOff>
      <xdr:row>45</xdr:row>
      <xdr:rowOff>66675</xdr:rowOff>
    </xdr:from>
    <xdr:to>
      <xdr:col>14</xdr:col>
      <xdr:colOff>333375</xdr:colOff>
      <xdr:row>61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9C0D1E1-274C-4958-BA90-384ACCA4B0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showGridLines="0" workbookViewId="0"/>
  </sheetViews>
  <sheetFormatPr defaultRowHeight="15" x14ac:dyDescent="0.25"/>
  <cols>
    <col min="1" max="1" width="26.42578125" style="2" customWidth="1"/>
    <col min="2" max="2" width="7.42578125" style="2" bestFit="1" customWidth="1"/>
    <col min="3" max="3" width="9.5703125" style="2" bestFit="1" customWidth="1"/>
    <col min="4" max="4" width="10.42578125" style="2" bestFit="1" customWidth="1"/>
    <col min="5" max="5" width="7.140625" style="2" bestFit="1" customWidth="1"/>
    <col min="6" max="6" width="9.140625" style="2"/>
    <col min="7" max="7" width="10" style="2" bestFit="1" customWidth="1"/>
    <col min="8" max="8" width="13.28515625" style="2" customWidth="1"/>
    <col min="9" max="10" width="9.140625" style="2"/>
    <col min="11" max="11" width="23.140625" style="2" bestFit="1" customWidth="1"/>
    <col min="12" max="16384" width="9.140625" style="2"/>
  </cols>
  <sheetData>
    <row r="1" spans="1:8" ht="15.75" thickBot="1" x14ac:dyDescent="0.3">
      <c r="A1" s="12" t="s">
        <v>3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4" t="s">
        <v>10</v>
      </c>
    </row>
    <row r="2" spans="1:8" x14ac:dyDescent="0.25">
      <c r="A2" s="3" t="s">
        <v>0</v>
      </c>
      <c r="B2" s="4">
        <v>32</v>
      </c>
      <c r="C2" s="4">
        <v>10</v>
      </c>
      <c r="D2" s="4">
        <v>1</v>
      </c>
      <c r="E2" s="4">
        <v>0</v>
      </c>
      <c r="F2" s="4">
        <v>92</v>
      </c>
      <c r="G2" s="4">
        <v>187</v>
      </c>
      <c r="H2" s="5" t="s">
        <v>1</v>
      </c>
    </row>
    <row r="3" spans="1:8" x14ac:dyDescent="0.25">
      <c r="A3" s="3" t="s">
        <v>0</v>
      </c>
      <c r="B3" s="4">
        <v>32</v>
      </c>
      <c r="C3" s="4">
        <v>10</v>
      </c>
      <c r="D3" s="4">
        <v>2</v>
      </c>
      <c r="E3" s="4">
        <v>0</v>
      </c>
      <c r="F3" s="4">
        <v>104</v>
      </c>
      <c r="G3" s="4">
        <v>167</v>
      </c>
      <c r="H3" s="5" t="s">
        <v>1</v>
      </c>
    </row>
    <row r="4" spans="1:8" x14ac:dyDescent="0.25">
      <c r="A4" s="3" t="s">
        <v>0</v>
      </c>
      <c r="B4" s="4">
        <v>32</v>
      </c>
      <c r="C4" s="4">
        <v>10</v>
      </c>
      <c r="D4" s="4">
        <v>3</v>
      </c>
      <c r="E4" s="4">
        <v>0</v>
      </c>
      <c r="F4" s="4">
        <v>105</v>
      </c>
      <c r="G4" s="4">
        <v>172</v>
      </c>
      <c r="H4" s="5" t="s">
        <v>1</v>
      </c>
    </row>
    <row r="5" spans="1:8" x14ac:dyDescent="0.25">
      <c r="A5" s="3" t="s">
        <v>0</v>
      </c>
      <c r="B5" s="4">
        <v>32</v>
      </c>
      <c r="C5" s="4">
        <v>10</v>
      </c>
      <c r="D5" s="4">
        <v>4</v>
      </c>
      <c r="E5" s="4">
        <v>0</v>
      </c>
      <c r="F5" s="4">
        <v>124</v>
      </c>
      <c r="G5" s="4">
        <v>220</v>
      </c>
      <c r="H5" s="5" t="s">
        <v>1</v>
      </c>
    </row>
    <row r="6" spans="1:8" x14ac:dyDescent="0.25">
      <c r="A6" s="3" t="s">
        <v>0</v>
      </c>
      <c r="B6" s="4">
        <v>32</v>
      </c>
      <c r="C6" s="4">
        <v>10</v>
      </c>
      <c r="D6" s="4">
        <v>5</v>
      </c>
      <c r="E6" s="4">
        <v>0</v>
      </c>
      <c r="F6" s="4">
        <v>102</v>
      </c>
      <c r="G6" s="4">
        <v>192</v>
      </c>
      <c r="H6" s="5" t="s">
        <v>1</v>
      </c>
    </row>
    <row r="7" spans="1:8" x14ac:dyDescent="0.25">
      <c r="A7" s="3" t="s">
        <v>0</v>
      </c>
      <c r="B7" s="4">
        <v>32</v>
      </c>
      <c r="C7" s="4">
        <v>10</v>
      </c>
      <c r="D7" s="4">
        <v>6</v>
      </c>
      <c r="E7" s="4">
        <v>0</v>
      </c>
      <c r="F7" s="4">
        <v>116</v>
      </c>
      <c r="G7" s="4">
        <v>195</v>
      </c>
      <c r="H7" s="5" t="s">
        <v>1</v>
      </c>
    </row>
    <row r="8" spans="1:8" x14ac:dyDescent="0.25">
      <c r="A8" s="3" t="s">
        <v>0</v>
      </c>
      <c r="B8" s="4">
        <v>32</v>
      </c>
      <c r="C8" s="4">
        <v>10</v>
      </c>
      <c r="D8" s="4">
        <v>7</v>
      </c>
      <c r="E8" s="4">
        <v>0</v>
      </c>
      <c r="F8" s="4">
        <v>95</v>
      </c>
      <c r="G8" s="4">
        <v>187</v>
      </c>
      <c r="H8" s="5" t="s">
        <v>1</v>
      </c>
    </row>
    <row r="9" spans="1:8" x14ac:dyDescent="0.25">
      <c r="A9" s="3" t="s">
        <v>0</v>
      </c>
      <c r="B9" s="4">
        <v>32</v>
      </c>
      <c r="C9" s="4">
        <v>10</v>
      </c>
      <c r="D9" s="4">
        <v>8</v>
      </c>
      <c r="E9" s="4">
        <v>0</v>
      </c>
      <c r="F9" s="4">
        <v>105</v>
      </c>
      <c r="G9" s="4">
        <v>187</v>
      </c>
      <c r="H9" s="5" t="s">
        <v>1</v>
      </c>
    </row>
    <row r="10" spans="1:8" x14ac:dyDescent="0.25">
      <c r="A10" s="3" t="s">
        <v>0</v>
      </c>
      <c r="B10" s="4">
        <v>32</v>
      </c>
      <c r="C10" s="4">
        <v>10</v>
      </c>
      <c r="D10" s="4">
        <v>9</v>
      </c>
      <c r="E10" s="4">
        <v>0</v>
      </c>
      <c r="F10" s="4">
        <v>123</v>
      </c>
      <c r="G10" s="4">
        <v>171</v>
      </c>
      <c r="H10" s="5" t="s">
        <v>1</v>
      </c>
    </row>
    <row r="11" spans="1:8" x14ac:dyDescent="0.25">
      <c r="A11" s="18" t="s">
        <v>0</v>
      </c>
      <c r="B11" s="19">
        <v>32</v>
      </c>
      <c r="C11" s="19">
        <v>10</v>
      </c>
      <c r="D11" s="19">
        <v>10</v>
      </c>
      <c r="E11" s="19">
        <v>0</v>
      </c>
      <c r="F11" s="19">
        <v>87</v>
      </c>
      <c r="G11" s="19">
        <v>185</v>
      </c>
      <c r="H11" s="20" t="s">
        <v>1</v>
      </c>
    </row>
    <row r="12" spans="1:8" x14ac:dyDescent="0.25">
      <c r="A12" s="3" t="s">
        <v>0</v>
      </c>
      <c r="B12" s="4">
        <v>100</v>
      </c>
      <c r="C12" s="4">
        <v>10</v>
      </c>
      <c r="D12" s="4">
        <v>1</v>
      </c>
      <c r="E12" s="4">
        <v>0</v>
      </c>
      <c r="F12" s="4">
        <v>364</v>
      </c>
      <c r="G12" s="4">
        <v>471</v>
      </c>
      <c r="H12" s="5" t="s">
        <v>1</v>
      </c>
    </row>
    <row r="13" spans="1:8" x14ac:dyDescent="0.25">
      <c r="A13" s="3" t="s">
        <v>0</v>
      </c>
      <c r="B13" s="4">
        <v>100</v>
      </c>
      <c r="C13" s="4">
        <v>10</v>
      </c>
      <c r="D13" s="4">
        <v>2</v>
      </c>
      <c r="E13" s="4">
        <v>1</v>
      </c>
      <c r="F13" s="4">
        <v>400</v>
      </c>
      <c r="G13" s="4">
        <v>484</v>
      </c>
      <c r="H13" s="5" t="s">
        <v>1</v>
      </c>
    </row>
    <row r="14" spans="1:8" x14ac:dyDescent="0.25">
      <c r="A14" s="3" t="s">
        <v>0</v>
      </c>
      <c r="B14" s="4">
        <v>100</v>
      </c>
      <c r="C14" s="4">
        <v>10</v>
      </c>
      <c r="D14" s="4">
        <v>3</v>
      </c>
      <c r="E14" s="4">
        <v>1</v>
      </c>
      <c r="F14" s="4">
        <v>421</v>
      </c>
      <c r="G14" s="4">
        <v>514</v>
      </c>
      <c r="H14" s="5" t="s">
        <v>1</v>
      </c>
    </row>
    <row r="15" spans="1:8" x14ac:dyDescent="0.25">
      <c r="A15" s="3" t="s">
        <v>0</v>
      </c>
      <c r="B15" s="4">
        <v>100</v>
      </c>
      <c r="C15" s="4">
        <v>10</v>
      </c>
      <c r="D15" s="4">
        <v>4</v>
      </c>
      <c r="E15" s="4">
        <v>1</v>
      </c>
      <c r="F15" s="4">
        <v>488</v>
      </c>
      <c r="G15" s="4">
        <v>540</v>
      </c>
      <c r="H15" s="5" t="s">
        <v>1</v>
      </c>
    </row>
    <row r="16" spans="1:8" x14ac:dyDescent="0.25">
      <c r="A16" s="3" t="s">
        <v>0</v>
      </c>
      <c r="B16" s="4">
        <v>100</v>
      </c>
      <c r="C16" s="4">
        <v>10</v>
      </c>
      <c r="D16" s="4">
        <v>5</v>
      </c>
      <c r="E16" s="4">
        <v>1</v>
      </c>
      <c r="F16" s="4">
        <v>455</v>
      </c>
      <c r="G16" s="4">
        <v>510</v>
      </c>
      <c r="H16" s="5" t="s">
        <v>1</v>
      </c>
    </row>
    <row r="17" spans="1:8" x14ac:dyDescent="0.25">
      <c r="A17" s="3" t="s">
        <v>0</v>
      </c>
      <c r="B17" s="4">
        <v>100</v>
      </c>
      <c r="C17" s="4">
        <v>10</v>
      </c>
      <c r="D17" s="4">
        <v>6</v>
      </c>
      <c r="E17" s="4">
        <v>1</v>
      </c>
      <c r="F17" s="4">
        <v>440</v>
      </c>
      <c r="G17" s="4">
        <v>458</v>
      </c>
      <c r="H17" s="5" t="s">
        <v>1</v>
      </c>
    </row>
    <row r="18" spans="1:8" x14ac:dyDescent="0.25">
      <c r="A18" s="3" t="s">
        <v>0</v>
      </c>
      <c r="B18" s="4">
        <v>100</v>
      </c>
      <c r="C18" s="4">
        <v>10</v>
      </c>
      <c r="D18" s="4">
        <v>7</v>
      </c>
      <c r="E18" s="4">
        <v>1</v>
      </c>
      <c r="F18" s="4">
        <v>510</v>
      </c>
      <c r="G18" s="4">
        <v>504</v>
      </c>
      <c r="H18" s="5" t="s">
        <v>1</v>
      </c>
    </row>
    <row r="19" spans="1:8" x14ac:dyDescent="0.25">
      <c r="A19" s="3" t="s">
        <v>0</v>
      </c>
      <c r="B19" s="4">
        <v>100</v>
      </c>
      <c r="C19" s="4">
        <v>10</v>
      </c>
      <c r="D19" s="4">
        <v>8</v>
      </c>
      <c r="E19" s="4">
        <v>0</v>
      </c>
      <c r="F19" s="4">
        <v>315</v>
      </c>
      <c r="G19" s="4">
        <v>500</v>
      </c>
      <c r="H19" s="5" t="s">
        <v>1</v>
      </c>
    </row>
    <row r="20" spans="1:8" x14ac:dyDescent="0.25">
      <c r="A20" s="3" t="s">
        <v>0</v>
      </c>
      <c r="B20" s="4">
        <v>100</v>
      </c>
      <c r="C20" s="4">
        <v>10</v>
      </c>
      <c r="D20" s="4">
        <v>9</v>
      </c>
      <c r="E20" s="4">
        <v>0</v>
      </c>
      <c r="F20" s="4">
        <v>538</v>
      </c>
      <c r="G20" s="4">
        <v>497</v>
      </c>
      <c r="H20" s="5" t="s">
        <v>1</v>
      </c>
    </row>
    <row r="21" spans="1:8" x14ac:dyDescent="0.25">
      <c r="A21" s="15" t="s">
        <v>0</v>
      </c>
      <c r="B21" s="16">
        <v>100</v>
      </c>
      <c r="C21" s="16">
        <v>10</v>
      </c>
      <c r="D21" s="16">
        <v>10</v>
      </c>
      <c r="E21" s="16">
        <v>0</v>
      </c>
      <c r="F21" s="16">
        <v>388</v>
      </c>
      <c r="G21" s="16">
        <v>512</v>
      </c>
      <c r="H21" s="17" t="s">
        <v>1</v>
      </c>
    </row>
    <row r="22" spans="1:8" x14ac:dyDescent="0.25">
      <c r="A22" s="3" t="s">
        <v>0</v>
      </c>
      <c r="B22" s="4">
        <v>89</v>
      </c>
      <c r="C22" s="4">
        <v>20</v>
      </c>
      <c r="D22" s="4">
        <v>1</v>
      </c>
      <c r="E22" s="4">
        <v>0</v>
      </c>
      <c r="F22" s="4">
        <v>664</v>
      </c>
      <c r="G22" s="4">
        <v>242</v>
      </c>
      <c r="H22" s="5" t="s">
        <v>1</v>
      </c>
    </row>
    <row r="23" spans="1:8" x14ac:dyDescent="0.25">
      <c r="A23" s="3" t="s">
        <v>0</v>
      </c>
      <c r="B23" s="4">
        <v>89</v>
      </c>
      <c r="C23" s="4">
        <v>20</v>
      </c>
      <c r="D23" s="4">
        <v>2</v>
      </c>
      <c r="E23" s="4">
        <v>0</v>
      </c>
      <c r="F23" s="4">
        <v>559</v>
      </c>
      <c r="G23" s="4">
        <v>212</v>
      </c>
      <c r="H23" s="5" t="s">
        <v>1</v>
      </c>
    </row>
    <row r="24" spans="1:8" x14ac:dyDescent="0.25">
      <c r="A24" s="3" t="s">
        <v>0</v>
      </c>
      <c r="B24" s="4">
        <v>89</v>
      </c>
      <c r="C24" s="4">
        <v>20</v>
      </c>
      <c r="D24" s="4">
        <v>3</v>
      </c>
      <c r="E24" s="4">
        <v>0</v>
      </c>
      <c r="F24" s="4">
        <v>756</v>
      </c>
      <c r="G24" s="4">
        <v>244</v>
      </c>
      <c r="H24" s="5" t="s">
        <v>1</v>
      </c>
    </row>
    <row r="25" spans="1:8" x14ac:dyDescent="0.25">
      <c r="A25" s="3" t="s">
        <v>0</v>
      </c>
      <c r="B25" s="4">
        <v>89</v>
      </c>
      <c r="C25" s="4">
        <v>20</v>
      </c>
      <c r="D25" s="4">
        <v>4</v>
      </c>
      <c r="E25" s="4">
        <v>0</v>
      </c>
      <c r="F25" s="4">
        <v>703</v>
      </c>
      <c r="G25" s="4">
        <v>248</v>
      </c>
      <c r="H25" s="5" t="s">
        <v>1</v>
      </c>
    </row>
    <row r="26" spans="1:8" x14ac:dyDescent="0.25">
      <c r="A26" s="3" t="s">
        <v>0</v>
      </c>
      <c r="B26" s="4">
        <v>89</v>
      </c>
      <c r="C26" s="4">
        <v>20</v>
      </c>
      <c r="D26" s="4">
        <v>5</v>
      </c>
      <c r="E26" s="4">
        <v>0</v>
      </c>
      <c r="F26" s="4">
        <v>606</v>
      </c>
      <c r="G26" s="4">
        <v>256</v>
      </c>
      <c r="H26" s="5" t="s">
        <v>1</v>
      </c>
    </row>
    <row r="27" spans="1:8" x14ac:dyDescent="0.25">
      <c r="A27" s="3" t="s">
        <v>0</v>
      </c>
      <c r="B27" s="4">
        <v>89</v>
      </c>
      <c r="C27" s="4">
        <v>20</v>
      </c>
      <c r="D27" s="4">
        <v>6</v>
      </c>
      <c r="E27" s="4">
        <v>0</v>
      </c>
      <c r="F27" s="4">
        <v>611</v>
      </c>
      <c r="G27" s="4">
        <v>231</v>
      </c>
      <c r="H27" s="5" t="s">
        <v>1</v>
      </c>
    </row>
    <row r="28" spans="1:8" x14ac:dyDescent="0.25">
      <c r="A28" s="3" t="s">
        <v>0</v>
      </c>
      <c r="B28" s="4">
        <v>89</v>
      </c>
      <c r="C28" s="4">
        <v>20</v>
      </c>
      <c r="D28" s="4">
        <v>7</v>
      </c>
      <c r="E28" s="4">
        <v>0</v>
      </c>
      <c r="F28" s="4">
        <v>518</v>
      </c>
      <c r="G28" s="4">
        <v>221</v>
      </c>
      <c r="H28" s="5" t="s">
        <v>1</v>
      </c>
    </row>
    <row r="29" spans="1:8" x14ac:dyDescent="0.25">
      <c r="A29" s="3" t="s">
        <v>0</v>
      </c>
      <c r="B29" s="4">
        <v>89</v>
      </c>
      <c r="C29" s="4">
        <v>20</v>
      </c>
      <c r="D29" s="4">
        <v>8</v>
      </c>
      <c r="E29" s="4">
        <v>0</v>
      </c>
      <c r="F29" s="4">
        <v>567</v>
      </c>
      <c r="G29" s="4">
        <v>230</v>
      </c>
      <c r="H29" s="5" t="s">
        <v>1</v>
      </c>
    </row>
    <row r="30" spans="1:8" x14ac:dyDescent="0.25">
      <c r="A30" s="3" t="s">
        <v>0</v>
      </c>
      <c r="B30" s="4">
        <v>89</v>
      </c>
      <c r="C30" s="4">
        <v>20</v>
      </c>
      <c r="D30" s="4">
        <v>9</v>
      </c>
      <c r="E30" s="4">
        <v>0</v>
      </c>
      <c r="F30" s="4">
        <v>604</v>
      </c>
      <c r="G30" s="4">
        <v>217</v>
      </c>
      <c r="H30" s="5" t="s">
        <v>1</v>
      </c>
    </row>
    <row r="31" spans="1:8" x14ac:dyDescent="0.25">
      <c r="A31" s="18" t="s">
        <v>0</v>
      </c>
      <c r="B31" s="19">
        <v>89</v>
      </c>
      <c r="C31" s="19">
        <v>20</v>
      </c>
      <c r="D31" s="19">
        <v>10</v>
      </c>
      <c r="E31" s="19">
        <v>0</v>
      </c>
      <c r="F31" s="19">
        <v>655</v>
      </c>
      <c r="G31" s="19">
        <v>237</v>
      </c>
      <c r="H31" s="20" t="s">
        <v>1</v>
      </c>
    </row>
    <row r="32" spans="1:8" x14ac:dyDescent="0.25">
      <c r="A32" s="3" t="s">
        <v>0</v>
      </c>
      <c r="B32" s="4">
        <v>400</v>
      </c>
      <c r="C32" s="4">
        <v>20</v>
      </c>
      <c r="D32" s="4">
        <v>1</v>
      </c>
      <c r="E32" s="4">
        <v>14</v>
      </c>
      <c r="F32" s="4">
        <v>3936</v>
      </c>
      <c r="G32" s="4">
        <v>967</v>
      </c>
      <c r="H32" s="5" t="s">
        <v>1</v>
      </c>
    </row>
    <row r="33" spans="1:8" x14ac:dyDescent="0.25">
      <c r="A33" s="3" t="s">
        <v>0</v>
      </c>
      <c r="B33" s="4">
        <v>400</v>
      </c>
      <c r="C33" s="4">
        <v>20</v>
      </c>
      <c r="D33" s="4">
        <v>2</v>
      </c>
      <c r="E33" s="4">
        <v>16</v>
      </c>
      <c r="F33" s="4">
        <v>4470</v>
      </c>
      <c r="G33" s="4">
        <v>1022</v>
      </c>
      <c r="H33" s="5" t="s">
        <v>1</v>
      </c>
    </row>
    <row r="34" spans="1:8" x14ac:dyDescent="0.25">
      <c r="A34" s="3" t="s">
        <v>0</v>
      </c>
      <c r="B34" s="4">
        <v>400</v>
      </c>
      <c r="C34" s="4">
        <v>20</v>
      </c>
      <c r="D34" s="4">
        <v>3</v>
      </c>
      <c r="E34" s="4">
        <v>19</v>
      </c>
      <c r="F34" s="4">
        <v>5154</v>
      </c>
      <c r="G34" s="4">
        <v>1069</v>
      </c>
      <c r="H34" s="5" t="s">
        <v>1</v>
      </c>
    </row>
    <row r="35" spans="1:8" x14ac:dyDescent="0.25">
      <c r="A35" s="3" t="s">
        <v>0</v>
      </c>
      <c r="B35" s="4">
        <v>400</v>
      </c>
      <c r="C35" s="4">
        <v>20</v>
      </c>
      <c r="D35" s="4">
        <v>4</v>
      </c>
      <c r="E35" s="4">
        <v>15</v>
      </c>
      <c r="F35" s="4">
        <v>4290</v>
      </c>
      <c r="G35" s="4">
        <v>1026</v>
      </c>
      <c r="H35" s="5" t="s">
        <v>1</v>
      </c>
    </row>
    <row r="36" spans="1:8" x14ac:dyDescent="0.25">
      <c r="A36" s="3" t="s">
        <v>0</v>
      </c>
      <c r="B36" s="4">
        <v>400</v>
      </c>
      <c r="C36" s="4">
        <v>20</v>
      </c>
      <c r="D36" s="4">
        <v>5</v>
      </c>
      <c r="E36" s="4">
        <v>18</v>
      </c>
      <c r="F36" s="4">
        <v>4967</v>
      </c>
      <c r="G36" s="4">
        <v>998</v>
      </c>
      <c r="H36" s="5" t="s">
        <v>1</v>
      </c>
    </row>
    <row r="37" spans="1:8" x14ac:dyDescent="0.25">
      <c r="A37" s="3" t="s">
        <v>0</v>
      </c>
      <c r="B37" s="4">
        <v>400</v>
      </c>
      <c r="C37" s="4">
        <v>20</v>
      </c>
      <c r="D37" s="4">
        <v>6</v>
      </c>
      <c r="E37" s="4">
        <v>15</v>
      </c>
      <c r="F37" s="4">
        <v>4204</v>
      </c>
      <c r="G37" s="4">
        <v>1034</v>
      </c>
      <c r="H37" s="5" t="s">
        <v>1</v>
      </c>
    </row>
    <row r="38" spans="1:8" x14ac:dyDescent="0.25">
      <c r="A38" s="3" t="s">
        <v>0</v>
      </c>
      <c r="B38" s="4">
        <v>400</v>
      </c>
      <c r="C38" s="4">
        <v>20</v>
      </c>
      <c r="D38" s="4">
        <v>7</v>
      </c>
      <c r="E38" s="4">
        <v>17</v>
      </c>
      <c r="F38" s="4">
        <v>4905</v>
      </c>
      <c r="G38" s="4">
        <v>1029</v>
      </c>
      <c r="H38" s="5" t="s">
        <v>1</v>
      </c>
    </row>
    <row r="39" spans="1:8" x14ac:dyDescent="0.25">
      <c r="A39" s="3" t="s">
        <v>0</v>
      </c>
      <c r="B39" s="4">
        <v>400</v>
      </c>
      <c r="C39" s="4">
        <v>20</v>
      </c>
      <c r="D39" s="4">
        <v>8</v>
      </c>
      <c r="E39" s="4">
        <v>18</v>
      </c>
      <c r="F39" s="4">
        <v>4552</v>
      </c>
      <c r="G39" s="4">
        <v>995</v>
      </c>
      <c r="H39" s="5" t="s">
        <v>1</v>
      </c>
    </row>
    <row r="40" spans="1:8" x14ac:dyDescent="0.25">
      <c r="A40" s="3" t="s">
        <v>0</v>
      </c>
      <c r="B40" s="4">
        <v>400</v>
      </c>
      <c r="C40" s="4">
        <v>20</v>
      </c>
      <c r="D40" s="4">
        <v>9</v>
      </c>
      <c r="E40" s="4">
        <v>18</v>
      </c>
      <c r="F40" s="4">
        <v>5129</v>
      </c>
      <c r="G40" s="4">
        <v>1011</v>
      </c>
      <c r="H40" s="5" t="s">
        <v>1</v>
      </c>
    </row>
    <row r="41" spans="1:8" x14ac:dyDescent="0.25">
      <c r="A41" s="15" t="s">
        <v>0</v>
      </c>
      <c r="B41" s="16">
        <v>400</v>
      </c>
      <c r="C41" s="16">
        <v>20</v>
      </c>
      <c r="D41" s="16">
        <v>10</v>
      </c>
      <c r="E41" s="16">
        <v>19</v>
      </c>
      <c r="F41" s="16">
        <v>4599</v>
      </c>
      <c r="G41" s="16">
        <v>1023</v>
      </c>
      <c r="H41" s="17" t="s">
        <v>1</v>
      </c>
    </row>
    <row r="42" spans="1:8" x14ac:dyDescent="0.25">
      <c r="A42" s="3" t="s">
        <v>0</v>
      </c>
      <c r="B42" s="4">
        <v>354</v>
      </c>
      <c r="C42" s="4">
        <v>50</v>
      </c>
      <c r="D42" s="4">
        <v>1</v>
      </c>
      <c r="E42" s="4">
        <v>27</v>
      </c>
      <c r="F42" s="4">
        <v>5071</v>
      </c>
      <c r="G42" s="4">
        <v>365</v>
      </c>
      <c r="H42" s="5" t="s">
        <v>1</v>
      </c>
    </row>
    <row r="43" spans="1:8" x14ac:dyDescent="0.25">
      <c r="A43" s="3" t="s">
        <v>0</v>
      </c>
      <c r="B43" s="4">
        <v>354</v>
      </c>
      <c r="C43" s="4">
        <v>50</v>
      </c>
      <c r="D43" s="4">
        <v>2</v>
      </c>
      <c r="E43" s="4">
        <v>29</v>
      </c>
      <c r="F43" s="4">
        <v>5620</v>
      </c>
      <c r="G43" s="4">
        <v>384</v>
      </c>
      <c r="H43" s="5" t="s">
        <v>1</v>
      </c>
    </row>
    <row r="44" spans="1:8" x14ac:dyDescent="0.25">
      <c r="A44" s="3" t="s">
        <v>0</v>
      </c>
      <c r="B44" s="4">
        <v>354</v>
      </c>
      <c r="C44" s="4">
        <v>50</v>
      </c>
      <c r="D44" s="4">
        <v>3</v>
      </c>
      <c r="E44" s="4">
        <v>32</v>
      </c>
      <c r="F44" s="4">
        <v>6544</v>
      </c>
      <c r="G44" s="4">
        <v>368</v>
      </c>
      <c r="H44" s="5" t="s">
        <v>1</v>
      </c>
    </row>
    <row r="45" spans="1:8" x14ac:dyDescent="0.25">
      <c r="A45" s="3" t="s">
        <v>0</v>
      </c>
      <c r="B45" s="4">
        <v>354</v>
      </c>
      <c r="C45" s="4">
        <v>50</v>
      </c>
      <c r="D45" s="4">
        <v>4</v>
      </c>
      <c r="E45" s="4">
        <v>31</v>
      </c>
      <c r="F45" s="4">
        <v>6385</v>
      </c>
      <c r="G45" s="4">
        <v>350</v>
      </c>
      <c r="H45" s="5" t="s">
        <v>1</v>
      </c>
    </row>
    <row r="46" spans="1:8" x14ac:dyDescent="0.25">
      <c r="A46" s="3" t="s">
        <v>0</v>
      </c>
      <c r="B46" s="4">
        <v>354</v>
      </c>
      <c r="C46" s="4">
        <v>50</v>
      </c>
      <c r="D46" s="4">
        <v>5</v>
      </c>
      <c r="E46" s="4">
        <v>30</v>
      </c>
      <c r="F46" s="4">
        <v>6114</v>
      </c>
      <c r="G46" s="4">
        <v>383</v>
      </c>
      <c r="H46" s="5" t="s">
        <v>1</v>
      </c>
    </row>
    <row r="47" spans="1:8" x14ac:dyDescent="0.25">
      <c r="A47" s="3" t="s">
        <v>0</v>
      </c>
      <c r="B47" s="4">
        <v>354</v>
      </c>
      <c r="C47" s="4">
        <v>50</v>
      </c>
      <c r="D47" s="4">
        <v>6</v>
      </c>
      <c r="E47" s="4">
        <v>30</v>
      </c>
      <c r="F47" s="4">
        <v>6021</v>
      </c>
      <c r="G47" s="4">
        <v>364</v>
      </c>
      <c r="H47" s="5" t="s">
        <v>1</v>
      </c>
    </row>
    <row r="48" spans="1:8" x14ac:dyDescent="0.25">
      <c r="A48" s="3" t="s">
        <v>0</v>
      </c>
      <c r="B48" s="4">
        <v>354</v>
      </c>
      <c r="C48" s="4">
        <v>50</v>
      </c>
      <c r="D48" s="4">
        <v>7</v>
      </c>
      <c r="E48" s="4">
        <v>31</v>
      </c>
      <c r="F48" s="4">
        <v>6799</v>
      </c>
      <c r="G48" s="4">
        <v>355</v>
      </c>
      <c r="H48" s="5" t="s">
        <v>1</v>
      </c>
    </row>
    <row r="49" spans="1:8" x14ac:dyDescent="0.25">
      <c r="A49" s="3" t="s">
        <v>0</v>
      </c>
      <c r="B49" s="4">
        <v>354</v>
      </c>
      <c r="C49" s="4">
        <v>50</v>
      </c>
      <c r="D49" s="4">
        <v>8</v>
      </c>
      <c r="E49" s="4">
        <v>27</v>
      </c>
      <c r="F49" s="4">
        <v>5308</v>
      </c>
      <c r="G49" s="4">
        <v>376</v>
      </c>
      <c r="H49" s="5" t="s">
        <v>1</v>
      </c>
    </row>
    <row r="50" spans="1:8" x14ac:dyDescent="0.25">
      <c r="A50" s="3" t="s">
        <v>0</v>
      </c>
      <c r="B50" s="4">
        <v>354</v>
      </c>
      <c r="C50" s="4">
        <v>50</v>
      </c>
      <c r="D50" s="4">
        <v>9</v>
      </c>
      <c r="E50" s="4">
        <v>31</v>
      </c>
      <c r="F50" s="4">
        <v>6466</v>
      </c>
      <c r="G50" s="4">
        <v>378</v>
      </c>
      <c r="H50" s="5" t="s">
        <v>1</v>
      </c>
    </row>
    <row r="51" spans="1:8" x14ac:dyDescent="0.25">
      <c r="A51" s="18" t="s">
        <v>0</v>
      </c>
      <c r="B51" s="19">
        <v>354</v>
      </c>
      <c r="C51" s="19">
        <v>50</v>
      </c>
      <c r="D51" s="19">
        <v>10</v>
      </c>
      <c r="E51" s="19">
        <v>28</v>
      </c>
      <c r="F51" s="19">
        <v>5689</v>
      </c>
      <c r="G51" s="19">
        <v>351</v>
      </c>
      <c r="H51" s="20" t="s">
        <v>1</v>
      </c>
    </row>
    <row r="52" spans="1:8" x14ac:dyDescent="0.25">
      <c r="A52" s="3" t="s">
        <v>0</v>
      </c>
      <c r="B52" s="4">
        <v>2500</v>
      </c>
      <c r="C52" s="4">
        <v>50</v>
      </c>
      <c r="D52" s="4">
        <v>1</v>
      </c>
      <c r="E52" s="4">
        <v>1908</v>
      </c>
      <c r="F52" s="4">
        <v>76139</v>
      </c>
      <c r="G52" s="4">
        <v>2579</v>
      </c>
      <c r="H52" s="5" t="s">
        <v>1</v>
      </c>
    </row>
    <row r="53" spans="1:8" x14ac:dyDescent="0.25">
      <c r="A53" s="3" t="s">
        <v>0</v>
      </c>
      <c r="B53" s="4">
        <v>2500</v>
      </c>
      <c r="C53" s="4">
        <v>50</v>
      </c>
      <c r="D53" s="4">
        <v>2</v>
      </c>
      <c r="E53" s="4">
        <v>1991</v>
      </c>
      <c r="F53" s="4">
        <v>79399</v>
      </c>
      <c r="G53" s="4">
        <v>2571</v>
      </c>
      <c r="H53" s="5" t="s">
        <v>1</v>
      </c>
    </row>
    <row r="54" spans="1:8" x14ac:dyDescent="0.25">
      <c r="A54" s="3" t="s">
        <v>0</v>
      </c>
      <c r="B54" s="4">
        <v>2500</v>
      </c>
      <c r="C54" s="4">
        <v>50</v>
      </c>
      <c r="D54" s="4">
        <v>3</v>
      </c>
      <c r="E54" s="4">
        <v>1875</v>
      </c>
      <c r="F54" s="4">
        <v>75584</v>
      </c>
      <c r="G54" s="4">
        <v>2520</v>
      </c>
      <c r="H54" s="5" t="s">
        <v>1</v>
      </c>
    </row>
    <row r="55" spans="1:8" x14ac:dyDescent="0.25">
      <c r="A55" s="3" t="s">
        <v>0</v>
      </c>
      <c r="B55" s="4">
        <v>2500</v>
      </c>
      <c r="C55" s="4">
        <v>50</v>
      </c>
      <c r="D55" s="4">
        <v>4</v>
      </c>
      <c r="E55" s="4">
        <v>1932</v>
      </c>
      <c r="F55" s="4">
        <v>76057</v>
      </c>
      <c r="G55" s="4">
        <v>2513</v>
      </c>
      <c r="H55" s="5" t="s">
        <v>1</v>
      </c>
    </row>
    <row r="56" spans="1:8" x14ac:dyDescent="0.25">
      <c r="A56" s="3" t="s">
        <v>0</v>
      </c>
      <c r="B56" s="4">
        <v>2500</v>
      </c>
      <c r="C56" s="4">
        <v>50</v>
      </c>
      <c r="D56" s="4">
        <v>5</v>
      </c>
      <c r="E56" s="4">
        <v>1904</v>
      </c>
      <c r="F56" s="4">
        <v>76587</v>
      </c>
      <c r="G56" s="4">
        <v>2537</v>
      </c>
      <c r="H56" s="5" t="s">
        <v>1</v>
      </c>
    </row>
    <row r="57" spans="1:8" x14ac:dyDescent="0.25">
      <c r="A57" s="3" t="s">
        <v>0</v>
      </c>
      <c r="B57" s="4">
        <v>2500</v>
      </c>
      <c r="C57" s="4">
        <v>50</v>
      </c>
      <c r="D57" s="4">
        <v>6</v>
      </c>
      <c r="E57" s="4">
        <v>1900</v>
      </c>
      <c r="F57" s="4">
        <v>75785</v>
      </c>
      <c r="G57" s="4">
        <v>2533</v>
      </c>
      <c r="H57" s="5" t="s">
        <v>1</v>
      </c>
    </row>
    <row r="58" spans="1:8" x14ac:dyDescent="0.25">
      <c r="A58" s="3" t="s">
        <v>0</v>
      </c>
      <c r="B58" s="4">
        <v>2500</v>
      </c>
      <c r="C58" s="4">
        <v>50</v>
      </c>
      <c r="D58" s="4">
        <v>7</v>
      </c>
      <c r="E58" s="4">
        <v>1857</v>
      </c>
      <c r="F58" s="4">
        <v>74283</v>
      </c>
      <c r="G58" s="4">
        <v>2505</v>
      </c>
      <c r="H58" s="5" t="s">
        <v>1</v>
      </c>
    </row>
    <row r="59" spans="1:8" x14ac:dyDescent="0.25">
      <c r="A59" s="3" t="s">
        <v>0</v>
      </c>
      <c r="B59" s="4">
        <v>2500</v>
      </c>
      <c r="C59" s="4">
        <v>50</v>
      </c>
      <c r="D59" s="4">
        <v>8</v>
      </c>
      <c r="E59" s="4">
        <v>1766</v>
      </c>
      <c r="F59" s="4">
        <v>69522</v>
      </c>
      <c r="G59" s="4">
        <v>2579</v>
      </c>
      <c r="H59" s="5" t="s">
        <v>1</v>
      </c>
    </row>
    <row r="60" spans="1:8" x14ac:dyDescent="0.25">
      <c r="A60" s="3" t="s">
        <v>0</v>
      </c>
      <c r="B60" s="4">
        <v>2500</v>
      </c>
      <c r="C60" s="4">
        <v>50</v>
      </c>
      <c r="D60" s="4">
        <v>9</v>
      </c>
      <c r="E60" s="4">
        <v>1950</v>
      </c>
      <c r="F60" s="4">
        <v>78782</v>
      </c>
      <c r="G60" s="4">
        <v>2475</v>
      </c>
      <c r="H60" s="5" t="s">
        <v>1</v>
      </c>
    </row>
    <row r="61" spans="1:8" ht="15.75" thickBot="1" x14ac:dyDescent="0.3">
      <c r="A61" s="6" t="s">
        <v>0</v>
      </c>
      <c r="B61" s="7">
        <v>2500</v>
      </c>
      <c r="C61" s="7">
        <v>50</v>
      </c>
      <c r="D61" s="7">
        <v>10</v>
      </c>
      <c r="E61" s="7">
        <v>1886</v>
      </c>
      <c r="F61" s="7">
        <v>75608</v>
      </c>
      <c r="G61" s="7">
        <v>2505</v>
      </c>
      <c r="H61" s="8" t="s">
        <v>1</v>
      </c>
    </row>
    <row r="62" spans="1:8" x14ac:dyDescent="0.25">
      <c r="A62" s="9" t="s">
        <v>2</v>
      </c>
      <c r="B62" s="10">
        <v>32</v>
      </c>
      <c r="C62" s="10">
        <v>10</v>
      </c>
      <c r="D62" s="10">
        <v>1</v>
      </c>
      <c r="E62" s="10">
        <v>0</v>
      </c>
      <c r="F62" s="10">
        <v>174</v>
      </c>
      <c r="G62" s="10">
        <v>183</v>
      </c>
      <c r="H62" s="11">
        <v>0.01</v>
      </c>
    </row>
    <row r="63" spans="1:8" x14ac:dyDescent="0.25">
      <c r="A63" s="3" t="s">
        <v>2</v>
      </c>
      <c r="B63" s="4">
        <v>32</v>
      </c>
      <c r="C63" s="4">
        <v>10</v>
      </c>
      <c r="D63" s="4">
        <v>2</v>
      </c>
      <c r="E63" s="4">
        <v>0</v>
      </c>
      <c r="F63" s="4">
        <v>192</v>
      </c>
      <c r="G63" s="4">
        <v>174</v>
      </c>
      <c r="H63" s="5">
        <v>0.02</v>
      </c>
    </row>
    <row r="64" spans="1:8" x14ac:dyDescent="0.25">
      <c r="A64" s="3" t="s">
        <v>2</v>
      </c>
      <c r="B64" s="4">
        <v>32</v>
      </c>
      <c r="C64" s="4">
        <v>10</v>
      </c>
      <c r="D64" s="4">
        <v>3</v>
      </c>
      <c r="E64" s="4">
        <v>0</v>
      </c>
      <c r="F64" s="4">
        <v>222</v>
      </c>
      <c r="G64" s="4">
        <v>198</v>
      </c>
      <c r="H64" s="5">
        <v>0.03</v>
      </c>
    </row>
    <row r="65" spans="1:8" x14ac:dyDescent="0.25">
      <c r="A65" s="3" t="s">
        <v>2</v>
      </c>
      <c r="B65" s="4">
        <v>32</v>
      </c>
      <c r="C65" s="4">
        <v>10</v>
      </c>
      <c r="D65" s="4">
        <v>4</v>
      </c>
      <c r="E65" s="4">
        <v>0</v>
      </c>
      <c r="F65" s="4">
        <v>185</v>
      </c>
      <c r="G65" s="4">
        <v>182</v>
      </c>
      <c r="H65" s="5">
        <v>0.04</v>
      </c>
    </row>
    <row r="66" spans="1:8" x14ac:dyDescent="0.25">
      <c r="A66" s="3" t="s">
        <v>2</v>
      </c>
      <c r="B66" s="4">
        <v>32</v>
      </c>
      <c r="C66" s="4">
        <v>10</v>
      </c>
      <c r="D66" s="4">
        <v>5</v>
      </c>
      <c r="E66" s="4">
        <v>0</v>
      </c>
      <c r="F66" s="4">
        <v>242</v>
      </c>
      <c r="G66" s="4">
        <v>171</v>
      </c>
      <c r="H66" s="5">
        <v>0.05</v>
      </c>
    </row>
    <row r="67" spans="1:8" x14ac:dyDescent="0.25">
      <c r="A67" s="3" t="s">
        <v>2</v>
      </c>
      <c r="B67" s="4">
        <v>32</v>
      </c>
      <c r="C67" s="4">
        <v>10</v>
      </c>
      <c r="D67" s="4">
        <v>6</v>
      </c>
      <c r="E67" s="4">
        <v>0</v>
      </c>
      <c r="F67" s="4">
        <v>196</v>
      </c>
      <c r="G67" s="4">
        <v>177</v>
      </c>
      <c r="H67" s="5">
        <v>0.06</v>
      </c>
    </row>
    <row r="68" spans="1:8" x14ac:dyDescent="0.25">
      <c r="A68" s="3" t="s">
        <v>2</v>
      </c>
      <c r="B68" s="4">
        <v>32</v>
      </c>
      <c r="C68" s="4">
        <v>10</v>
      </c>
      <c r="D68" s="4">
        <v>7</v>
      </c>
      <c r="E68" s="4">
        <v>0</v>
      </c>
      <c r="F68" s="4">
        <v>158</v>
      </c>
      <c r="G68" s="4">
        <v>175</v>
      </c>
      <c r="H68" s="5">
        <v>7.0000000000000007E-2</v>
      </c>
    </row>
    <row r="69" spans="1:8" x14ac:dyDescent="0.25">
      <c r="A69" s="3" t="s">
        <v>2</v>
      </c>
      <c r="B69" s="4">
        <v>32</v>
      </c>
      <c r="C69" s="4">
        <v>10</v>
      </c>
      <c r="D69" s="4">
        <v>8</v>
      </c>
      <c r="E69" s="4">
        <v>0</v>
      </c>
      <c r="F69" s="4">
        <v>181</v>
      </c>
      <c r="G69" s="4">
        <v>200</v>
      </c>
      <c r="H69" s="5">
        <v>0.08</v>
      </c>
    </row>
    <row r="70" spans="1:8" x14ac:dyDescent="0.25">
      <c r="A70" s="3" t="s">
        <v>2</v>
      </c>
      <c r="B70" s="4">
        <v>32</v>
      </c>
      <c r="C70" s="4">
        <v>10</v>
      </c>
      <c r="D70" s="4">
        <v>9</v>
      </c>
      <c r="E70" s="4">
        <v>0</v>
      </c>
      <c r="F70" s="4">
        <v>153</v>
      </c>
      <c r="G70" s="4">
        <v>166</v>
      </c>
      <c r="H70" s="5">
        <v>0.09</v>
      </c>
    </row>
    <row r="71" spans="1:8" x14ac:dyDescent="0.25">
      <c r="A71" s="18" t="s">
        <v>2</v>
      </c>
      <c r="B71" s="19">
        <v>32</v>
      </c>
      <c r="C71" s="19">
        <v>10</v>
      </c>
      <c r="D71" s="19">
        <v>10</v>
      </c>
      <c r="E71" s="19">
        <v>0</v>
      </c>
      <c r="F71" s="19">
        <v>190</v>
      </c>
      <c r="G71" s="19">
        <v>186</v>
      </c>
      <c r="H71" s="20">
        <v>0.08</v>
      </c>
    </row>
    <row r="72" spans="1:8" x14ac:dyDescent="0.25">
      <c r="A72" s="3" t="s">
        <v>2</v>
      </c>
      <c r="B72" s="4">
        <v>100</v>
      </c>
      <c r="C72" s="4">
        <v>10</v>
      </c>
      <c r="D72" s="4">
        <v>1</v>
      </c>
      <c r="E72" s="4">
        <v>2</v>
      </c>
      <c r="F72" s="4">
        <v>729</v>
      </c>
      <c r="G72" s="4">
        <v>527</v>
      </c>
      <c r="H72" s="5">
        <v>0.01</v>
      </c>
    </row>
    <row r="73" spans="1:8" x14ac:dyDescent="0.25">
      <c r="A73" s="3" t="s">
        <v>2</v>
      </c>
      <c r="B73" s="4">
        <v>100</v>
      </c>
      <c r="C73" s="4">
        <v>10</v>
      </c>
      <c r="D73" s="4">
        <v>2</v>
      </c>
      <c r="E73" s="4">
        <v>3</v>
      </c>
      <c r="F73" s="4">
        <v>825</v>
      </c>
      <c r="G73" s="4">
        <v>558</v>
      </c>
      <c r="H73" s="5">
        <v>0.02</v>
      </c>
    </row>
    <row r="74" spans="1:8" x14ac:dyDescent="0.25">
      <c r="A74" s="3" t="s">
        <v>2</v>
      </c>
      <c r="B74" s="4">
        <v>100</v>
      </c>
      <c r="C74" s="4">
        <v>10</v>
      </c>
      <c r="D74" s="4">
        <v>3</v>
      </c>
      <c r="E74" s="4">
        <v>3</v>
      </c>
      <c r="F74" s="4">
        <v>867</v>
      </c>
      <c r="G74" s="4">
        <v>511</v>
      </c>
      <c r="H74" s="5">
        <v>0.03</v>
      </c>
    </row>
    <row r="75" spans="1:8" x14ac:dyDescent="0.25">
      <c r="A75" s="3" t="s">
        <v>2</v>
      </c>
      <c r="B75" s="4">
        <v>100</v>
      </c>
      <c r="C75" s="4">
        <v>10</v>
      </c>
      <c r="D75" s="4">
        <v>4</v>
      </c>
      <c r="E75" s="4">
        <v>3</v>
      </c>
      <c r="F75" s="4">
        <v>928</v>
      </c>
      <c r="G75" s="4">
        <v>514</v>
      </c>
      <c r="H75" s="5">
        <v>0.04</v>
      </c>
    </row>
    <row r="76" spans="1:8" x14ac:dyDescent="0.25">
      <c r="A76" s="3" t="s">
        <v>2</v>
      </c>
      <c r="B76" s="4">
        <v>100</v>
      </c>
      <c r="C76" s="4">
        <v>10</v>
      </c>
      <c r="D76" s="4">
        <v>5</v>
      </c>
      <c r="E76" s="4">
        <v>4</v>
      </c>
      <c r="F76" s="4">
        <v>958</v>
      </c>
      <c r="G76" s="4">
        <v>527</v>
      </c>
      <c r="H76" s="5">
        <v>0.05</v>
      </c>
    </row>
    <row r="77" spans="1:8" x14ac:dyDescent="0.25">
      <c r="A77" s="3" t="s">
        <v>2</v>
      </c>
      <c r="B77" s="4">
        <v>100</v>
      </c>
      <c r="C77" s="4">
        <v>10</v>
      </c>
      <c r="D77" s="4">
        <v>6</v>
      </c>
      <c r="E77" s="4">
        <v>4</v>
      </c>
      <c r="F77" s="4">
        <v>956</v>
      </c>
      <c r="G77" s="4">
        <v>472</v>
      </c>
      <c r="H77" s="5">
        <v>0.06</v>
      </c>
    </row>
    <row r="78" spans="1:8" x14ac:dyDescent="0.25">
      <c r="A78" s="3" t="s">
        <v>2</v>
      </c>
      <c r="B78" s="4">
        <v>100</v>
      </c>
      <c r="C78" s="4">
        <v>10</v>
      </c>
      <c r="D78" s="4">
        <v>7</v>
      </c>
      <c r="E78" s="4">
        <v>2</v>
      </c>
      <c r="F78" s="4">
        <v>764</v>
      </c>
      <c r="G78" s="4">
        <v>538</v>
      </c>
      <c r="H78" s="5">
        <v>7.0000000000000007E-2</v>
      </c>
    </row>
    <row r="79" spans="1:8" x14ac:dyDescent="0.25">
      <c r="A79" s="3" t="s">
        <v>2</v>
      </c>
      <c r="B79" s="4">
        <v>100</v>
      </c>
      <c r="C79" s="4">
        <v>10</v>
      </c>
      <c r="D79" s="4">
        <v>8</v>
      </c>
      <c r="E79" s="4">
        <v>1</v>
      </c>
      <c r="F79" s="4">
        <v>820</v>
      </c>
      <c r="G79" s="4">
        <v>452</v>
      </c>
      <c r="H79" s="5">
        <v>0.08</v>
      </c>
    </row>
    <row r="80" spans="1:8" x14ac:dyDescent="0.25">
      <c r="A80" s="3" t="s">
        <v>2</v>
      </c>
      <c r="B80" s="4">
        <v>100</v>
      </c>
      <c r="C80" s="4">
        <v>10</v>
      </c>
      <c r="D80" s="4">
        <v>9</v>
      </c>
      <c r="E80" s="4">
        <v>1</v>
      </c>
      <c r="F80" s="4">
        <v>725</v>
      </c>
      <c r="G80" s="4">
        <v>494</v>
      </c>
      <c r="H80" s="5">
        <v>0.09</v>
      </c>
    </row>
    <row r="81" spans="1:8" x14ac:dyDescent="0.25">
      <c r="A81" s="15" t="s">
        <v>2</v>
      </c>
      <c r="B81" s="16">
        <v>100</v>
      </c>
      <c r="C81" s="16">
        <v>10</v>
      </c>
      <c r="D81" s="16">
        <v>10</v>
      </c>
      <c r="E81" s="16">
        <v>1</v>
      </c>
      <c r="F81" s="16">
        <v>729</v>
      </c>
      <c r="G81" s="16">
        <v>484</v>
      </c>
      <c r="H81" s="17">
        <v>0.05</v>
      </c>
    </row>
    <row r="82" spans="1:8" x14ac:dyDescent="0.25">
      <c r="A82" s="3" t="s">
        <v>2</v>
      </c>
      <c r="B82" s="4">
        <v>89</v>
      </c>
      <c r="C82" s="4">
        <v>20</v>
      </c>
      <c r="D82" s="4">
        <v>1</v>
      </c>
      <c r="E82" s="4">
        <v>1</v>
      </c>
      <c r="F82" s="4">
        <v>1105</v>
      </c>
      <c r="G82" s="4">
        <v>244</v>
      </c>
      <c r="H82" s="5">
        <v>0.01</v>
      </c>
    </row>
    <row r="83" spans="1:8" x14ac:dyDescent="0.25">
      <c r="A83" s="3" t="s">
        <v>2</v>
      </c>
      <c r="B83" s="4">
        <v>89</v>
      </c>
      <c r="C83" s="4">
        <v>20</v>
      </c>
      <c r="D83" s="4">
        <v>2</v>
      </c>
      <c r="E83" s="4">
        <v>2</v>
      </c>
      <c r="F83" s="4">
        <v>1773</v>
      </c>
      <c r="G83" s="4">
        <v>225</v>
      </c>
      <c r="H83" s="5">
        <v>0.02</v>
      </c>
    </row>
    <row r="84" spans="1:8" x14ac:dyDescent="0.25">
      <c r="A84" s="3" t="s">
        <v>2</v>
      </c>
      <c r="B84" s="4">
        <v>89</v>
      </c>
      <c r="C84" s="4">
        <v>20</v>
      </c>
      <c r="D84" s="4">
        <v>3</v>
      </c>
      <c r="E84" s="4">
        <v>2</v>
      </c>
      <c r="F84" s="4">
        <v>1222</v>
      </c>
      <c r="G84" s="4">
        <v>217</v>
      </c>
      <c r="H84" s="5">
        <v>0.03</v>
      </c>
    </row>
    <row r="85" spans="1:8" x14ac:dyDescent="0.25">
      <c r="A85" s="3" t="s">
        <v>2</v>
      </c>
      <c r="B85" s="4">
        <v>89</v>
      </c>
      <c r="C85" s="4">
        <v>20</v>
      </c>
      <c r="D85" s="4">
        <v>4</v>
      </c>
      <c r="E85" s="4">
        <v>1</v>
      </c>
      <c r="F85" s="4">
        <v>953</v>
      </c>
      <c r="G85" s="4">
        <v>230</v>
      </c>
      <c r="H85" s="5">
        <v>0.04</v>
      </c>
    </row>
    <row r="86" spans="1:8" x14ac:dyDescent="0.25">
      <c r="A86" s="3" t="s">
        <v>2</v>
      </c>
      <c r="B86" s="4">
        <v>89</v>
      </c>
      <c r="C86" s="4">
        <v>20</v>
      </c>
      <c r="D86" s="4">
        <v>5</v>
      </c>
      <c r="E86" s="4">
        <v>1</v>
      </c>
      <c r="F86" s="4">
        <v>1065</v>
      </c>
      <c r="G86" s="4">
        <v>260</v>
      </c>
      <c r="H86" s="5">
        <v>0.05</v>
      </c>
    </row>
    <row r="87" spans="1:8" x14ac:dyDescent="0.25">
      <c r="A87" s="3" t="s">
        <v>2</v>
      </c>
      <c r="B87" s="4">
        <v>89</v>
      </c>
      <c r="C87" s="4">
        <v>20</v>
      </c>
      <c r="D87" s="4">
        <v>6</v>
      </c>
      <c r="E87" s="4">
        <v>1</v>
      </c>
      <c r="F87" s="4">
        <v>889</v>
      </c>
      <c r="G87" s="4">
        <v>257</v>
      </c>
      <c r="H87" s="5">
        <v>0.06</v>
      </c>
    </row>
    <row r="88" spans="1:8" x14ac:dyDescent="0.25">
      <c r="A88" s="3" t="s">
        <v>2</v>
      </c>
      <c r="B88" s="4">
        <v>89</v>
      </c>
      <c r="C88" s="4">
        <v>20</v>
      </c>
      <c r="D88" s="4">
        <v>7</v>
      </c>
      <c r="E88" s="4">
        <v>2</v>
      </c>
      <c r="F88" s="4">
        <v>1268</v>
      </c>
      <c r="G88" s="4">
        <v>207</v>
      </c>
      <c r="H88" s="5">
        <v>7.0000000000000007E-2</v>
      </c>
    </row>
    <row r="89" spans="1:8" x14ac:dyDescent="0.25">
      <c r="A89" s="3" t="s">
        <v>2</v>
      </c>
      <c r="B89" s="4">
        <v>89</v>
      </c>
      <c r="C89" s="4">
        <v>20</v>
      </c>
      <c r="D89" s="4">
        <v>8</v>
      </c>
      <c r="E89" s="4">
        <v>2</v>
      </c>
      <c r="F89" s="4">
        <v>1355</v>
      </c>
      <c r="G89" s="4">
        <v>238</v>
      </c>
      <c r="H89" s="5">
        <v>0.08</v>
      </c>
    </row>
    <row r="90" spans="1:8" x14ac:dyDescent="0.25">
      <c r="A90" s="3" t="s">
        <v>2</v>
      </c>
      <c r="B90" s="4">
        <v>89</v>
      </c>
      <c r="C90" s="4">
        <v>20</v>
      </c>
      <c r="D90" s="4">
        <v>9</v>
      </c>
      <c r="E90" s="4">
        <v>2</v>
      </c>
      <c r="F90" s="4">
        <v>1093</v>
      </c>
      <c r="G90" s="4">
        <v>225</v>
      </c>
      <c r="H90" s="5">
        <v>0.09</v>
      </c>
    </row>
    <row r="91" spans="1:8" x14ac:dyDescent="0.25">
      <c r="A91" s="18" t="s">
        <v>2</v>
      </c>
      <c r="B91" s="19">
        <v>89</v>
      </c>
      <c r="C91" s="19">
        <v>20</v>
      </c>
      <c r="D91" s="19">
        <v>10</v>
      </c>
      <c r="E91" s="19">
        <v>1</v>
      </c>
      <c r="F91" s="19">
        <v>973</v>
      </c>
      <c r="G91" s="19">
        <v>225</v>
      </c>
      <c r="H91" s="20">
        <v>0.03</v>
      </c>
    </row>
    <row r="92" spans="1:8" x14ac:dyDescent="0.25">
      <c r="A92" s="3" t="s">
        <v>2</v>
      </c>
      <c r="B92" s="4">
        <v>400</v>
      </c>
      <c r="C92" s="4">
        <v>20</v>
      </c>
      <c r="D92" s="4">
        <v>1</v>
      </c>
      <c r="E92" s="4">
        <v>35</v>
      </c>
      <c r="F92" s="4">
        <v>8954</v>
      </c>
      <c r="G92" s="4">
        <v>1067</v>
      </c>
      <c r="H92" s="5">
        <v>0.01</v>
      </c>
    </row>
    <row r="93" spans="1:8" x14ac:dyDescent="0.25">
      <c r="A93" s="3" t="s">
        <v>2</v>
      </c>
      <c r="B93" s="4">
        <v>400</v>
      </c>
      <c r="C93" s="4">
        <v>20</v>
      </c>
      <c r="D93" s="4">
        <v>2</v>
      </c>
      <c r="E93" s="4">
        <v>35</v>
      </c>
      <c r="F93" s="4">
        <v>8077</v>
      </c>
      <c r="G93" s="4">
        <v>1002</v>
      </c>
      <c r="H93" s="5">
        <v>0.02</v>
      </c>
    </row>
    <row r="94" spans="1:8" x14ac:dyDescent="0.25">
      <c r="A94" s="3" t="s">
        <v>2</v>
      </c>
      <c r="B94" s="4">
        <v>400</v>
      </c>
      <c r="C94" s="4">
        <v>20</v>
      </c>
      <c r="D94" s="4">
        <v>3</v>
      </c>
      <c r="E94" s="4">
        <v>33</v>
      </c>
      <c r="F94" s="4">
        <v>6909</v>
      </c>
      <c r="G94" s="4">
        <v>1042</v>
      </c>
      <c r="H94" s="5">
        <v>0.03</v>
      </c>
    </row>
    <row r="95" spans="1:8" x14ac:dyDescent="0.25">
      <c r="A95" s="3" t="s">
        <v>2</v>
      </c>
      <c r="B95" s="4">
        <v>400</v>
      </c>
      <c r="C95" s="4">
        <v>20</v>
      </c>
      <c r="D95" s="4">
        <v>4</v>
      </c>
      <c r="E95" s="4">
        <v>37</v>
      </c>
      <c r="F95" s="4">
        <v>7564</v>
      </c>
      <c r="G95" s="4">
        <v>979</v>
      </c>
      <c r="H95" s="5">
        <v>0.04</v>
      </c>
    </row>
    <row r="96" spans="1:8" x14ac:dyDescent="0.25">
      <c r="A96" s="3" t="s">
        <v>2</v>
      </c>
      <c r="B96" s="4">
        <v>400</v>
      </c>
      <c r="C96" s="4">
        <v>20</v>
      </c>
      <c r="D96" s="4">
        <v>5</v>
      </c>
      <c r="E96" s="4">
        <v>36</v>
      </c>
      <c r="F96" s="4">
        <v>6928</v>
      </c>
      <c r="G96" s="4">
        <v>1061</v>
      </c>
      <c r="H96" s="5">
        <v>0.05</v>
      </c>
    </row>
    <row r="97" spans="1:8" x14ac:dyDescent="0.25">
      <c r="A97" s="3" t="s">
        <v>2</v>
      </c>
      <c r="B97" s="4">
        <v>400</v>
      </c>
      <c r="C97" s="4">
        <v>20</v>
      </c>
      <c r="D97" s="4">
        <v>6</v>
      </c>
      <c r="E97" s="4">
        <v>39</v>
      </c>
      <c r="F97" s="4">
        <v>7397</v>
      </c>
      <c r="G97" s="4">
        <v>1029</v>
      </c>
      <c r="H97" s="5">
        <v>0.06</v>
      </c>
    </row>
    <row r="98" spans="1:8" x14ac:dyDescent="0.25">
      <c r="A98" s="3" t="s">
        <v>2</v>
      </c>
      <c r="B98" s="4">
        <v>400</v>
      </c>
      <c r="C98" s="4">
        <v>20</v>
      </c>
      <c r="D98" s="4">
        <v>7</v>
      </c>
      <c r="E98" s="4">
        <v>45</v>
      </c>
      <c r="F98" s="4">
        <v>7399</v>
      </c>
      <c r="G98" s="4">
        <v>1052</v>
      </c>
      <c r="H98" s="5">
        <v>7.0000000000000007E-2</v>
      </c>
    </row>
    <row r="99" spans="1:8" x14ac:dyDescent="0.25">
      <c r="A99" s="3" t="s">
        <v>2</v>
      </c>
      <c r="B99" s="4">
        <v>400</v>
      </c>
      <c r="C99" s="4">
        <v>20</v>
      </c>
      <c r="D99" s="4">
        <v>8</v>
      </c>
      <c r="E99" s="4">
        <v>35</v>
      </c>
      <c r="F99" s="4">
        <v>5924</v>
      </c>
      <c r="G99" s="4">
        <v>1000</v>
      </c>
      <c r="H99" s="5">
        <v>0.08</v>
      </c>
    </row>
    <row r="100" spans="1:8" x14ac:dyDescent="0.25">
      <c r="A100" s="3" t="s">
        <v>2</v>
      </c>
      <c r="B100" s="4">
        <v>400</v>
      </c>
      <c r="C100" s="4">
        <v>20</v>
      </c>
      <c r="D100" s="4">
        <v>9</v>
      </c>
      <c r="E100" s="4">
        <v>36</v>
      </c>
      <c r="F100" s="4">
        <v>5706</v>
      </c>
      <c r="G100" s="4">
        <v>992</v>
      </c>
      <c r="H100" s="5">
        <v>0.09</v>
      </c>
    </row>
    <row r="101" spans="1:8" x14ac:dyDescent="0.25">
      <c r="A101" s="15" t="s">
        <v>2</v>
      </c>
      <c r="B101" s="16">
        <v>400</v>
      </c>
      <c r="C101" s="16">
        <v>20</v>
      </c>
      <c r="D101" s="16">
        <v>10</v>
      </c>
      <c r="E101" s="16">
        <v>37</v>
      </c>
      <c r="F101" s="16">
        <v>6099</v>
      </c>
      <c r="G101" s="16">
        <v>1038</v>
      </c>
      <c r="H101" s="17">
        <v>0.08</v>
      </c>
    </row>
    <row r="102" spans="1:8" x14ac:dyDescent="0.25">
      <c r="A102" s="3" t="s">
        <v>2</v>
      </c>
      <c r="B102" s="4">
        <v>354</v>
      </c>
      <c r="C102" s="4">
        <v>50</v>
      </c>
      <c r="D102" s="4">
        <v>1</v>
      </c>
      <c r="E102" s="4">
        <v>67</v>
      </c>
      <c r="F102" s="4">
        <v>12447</v>
      </c>
      <c r="G102" s="4">
        <v>357</v>
      </c>
      <c r="H102" s="5">
        <v>0.01</v>
      </c>
    </row>
    <row r="103" spans="1:8" x14ac:dyDescent="0.25">
      <c r="A103" s="3" t="s">
        <v>2</v>
      </c>
      <c r="B103" s="4">
        <v>354</v>
      </c>
      <c r="C103" s="4">
        <v>50</v>
      </c>
      <c r="D103" s="4">
        <v>2</v>
      </c>
      <c r="E103" s="4">
        <v>51</v>
      </c>
      <c r="F103" s="4">
        <v>9569</v>
      </c>
      <c r="G103" s="4">
        <v>366</v>
      </c>
      <c r="H103" s="5">
        <v>0.02</v>
      </c>
    </row>
    <row r="104" spans="1:8" x14ac:dyDescent="0.25">
      <c r="A104" s="3" t="s">
        <v>2</v>
      </c>
      <c r="B104" s="4">
        <v>354</v>
      </c>
      <c r="C104" s="4">
        <v>50</v>
      </c>
      <c r="D104" s="4">
        <v>3</v>
      </c>
      <c r="E104" s="4">
        <v>74</v>
      </c>
      <c r="F104" s="4">
        <v>10937</v>
      </c>
      <c r="G104" s="4">
        <v>361</v>
      </c>
      <c r="H104" s="5">
        <v>0.03</v>
      </c>
    </row>
    <row r="105" spans="1:8" x14ac:dyDescent="0.25">
      <c r="A105" s="3" t="s">
        <v>2</v>
      </c>
      <c r="B105" s="4">
        <v>354</v>
      </c>
      <c r="C105" s="4">
        <v>50</v>
      </c>
      <c r="D105" s="4">
        <v>4</v>
      </c>
      <c r="E105" s="4">
        <v>47</v>
      </c>
      <c r="F105" s="4">
        <v>8008</v>
      </c>
      <c r="G105" s="4">
        <v>376</v>
      </c>
      <c r="H105" s="5">
        <v>0.04</v>
      </c>
    </row>
    <row r="106" spans="1:8" x14ac:dyDescent="0.25">
      <c r="A106" s="3" t="s">
        <v>2</v>
      </c>
      <c r="B106" s="4">
        <v>354</v>
      </c>
      <c r="C106" s="4">
        <v>50</v>
      </c>
      <c r="D106" s="4">
        <v>5</v>
      </c>
      <c r="E106" s="4">
        <v>58</v>
      </c>
      <c r="F106" s="4">
        <v>10229</v>
      </c>
      <c r="G106" s="4">
        <v>377</v>
      </c>
      <c r="H106" s="5">
        <v>0.05</v>
      </c>
    </row>
    <row r="107" spans="1:8" x14ac:dyDescent="0.25">
      <c r="A107" s="3" t="s">
        <v>2</v>
      </c>
      <c r="B107" s="4">
        <v>354</v>
      </c>
      <c r="C107" s="4">
        <v>50</v>
      </c>
      <c r="D107" s="4">
        <v>6</v>
      </c>
      <c r="E107" s="4">
        <v>51</v>
      </c>
      <c r="F107" s="4">
        <v>8416</v>
      </c>
      <c r="G107" s="4">
        <v>358</v>
      </c>
      <c r="H107" s="5">
        <v>0.06</v>
      </c>
    </row>
    <row r="108" spans="1:8" x14ac:dyDescent="0.25">
      <c r="A108" s="3" t="s">
        <v>2</v>
      </c>
      <c r="B108" s="4">
        <v>354</v>
      </c>
      <c r="C108" s="4">
        <v>50</v>
      </c>
      <c r="D108" s="4">
        <v>7</v>
      </c>
      <c r="E108" s="4">
        <v>52</v>
      </c>
      <c r="F108" s="4">
        <v>8557</v>
      </c>
      <c r="G108" s="4">
        <v>356</v>
      </c>
      <c r="H108" s="5">
        <v>7.0000000000000007E-2</v>
      </c>
    </row>
    <row r="109" spans="1:8" x14ac:dyDescent="0.25">
      <c r="A109" s="3" t="s">
        <v>2</v>
      </c>
      <c r="B109" s="4">
        <v>354</v>
      </c>
      <c r="C109" s="4">
        <v>50</v>
      </c>
      <c r="D109" s="4">
        <v>8</v>
      </c>
      <c r="E109" s="4">
        <v>51</v>
      </c>
      <c r="F109" s="4">
        <v>8112</v>
      </c>
      <c r="G109" s="4">
        <v>360</v>
      </c>
      <c r="H109" s="5">
        <v>0.08</v>
      </c>
    </row>
    <row r="110" spans="1:8" x14ac:dyDescent="0.25">
      <c r="A110" s="3" t="s">
        <v>2</v>
      </c>
      <c r="B110" s="4">
        <v>354</v>
      </c>
      <c r="C110" s="4">
        <v>50</v>
      </c>
      <c r="D110" s="4">
        <v>9</v>
      </c>
      <c r="E110" s="4">
        <v>49</v>
      </c>
      <c r="F110" s="4">
        <v>7436</v>
      </c>
      <c r="G110" s="4">
        <v>359</v>
      </c>
      <c r="H110" s="5">
        <v>0.09</v>
      </c>
    </row>
    <row r="111" spans="1:8" x14ac:dyDescent="0.25">
      <c r="A111" s="18" t="s">
        <v>2</v>
      </c>
      <c r="B111" s="19">
        <v>354</v>
      </c>
      <c r="C111" s="19">
        <v>50</v>
      </c>
      <c r="D111" s="19">
        <v>10</v>
      </c>
      <c r="E111" s="19">
        <v>57</v>
      </c>
      <c r="F111" s="19">
        <v>10930</v>
      </c>
      <c r="G111" s="19">
        <v>357</v>
      </c>
      <c r="H111" s="20">
        <v>0.03</v>
      </c>
    </row>
    <row r="112" spans="1:8" x14ac:dyDescent="0.25">
      <c r="A112" s="3" t="s">
        <v>2</v>
      </c>
      <c r="B112" s="4">
        <v>2500</v>
      </c>
      <c r="C112" s="4">
        <v>50</v>
      </c>
      <c r="D112" s="4">
        <v>1</v>
      </c>
      <c r="E112" s="4">
        <v>2842</v>
      </c>
      <c r="F112" s="4">
        <v>115034</v>
      </c>
      <c r="G112" s="4">
        <v>2503</v>
      </c>
      <c r="H112" s="5">
        <v>0.01</v>
      </c>
    </row>
    <row r="113" spans="1:8" x14ac:dyDescent="0.25">
      <c r="A113" s="3" t="s">
        <v>2</v>
      </c>
      <c r="B113" s="4">
        <v>2500</v>
      </c>
      <c r="C113" s="4">
        <v>50</v>
      </c>
      <c r="D113" s="4">
        <v>2</v>
      </c>
      <c r="E113" s="4">
        <v>2821</v>
      </c>
      <c r="F113" s="4">
        <v>101722</v>
      </c>
      <c r="G113" s="4">
        <v>2525</v>
      </c>
      <c r="H113" s="5">
        <v>0.02</v>
      </c>
    </row>
    <row r="114" spans="1:8" x14ac:dyDescent="0.25">
      <c r="A114" s="3" t="s">
        <v>2</v>
      </c>
      <c r="B114" s="4">
        <v>2500</v>
      </c>
      <c r="C114" s="4">
        <v>50</v>
      </c>
      <c r="D114" s="4">
        <v>3</v>
      </c>
      <c r="E114" s="4">
        <v>2823</v>
      </c>
      <c r="F114" s="4">
        <v>93506</v>
      </c>
      <c r="G114" s="4">
        <v>2534</v>
      </c>
      <c r="H114" s="5">
        <v>0.03</v>
      </c>
    </row>
    <row r="115" spans="1:8" x14ac:dyDescent="0.25">
      <c r="A115" s="3" t="s">
        <v>2</v>
      </c>
      <c r="B115" s="4">
        <v>2500</v>
      </c>
      <c r="C115" s="4">
        <v>50</v>
      </c>
      <c r="D115" s="4">
        <v>4</v>
      </c>
      <c r="E115" s="4">
        <v>3085</v>
      </c>
      <c r="F115" s="4">
        <v>96481</v>
      </c>
      <c r="G115" s="4">
        <v>2540</v>
      </c>
      <c r="H115" s="5">
        <v>0.04</v>
      </c>
    </row>
    <row r="116" spans="1:8" x14ac:dyDescent="0.25">
      <c r="A116" s="3" t="s">
        <v>2</v>
      </c>
      <c r="B116" s="4">
        <v>2500</v>
      </c>
      <c r="C116" s="4">
        <v>50</v>
      </c>
      <c r="D116" s="4">
        <v>5</v>
      </c>
      <c r="E116" s="4">
        <v>2825</v>
      </c>
      <c r="F116" s="4">
        <v>79232</v>
      </c>
      <c r="G116" s="4">
        <v>2536</v>
      </c>
      <c r="H116" s="5">
        <v>0.05</v>
      </c>
    </row>
    <row r="117" spans="1:8" x14ac:dyDescent="0.25">
      <c r="A117" s="3" t="s">
        <v>2</v>
      </c>
      <c r="B117" s="4">
        <v>2500</v>
      </c>
      <c r="C117" s="4">
        <v>50</v>
      </c>
      <c r="D117" s="4">
        <v>6</v>
      </c>
      <c r="E117" s="4">
        <v>3063</v>
      </c>
      <c r="F117" s="4">
        <v>84926</v>
      </c>
      <c r="G117" s="4">
        <v>2474</v>
      </c>
      <c r="H117" s="5">
        <v>0.06</v>
      </c>
    </row>
    <row r="118" spans="1:8" x14ac:dyDescent="0.25">
      <c r="A118" s="3" t="s">
        <v>2</v>
      </c>
      <c r="B118" s="4">
        <v>2500</v>
      </c>
      <c r="C118" s="4">
        <v>50</v>
      </c>
      <c r="D118" s="4">
        <v>7</v>
      </c>
      <c r="E118" s="4">
        <v>3010</v>
      </c>
      <c r="F118" s="4">
        <v>78668</v>
      </c>
      <c r="G118" s="4">
        <v>2499</v>
      </c>
      <c r="H118" s="5">
        <v>7.0000000000000007E-2</v>
      </c>
    </row>
    <row r="119" spans="1:8" x14ac:dyDescent="0.25">
      <c r="A119" s="3" t="s">
        <v>2</v>
      </c>
      <c r="B119" s="4">
        <v>2500</v>
      </c>
      <c r="C119" s="4">
        <v>50</v>
      </c>
      <c r="D119" s="4">
        <v>8</v>
      </c>
      <c r="E119" s="4">
        <v>2859</v>
      </c>
      <c r="F119" s="4">
        <v>70852</v>
      </c>
      <c r="G119" s="4">
        <v>2511</v>
      </c>
      <c r="H119" s="5">
        <v>0.08</v>
      </c>
    </row>
    <row r="120" spans="1:8" x14ac:dyDescent="0.25">
      <c r="A120" s="3" t="s">
        <v>2</v>
      </c>
      <c r="B120" s="4">
        <v>2500</v>
      </c>
      <c r="C120" s="4">
        <v>50</v>
      </c>
      <c r="D120" s="4">
        <v>9</v>
      </c>
      <c r="E120" s="4">
        <v>2777</v>
      </c>
      <c r="F120" s="4">
        <v>64709</v>
      </c>
      <c r="G120" s="4">
        <v>2608</v>
      </c>
      <c r="H120" s="5">
        <v>0.09</v>
      </c>
    </row>
    <row r="121" spans="1:8" ht="15.75" thickBot="1" x14ac:dyDescent="0.3">
      <c r="A121" s="6" t="s">
        <v>2</v>
      </c>
      <c r="B121" s="7">
        <v>2500</v>
      </c>
      <c r="C121" s="7">
        <v>50</v>
      </c>
      <c r="D121" s="7">
        <v>10</v>
      </c>
      <c r="E121" s="7">
        <v>3078</v>
      </c>
      <c r="F121" s="7">
        <v>89792</v>
      </c>
      <c r="G121" s="7">
        <v>2472</v>
      </c>
      <c r="H121" s="8">
        <v>0.05</v>
      </c>
    </row>
  </sheetData>
  <sortState ref="A2:H121">
    <sortCondition ref="A2:A121"/>
    <sortCondition ref="C2:C121"/>
    <sortCondition ref="B2:B121"/>
    <sortCondition ref="D2:D1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showGridLines="0" tabSelected="1" zoomScaleNormal="100" workbookViewId="0">
      <selection sqref="A1:F1"/>
    </sheetView>
  </sheetViews>
  <sheetFormatPr defaultRowHeight="15" x14ac:dyDescent="0.25"/>
  <cols>
    <col min="1" max="6" width="12.7109375" style="1" customWidth="1"/>
    <col min="7" max="7" width="9.140625" style="1"/>
    <col min="8" max="13" width="12.7109375" style="1" customWidth="1"/>
    <col min="14" max="14" width="9.140625" style="1"/>
    <col min="15" max="20" width="12.7109375" style="1" customWidth="1"/>
    <col min="21" max="16384" width="9.140625" style="1"/>
  </cols>
  <sheetData>
    <row r="1" spans="1:20" ht="15.75" thickBot="1" x14ac:dyDescent="0.3">
      <c r="A1" s="21" t="s">
        <v>16</v>
      </c>
      <c r="B1" s="22"/>
      <c r="C1" s="22"/>
      <c r="D1" s="22"/>
      <c r="E1" s="22"/>
      <c r="F1" s="23"/>
      <c r="H1" s="21" t="s">
        <v>17</v>
      </c>
      <c r="I1" s="22"/>
      <c r="J1" s="22"/>
      <c r="K1" s="22"/>
      <c r="L1" s="22"/>
      <c r="M1" s="23"/>
      <c r="O1" s="21" t="s">
        <v>18</v>
      </c>
      <c r="P1" s="22"/>
      <c r="Q1" s="22"/>
      <c r="R1" s="22"/>
      <c r="S1" s="22"/>
      <c r="T1" s="23"/>
    </row>
    <row r="2" spans="1:20" x14ac:dyDescent="0.25">
      <c r="A2" s="26" t="s">
        <v>5</v>
      </c>
      <c r="B2" s="27" t="s">
        <v>4</v>
      </c>
      <c r="C2" s="27" t="s">
        <v>11</v>
      </c>
      <c r="D2" s="27" t="s">
        <v>12</v>
      </c>
      <c r="E2" s="27" t="s">
        <v>15</v>
      </c>
      <c r="F2" s="28" t="s">
        <v>14</v>
      </c>
      <c r="H2" s="26" t="s">
        <v>5</v>
      </c>
      <c r="I2" s="27" t="s">
        <v>4</v>
      </c>
      <c r="J2" s="27" t="s">
        <v>11</v>
      </c>
      <c r="K2" s="27" t="s">
        <v>12</v>
      </c>
      <c r="L2" s="27" t="s">
        <v>15</v>
      </c>
      <c r="M2" s="28" t="s">
        <v>14</v>
      </c>
      <c r="O2" s="26" t="s">
        <v>5</v>
      </c>
      <c r="P2" s="27" t="s">
        <v>4</v>
      </c>
      <c r="Q2" s="27" t="s">
        <v>11</v>
      </c>
      <c r="R2" s="27" t="s">
        <v>12</v>
      </c>
      <c r="S2" s="27" t="str">
        <f>"-(NM - M)"</f>
        <v>-(NM - M)</v>
      </c>
      <c r="T2" s="28" t="s">
        <v>14</v>
      </c>
    </row>
    <row r="3" spans="1:20" x14ac:dyDescent="0.25">
      <c r="A3" s="41">
        <v>10</v>
      </c>
      <c r="B3" s="35">
        <v>32</v>
      </c>
      <c r="C3" s="60">
        <f>AVERAGEIFS(Dados!$F$2:$F$121,Dados!$A$2:$A$121,"BLM-PrimeiraMelhora",Dados!$C$2:$C$121,Análise!$A3,Dados!$B$2:$B$121,Análise!$B3)</f>
        <v>105.3</v>
      </c>
      <c r="D3" s="77">
        <f>AVERAGEIFS(Dados!$F$2:$F$121,Dados!$A$2:$A$121,"BLNM-Tabu",Dados!$C$2:$C$121,Análise!$A3,Dados!$B$2:$B$121,Análise!$B3)</f>
        <v>189.3</v>
      </c>
      <c r="E3" s="78">
        <f>D3-C3</f>
        <v>84.000000000000014</v>
      </c>
      <c r="F3" s="51">
        <f>IF(E3 = 0,"-",IF(C3=0,D3,ROUND(D3/C3-1,6)))</f>
        <v>0.79772100000000001</v>
      </c>
      <c r="H3" s="41">
        <v>10</v>
      </c>
      <c r="I3" s="35">
        <v>32</v>
      </c>
      <c r="J3" s="42">
        <f>AVERAGEIFS(Dados!$E$2:$E$121,Dados!$A$2:$A$121,"BLM-PrimeiraMelhora",Dados!$C$2:$C$121,Análise!$H3,Dados!$B$2:$B$121,Análise!$I3)</f>
        <v>0</v>
      </c>
      <c r="K3" s="38">
        <f>AVERAGEIFS(Dados!$E$2:$E$121,Dados!$A$2:$A$121,"BLNM-Tabu",Dados!$C$2:$C$121,Análise!$H3,Dados!$B$2:$B$121,Análise!$I3)</f>
        <v>0</v>
      </c>
      <c r="L3" s="43">
        <f>K3-J3</f>
        <v>0</v>
      </c>
      <c r="M3" s="51" t="str">
        <f>IF(L3 = 0,"-",IF(J3=0,K3,ROUND(K3/J3-1,6)))</f>
        <v>-</v>
      </c>
      <c r="O3" s="41">
        <v>10</v>
      </c>
      <c r="P3" s="35">
        <v>32</v>
      </c>
      <c r="Q3" s="42">
        <f>AVERAGEIFS(Dados!$G$2:$G$121,Dados!$A$2:$A$121,"BLM-PrimeiraMelhora",Dados!$C$2:$C$121,Análise!$O3,Dados!$B$2:$B$121,Análise!$P3)</f>
        <v>186.3</v>
      </c>
      <c r="R3" s="38">
        <f>AVERAGEIFS(Dados!$G$2:$G$121,Dados!$A$2:$A$121,"BLNM-Tabu",Dados!$C$2:$C$121,Análise!$O3,Dados!$B$2:$B$121,Análise!$P3)</f>
        <v>181.2</v>
      </c>
      <c r="S3" s="50">
        <f>-(R3-Q3)</f>
        <v>5.1000000000000227</v>
      </c>
      <c r="T3" s="51">
        <f>IF(S3 = 0,"-",IF(Q3=0,R3,-ROUND(R3/Q3-1,6)))</f>
        <v>2.7375E-2</v>
      </c>
    </row>
    <row r="4" spans="1:20" x14ac:dyDescent="0.25">
      <c r="A4" s="44"/>
      <c r="B4" s="45">
        <v>100</v>
      </c>
      <c r="C4" s="65">
        <f>AVERAGEIFS(Dados!$F$2:$F$121,Dados!$A$2:$A$121,"BLM-PrimeiraMelhora",Dados!$C$2:$C$121,Análise!A3,Dados!$B$2:$B$121,Análise!B4)</f>
        <v>431.9</v>
      </c>
      <c r="D4" s="79">
        <f>AVERAGEIFS(Dados!$F$2:$F$121,Dados!$A$2:$A$121,"BLNM-Tabu",Dados!$C$2:$C$121,Análise!$A3,Dados!$B$2:$B$121,Análise!$B4)</f>
        <v>830.1</v>
      </c>
      <c r="E4" s="80">
        <f t="shared" ref="E4:E9" si="0">D4-C4</f>
        <v>398.20000000000005</v>
      </c>
      <c r="F4" s="52">
        <f t="shared" ref="F4:F9" si="1">IF(E4 = 0,"-",IF(C4=0,D4,ROUND(D4/C4-1,6)))</f>
        <v>0.92197300000000004</v>
      </c>
      <c r="H4" s="44"/>
      <c r="I4" s="45">
        <v>100</v>
      </c>
      <c r="J4" s="46">
        <f>AVERAGEIFS(Dados!$E$2:$E$121,Dados!$A$2:$A$121,"BLM-PrimeiraMelhora",Dados!$C$2:$C$121,Análise!H3,Dados!$B$2:$B$121,Análise!I4)</f>
        <v>0.6</v>
      </c>
      <c r="K4" s="47">
        <f>AVERAGEIFS(Dados!$E$2:$E$121,Dados!$A$2:$A$121,"BLNM-Tabu",Dados!$C$2:$C$121,Análise!$H3,Dados!$B$2:$B$121,Análise!$I4)</f>
        <v>2.4</v>
      </c>
      <c r="L4" s="48">
        <f t="shared" ref="L4:L9" si="2">K4-J4</f>
        <v>1.7999999999999998</v>
      </c>
      <c r="M4" s="52">
        <f t="shared" ref="M4:M8" si="3">IF(L4 = 0,"-",IF(J4=0,K4,ROUND(K4/J4-1,6)))</f>
        <v>3</v>
      </c>
      <c r="O4" s="44"/>
      <c r="P4" s="45">
        <v>100</v>
      </c>
      <c r="Q4" s="46">
        <f>AVERAGEIFS(Dados!$G$2:$G$121,Dados!$A$2:$A$121,"BLM-PrimeiraMelhora",Dados!$C$2:$C$121,Análise!O3,Dados!$B$2:$B$121,Análise!P4)</f>
        <v>499</v>
      </c>
      <c r="R4" s="47">
        <f>AVERAGEIFS(Dados!$G$2:$G$121,Dados!$A$2:$A$121,"BLNM-Tabu",Dados!$C$2:$C$121,Análise!$O3,Dados!$B$2:$B$121,Análise!$P4)</f>
        <v>507.7</v>
      </c>
      <c r="S4" s="48">
        <f t="shared" ref="S4:S8" si="4">-(R4-Q4)</f>
        <v>-8.6999999999999886</v>
      </c>
      <c r="T4" s="52">
        <f t="shared" ref="T4:T9" si="5">IF(S4 = 0,"-",IF(Q4=0,R4,-ROUND(R4/Q4-1,6)))</f>
        <v>-1.7434999999999999E-2</v>
      </c>
    </row>
    <row r="5" spans="1:20" x14ac:dyDescent="0.25">
      <c r="A5" s="31">
        <v>20</v>
      </c>
      <c r="B5" s="36">
        <v>89</v>
      </c>
      <c r="C5" s="61">
        <f>AVERAGEIFS(Dados!$F$2:$F$121,Dados!$A$2:$A$121,"BLM-PrimeiraMelhora",Dados!$C$2:$C$121,Análise!A5,Dados!$B$2:$B$121,Análise!B5)</f>
        <v>624.29999999999995</v>
      </c>
      <c r="D5" s="81">
        <f>AVERAGEIFS(Dados!$F$2:$F$121,Dados!$A$2:$A$121,"BLNM-Tabu",Dados!$C$2:$C$121,Análise!$A5,Dados!$B$2:$B$121,Análise!$B5)</f>
        <v>1169.5999999999999</v>
      </c>
      <c r="E5" s="82">
        <f t="shared" si="0"/>
        <v>545.29999999999995</v>
      </c>
      <c r="F5" s="53">
        <f t="shared" si="1"/>
        <v>0.87345799999999996</v>
      </c>
      <c r="H5" s="31">
        <v>20</v>
      </c>
      <c r="I5" s="36">
        <v>89</v>
      </c>
      <c r="J5" s="30">
        <f>AVERAGEIFS(Dados!$E$2:$E$121,Dados!$A$2:$A$121,"BLM-PrimeiraMelhora",Dados!$C$2:$C$121,Análise!H5,Dados!$B$2:$B$121,Análise!I5)</f>
        <v>0</v>
      </c>
      <c r="K5" s="39">
        <f>AVERAGEIFS(Dados!$E$2:$E$121,Dados!$A$2:$A$121,"BLNM-Tabu",Dados!$C$2:$C$121,Análise!$H5,Dados!$B$2:$B$121,Análise!$I5)</f>
        <v>1.5</v>
      </c>
      <c r="L5" s="29">
        <f t="shared" si="2"/>
        <v>1.5</v>
      </c>
      <c r="M5" s="53">
        <f t="shared" si="3"/>
        <v>1.5</v>
      </c>
      <c r="O5" s="31">
        <v>20</v>
      </c>
      <c r="P5" s="36">
        <v>89</v>
      </c>
      <c r="Q5" s="30">
        <f>AVERAGEIFS(Dados!$G$2:$G$121,Dados!$A$2:$A$121,"BLM-PrimeiraMelhora",Dados!$C$2:$C$121,Análise!O5,Dados!$B$2:$B$121,Análise!P5)</f>
        <v>233.8</v>
      </c>
      <c r="R5" s="39">
        <f>AVERAGEIFS(Dados!$G$2:$G$121,Dados!$A$2:$A$121,"BLNM-Tabu",Dados!$C$2:$C$121,Análise!$O5,Dados!$B$2:$B$121,Análise!$P5)</f>
        <v>232.8</v>
      </c>
      <c r="S5" s="29">
        <f t="shared" si="4"/>
        <v>1</v>
      </c>
      <c r="T5" s="53">
        <f t="shared" si="5"/>
        <v>4.2770000000000004E-3</v>
      </c>
    </row>
    <row r="6" spans="1:20" x14ac:dyDescent="0.25">
      <c r="A6" s="44"/>
      <c r="B6" s="45">
        <v>400</v>
      </c>
      <c r="C6" s="65">
        <f>AVERAGEIFS(Dados!$F$2:$F$121,Dados!$A$2:$A$121,"BLM-PrimeiraMelhora",Dados!$C$2:$C$121,Análise!A5,Dados!$B$2:$B$121,Análise!B6)</f>
        <v>4620.6000000000004</v>
      </c>
      <c r="D6" s="79">
        <f>AVERAGEIFS(Dados!$F$2:$F$121,Dados!$A$2:$A$121,"BLNM-Tabu",Dados!$C$2:$C$121,Análise!$A5,Dados!$B$2:$B$121,Análise!$B6)</f>
        <v>7095.7</v>
      </c>
      <c r="E6" s="80">
        <f t="shared" si="0"/>
        <v>2475.0999999999995</v>
      </c>
      <c r="F6" s="52">
        <f t="shared" si="1"/>
        <v>0.53566599999999998</v>
      </c>
      <c r="H6" s="44"/>
      <c r="I6" s="45">
        <v>400</v>
      </c>
      <c r="J6" s="46">
        <f>AVERAGEIFS(Dados!$E$2:$E$121,Dados!$A$2:$A$121,"BLM-PrimeiraMelhora",Dados!$C$2:$C$121,Análise!H5,Dados!$B$2:$B$121,Análise!I6)</f>
        <v>16.899999999999999</v>
      </c>
      <c r="K6" s="47">
        <f>AVERAGEIFS(Dados!$E$2:$E$121,Dados!$A$2:$A$121,"BLNM-Tabu",Dados!$C$2:$C$121,Análise!$H5,Dados!$B$2:$B$121,Análise!$I6)</f>
        <v>36.799999999999997</v>
      </c>
      <c r="L6" s="48">
        <f t="shared" si="2"/>
        <v>19.899999999999999</v>
      </c>
      <c r="M6" s="52">
        <f t="shared" si="3"/>
        <v>1.1775150000000001</v>
      </c>
      <c r="O6" s="44"/>
      <c r="P6" s="45">
        <v>400</v>
      </c>
      <c r="Q6" s="46">
        <f>AVERAGEIFS(Dados!$G$2:$G$121,Dados!$A$2:$A$121,"BLM-PrimeiraMelhora",Dados!$C$2:$C$121,Análise!O5,Dados!$B$2:$B$121,Análise!P6)</f>
        <v>1017.4</v>
      </c>
      <c r="R6" s="47">
        <f>AVERAGEIFS(Dados!$G$2:$G$121,Dados!$A$2:$A$121,"BLNM-Tabu",Dados!$C$2:$C$121,Análise!$O5,Dados!$B$2:$B$121,Análise!$P6)</f>
        <v>1026.2</v>
      </c>
      <c r="S6" s="48">
        <f t="shared" si="4"/>
        <v>-8.8000000000000682</v>
      </c>
      <c r="T6" s="52">
        <f t="shared" si="5"/>
        <v>-8.6490000000000004E-3</v>
      </c>
    </row>
    <row r="7" spans="1:20" x14ac:dyDescent="0.25">
      <c r="A7" s="31">
        <v>50</v>
      </c>
      <c r="B7" s="36">
        <v>354</v>
      </c>
      <c r="C7" s="61">
        <f>AVERAGEIFS(Dados!$F$2:$F$121,Dados!$A$2:$A$121,"BLM-PrimeiraMelhora",Dados!$C$2:$C$121,Análise!A7,Dados!$B$2:$B$121,Análise!B7)</f>
        <v>6001.7</v>
      </c>
      <c r="D7" s="81">
        <f>AVERAGEIFS(Dados!$F$2:$F$121,Dados!$A$2:$A$121,"BLNM-Tabu",Dados!$C$2:$C$121,Análise!$A7,Dados!$B$2:$B$121,Análise!$B7)</f>
        <v>9464.1</v>
      </c>
      <c r="E7" s="82">
        <f t="shared" si="0"/>
        <v>3462.4000000000005</v>
      </c>
      <c r="F7" s="53">
        <f t="shared" si="1"/>
        <v>0.57690300000000005</v>
      </c>
      <c r="H7" s="31">
        <v>50</v>
      </c>
      <c r="I7" s="36">
        <v>354</v>
      </c>
      <c r="J7" s="30">
        <f>AVERAGEIFS(Dados!$E$2:$E$121,Dados!$A$2:$A$121,"BLM-PrimeiraMelhora",Dados!$C$2:$C$121,Análise!H7,Dados!$B$2:$B$121,Análise!I7)</f>
        <v>29.6</v>
      </c>
      <c r="K7" s="39">
        <f>AVERAGEIFS(Dados!$E$2:$E$121,Dados!$A$2:$A$121,"BLNM-Tabu",Dados!$C$2:$C$121,Análise!$H7,Dados!$B$2:$B$121,Análise!$I7)</f>
        <v>55.7</v>
      </c>
      <c r="L7" s="29">
        <f t="shared" si="2"/>
        <v>26.1</v>
      </c>
      <c r="M7" s="53">
        <f t="shared" si="3"/>
        <v>0.88175700000000001</v>
      </c>
      <c r="O7" s="31">
        <v>50</v>
      </c>
      <c r="P7" s="36">
        <v>354</v>
      </c>
      <c r="Q7" s="30">
        <f>AVERAGEIFS(Dados!$G$2:$G$121,Dados!$A$2:$A$121,"BLM-PrimeiraMelhora",Dados!$C$2:$C$121,Análise!O7,Dados!$B$2:$B$121,Análise!P7)</f>
        <v>367.4</v>
      </c>
      <c r="R7" s="39">
        <f>AVERAGEIFS(Dados!$G$2:$G$121,Dados!$A$2:$A$121,"BLNM-Tabu",Dados!$C$2:$C$121,Análise!$O7,Dados!$B$2:$B$121,Análise!$P7)</f>
        <v>362.7</v>
      </c>
      <c r="S7" s="29">
        <f t="shared" si="4"/>
        <v>4.6999999999999886</v>
      </c>
      <c r="T7" s="53">
        <f t="shared" si="5"/>
        <v>1.2793000000000001E-2</v>
      </c>
    </row>
    <row r="8" spans="1:20" ht="15.75" thickBot="1" x14ac:dyDescent="0.3">
      <c r="A8" s="31"/>
      <c r="B8" s="37">
        <v>2500</v>
      </c>
      <c r="C8" s="61">
        <f>AVERAGEIFS(Dados!$F$2:$F$121,Dados!$A$2:$A$121,"BLM-PrimeiraMelhora",Dados!$C$2:$C$121,Análise!A7,Dados!$B$2:$B$121,Análise!B8)</f>
        <v>75774.600000000006</v>
      </c>
      <c r="D8" s="83">
        <f>AVERAGEIFS(Dados!$F$2:$F$121,Dados!$A$2:$A$121,"BLNM-Tabu",Dados!$C$2:$C$121,Análise!$A7,Dados!$B$2:$B$121,Análise!$B8)</f>
        <v>87492.2</v>
      </c>
      <c r="E8" s="82">
        <f t="shared" si="0"/>
        <v>11717.599999999991</v>
      </c>
      <c r="F8" s="53">
        <f t="shared" si="1"/>
        <v>0.154638</v>
      </c>
      <c r="H8" s="31"/>
      <c r="I8" s="37">
        <v>2500</v>
      </c>
      <c r="J8" s="30">
        <f>AVERAGEIFS(Dados!$E$2:$E$121,Dados!$A$2:$A$121,"BLM-PrimeiraMelhora",Dados!$C$2:$C$121,Análise!H7,Dados!$B$2:$B$121,Análise!I8)</f>
        <v>1896.9</v>
      </c>
      <c r="K8" s="40">
        <f>AVERAGEIFS(Dados!$E$2:$E$121,Dados!$A$2:$A$121,"BLNM-Tabu",Dados!$C$2:$C$121,Análise!$H7,Dados!$B$2:$B$121,Análise!$I8)</f>
        <v>2918.3</v>
      </c>
      <c r="L8" s="29">
        <f t="shared" si="2"/>
        <v>1021.4000000000001</v>
      </c>
      <c r="M8" s="53">
        <f t="shared" si="3"/>
        <v>0.53845699999999996</v>
      </c>
      <c r="O8" s="31"/>
      <c r="P8" s="37">
        <v>2500</v>
      </c>
      <c r="Q8" s="30">
        <f>AVERAGEIFS(Dados!$G$2:$G$121,Dados!$A$2:$A$121,"BLM-PrimeiraMelhora",Dados!$C$2:$C$121,Análise!O7,Dados!$B$2:$B$121,Análise!P8)</f>
        <v>2531.6999999999998</v>
      </c>
      <c r="R8" s="40">
        <f>AVERAGEIFS(Dados!$G$2:$G$121,Dados!$A$2:$A$121,"BLNM-Tabu",Dados!$C$2:$C$121,Análise!$O7,Dados!$B$2:$B$121,Análise!$P8)</f>
        <v>2520.1999999999998</v>
      </c>
      <c r="S8" s="29">
        <f t="shared" si="4"/>
        <v>11.5</v>
      </c>
      <c r="T8" s="53">
        <f t="shared" si="5"/>
        <v>4.542E-3</v>
      </c>
    </row>
    <row r="9" spans="1:20" ht="15.75" thickBot="1" x14ac:dyDescent="0.3">
      <c r="A9" s="21" t="s">
        <v>13</v>
      </c>
      <c r="B9" s="22"/>
      <c r="C9" s="66">
        <f>AVERAGE(C3:C8)</f>
        <v>14593.066666666668</v>
      </c>
      <c r="D9" s="84">
        <f>AVERAGE(D3:D8)</f>
        <v>17706.833333333332</v>
      </c>
      <c r="E9" s="85">
        <f t="shared" si="0"/>
        <v>3113.7666666666646</v>
      </c>
      <c r="F9" s="34">
        <f t="shared" si="1"/>
        <v>0.21337300000000001</v>
      </c>
      <c r="H9" s="21" t="s">
        <v>13</v>
      </c>
      <c r="I9" s="22"/>
      <c r="J9" s="32">
        <f>AVERAGE(J3:J8)</f>
        <v>324</v>
      </c>
      <c r="K9" s="49">
        <f>AVERAGE(K3:K8)</f>
        <v>502.45000000000005</v>
      </c>
      <c r="L9" s="33">
        <f t="shared" si="2"/>
        <v>178.45000000000005</v>
      </c>
      <c r="M9" s="34">
        <f>IF(L9 = 0,"-",IF(J9=0,K9,ROUND(K9/J9-1,6)))</f>
        <v>0.55077200000000004</v>
      </c>
      <c r="O9" s="21" t="s">
        <v>13</v>
      </c>
      <c r="P9" s="22"/>
      <c r="Q9" s="32">
        <f>AVERAGE(Q3:Q8)</f>
        <v>805.93333333333339</v>
      </c>
      <c r="R9" s="49">
        <f>AVERAGE(R3:R8)</f>
        <v>805.13333333333321</v>
      </c>
      <c r="S9" s="33">
        <f>-(R9-Q9)</f>
        <v>0.8000000000001819</v>
      </c>
      <c r="T9" s="34">
        <f t="shared" si="5"/>
        <v>9.9299999999999996E-4</v>
      </c>
    </row>
    <row r="28" spans="1:20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30" spans="1:20" ht="15.75" thickBot="1" x14ac:dyDescent="0.3"/>
    <row r="31" spans="1:20" ht="36.75" customHeight="1" thickBot="1" x14ac:dyDescent="0.3">
      <c r="A31" s="54" t="s">
        <v>19</v>
      </c>
      <c r="B31" s="55"/>
      <c r="C31" s="55"/>
      <c r="D31" s="56"/>
    </row>
    <row r="32" spans="1:20" x14ac:dyDescent="0.25">
      <c r="A32" s="26" t="s">
        <v>20</v>
      </c>
      <c r="B32" s="27" t="s">
        <v>8</v>
      </c>
      <c r="C32" s="27" t="s">
        <v>21</v>
      </c>
      <c r="D32" s="28" t="s">
        <v>9</v>
      </c>
    </row>
    <row r="33" spans="1:4" x14ac:dyDescent="0.25">
      <c r="A33" s="57">
        <v>0.01</v>
      </c>
      <c r="B33" s="62">
        <f>AVERAGEIFS(Dados!$F$2:$F$121,Dados!$A$2:$A$121,"BLNM-Tabu",Dados!$H$2:$H$121,$A33)</f>
        <v>23073.833333333332</v>
      </c>
      <c r="C33" s="67">
        <f>AVERAGEIFS(Dados!$E$2:$E$121,Dados!$A$2:$A$121,"BLNM-Tabu",Dados!$H$2:$H$121,$A33)</f>
        <v>491.16666666666669</v>
      </c>
      <c r="D33" s="68">
        <f>AVERAGEIFS(Dados!$G$2:$G$121,Dados!$A$2:$A$121,"BLNM-Tabu",Dados!$H$2:$H$121,$A33)</f>
        <v>813.5</v>
      </c>
    </row>
    <row r="34" spans="1:4" x14ac:dyDescent="0.25">
      <c r="A34" s="58">
        <v>0.02</v>
      </c>
      <c r="B34" s="63">
        <f>AVERAGEIFS(Dados!$F$2:$F$121,Dados!$A$2:$A$121,"BLNM-Tabu",Dados!$H$2:$H$121,$A34)</f>
        <v>20359.666666666668</v>
      </c>
      <c r="C34" s="24">
        <f>AVERAGEIFS(Dados!$E$2:$E$121,Dados!$A$2:$A$121,"BLNM-Tabu",Dados!$H$2:$H$121,$A34)</f>
        <v>485.33333333333331</v>
      </c>
      <c r="D34" s="69">
        <f>AVERAGEIFS(Dados!$G$2:$G$121,Dados!$A$2:$A$121,"BLNM-Tabu",Dados!$H$2:$H$121,$A34)</f>
        <v>808.33333333333337</v>
      </c>
    </row>
    <row r="35" spans="1:4" x14ac:dyDescent="0.25">
      <c r="A35" s="58">
        <v>0.03</v>
      </c>
      <c r="B35" s="63">
        <f>AVERAGEIFS(Dados!$F$2:$F$121,Dados!$A$2:$A$121,"BLNM-Tabu",Dados!$H$2:$H$121,$A35)</f>
        <v>15695.75</v>
      </c>
      <c r="C35" s="24">
        <f>AVERAGEIFS(Dados!$E$2:$E$121,Dados!$A$2:$A$121,"BLNM-Tabu",Dados!$H$2:$H$121,$A35)</f>
        <v>374.125</v>
      </c>
      <c r="D35" s="75">
        <f>AVERAGEIFS(Dados!$G$2:$G$121,Dados!$A$2:$A$121,"BLNM-Tabu",Dados!$H$2:$H$121,$A35)</f>
        <v>680.625</v>
      </c>
    </row>
    <row r="36" spans="1:4" x14ac:dyDescent="0.25">
      <c r="A36" s="58">
        <v>0.04</v>
      </c>
      <c r="B36" s="63">
        <f>AVERAGEIFS(Dados!$F$2:$F$121,Dados!$A$2:$A$121,"BLNM-Tabu",Dados!$H$2:$H$121,$A36)</f>
        <v>19019.833333333332</v>
      </c>
      <c r="C36" s="24">
        <f>AVERAGEIFS(Dados!$E$2:$E$121,Dados!$A$2:$A$121,"BLNM-Tabu",Dados!$H$2:$H$121,$A36)</f>
        <v>528.83333333333337</v>
      </c>
      <c r="D36" s="69">
        <f>AVERAGEIFS(Dados!$G$2:$G$121,Dados!$A$2:$A$121,"BLNM-Tabu",Dados!$H$2:$H$121,$A36)</f>
        <v>803.5</v>
      </c>
    </row>
    <row r="37" spans="1:4" x14ac:dyDescent="0.25">
      <c r="A37" s="58">
        <v>0.05</v>
      </c>
      <c r="B37" s="72">
        <f>AVERAGEIFS(Dados!$F$2:$F$121,Dados!$A$2:$A$121,"BLNM-Tabu",Dados!$H$2:$H$121,$A37)</f>
        <v>23646.875</v>
      </c>
      <c r="C37" s="73">
        <f>AVERAGEIFS(Dados!$E$2:$E$121,Dados!$A$2:$A$121,"BLNM-Tabu",Dados!$H$2:$H$121,$A37)</f>
        <v>750.375</v>
      </c>
      <c r="D37" s="76">
        <f>AVERAGEIFS(Dados!$G$2:$G$121,Dados!$A$2:$A$121,"BLNM-Tabu",Dados!$H$2:$H$121,$A37)</f>
        <v>986</v>
      </c>
    </row>
    <row r="38" spans="1:4" x14ac:dyDescent="0.25">
      <c r="A38" s="58">
        <v>0.06</v>
      </c>
      <c r="B38" s="63">
        <f>AVERAGEIFS(Dados!$F$2:$F$121,Dados!$A$2:$A$121,"BLNM-Tabu",Dados!$H$2:$H$121,$A38)</f>
        <v>17130</v>
      </c>
      <c r="C38" s="24">
        <f>AVERAGEIFS(Dados!$E$2:$E$121,Dados!$A$2:$A$121,"BLNM-Tabu",Dados!$H$2:$H$121,$A38)</f>
        <v>526.33333333333337</v>
      </c>
      <c r="D38" s="69">
        <f>AVERAGEIFS(Dados!$G$2:$G$121,Dados!$A$2:$A$121,"BLNM-Tabu",Dados!$H$2:$H$121,$A38)</f>
        <v>794.5</v>
      </c>
    </row>
    <row r="39" spans="1:4" x14ac:dyDescent="0.25">
      <c r="A39" s="58">
        <v>7.0000000000000007E-2</v>
      </c>
      <c r="B39" s="63">
        <f>AVERAGEIFS(Dados!$F$2:$F$121,Dados!$A$2:$A$121,"BLNM-Tabu",Dados!$H$2:$H$121,$A39)</f>
        <v>16135.666666666666</v>
      </c>
      <c r="C39" s="24">
        <f>AVERAGEIFS(Dados!$E$2:$E$121,Dados!$A$2:$A$121,"BLNM-Tabu",Dados!$H$2:$H$121,$A39)</f>
        <v>518.5</v>
      </c>
      <c r="D39" s="69">
        <f>AVERAGEIFS(Dados!$G$2:$G$121,Dados!$A$2:$A$121,"BLNM-Tabu",Dados!$H$2:$H$121,$A39)</f>
        <v>804.5</v>
      </c>
    </row>
    <row r="40" spans="1:4" x14ac:dyDescent="0.25">
      <c r="A40" s="58">
        <v>0.08</v>
      </c>
      <c r="B40" s="71">
        <f>AVERAGEIFS(Dados!$F$2:$F$121,Dados!$A$2:$A$121,"BLNM-Tabu",Dados!$H$2:$H$121,$A40)</f>
        <v>11691.625</v>
      </c>
      <c r="C40" s="74">
        <f>AVERAGEIFS(Dados!$E$2:$E$121,Dados!$A$2:$A$121,"BLNM-Tabu",Dados!$H$2:$H$121,$A40)</f>
        <v>373.125</v>
      </c>
      <c r="D40" s="69">
        <f>AVERAGEIFS(Dados!$G$2:$G$121,Dados!$A$2:$A$121,"BLNM-Tabu",Dados!$H$2:$H$121,$A40)</f>
        <v>748.125</v>
      </c>
    </row>
    <row r="41" spans="1:4" ht="15.75" thickBot="1" x14ac:dyDescent="0.3">
      <c r="A41" s="59">
        <v>0.09</v>
      </c>
      <c r="B41" s="64">
        <f>AVERAGEIFS(Dados!$F$2:$F$121,Dados!$A$2:$A$121,"BLNM-Tabu",Dados!$H$2:$H$121,$A41)</f>
        <v>13303.666666666666</v>
      </c>
      <c r="C41" s="25">
        <f>AVERAGEIFS(Dados!$E$2:$E$121,Dados!$A$2:$A$121,"BLNM-Tabu",Dados!$H$2:$H$121,$A41)</f>
        <v>477.5</v>
      </c>
      <c r="D41" s="70">
        <f>AVERAGEIFS(Dados!$G$2:$G$121,Dados!$A$2:$A$121,"BLNM-Tabu",Dados!$H$2:$H$121,$A41)</f>
        <v>807.33333333333337</v>
      </c>
    </row>
  </sheetData>
  <mergeCells count="16">
    <mergeCell ref="A31:D31"/>
    <mergeCell ref="O3:O4"/>
    <mergeCell ref="O5:O6"/>
    <mergeCell ref="O7:O8"/>
    <mergeCell ref="O9:P9"/>
    <mergeCell ref="H1:M1"/>
    <mergeCell ref="H3:H4"/>
    <mergeCell ref="H5:H6"/>
    <mergeCell ref="H7:H8"/>
    <mergeCell ref="H9:I9"/>
    <mergeCell ref="O1:T1"/>
    <mergeCell ref="A3:A4"/>
    <mergeCell ref="A5:A6"/>
    <mergeCell ref="A7:A8"/>
    <mergeCell ref="A9:B9"/>
    <mergeCell ref="A1:F1"/>
  </mergeCells>
  <conditionalFormatting sqref="E3:F9">
    <cfRule type="cellIs" dxfId="7" priority="16" operator="greaterThan">
      <formula>0</formula>
    </cfRule>
    <cfRule type="cellIs" dxfId="6" priority="17" operator="lessThan">
      <formula>0</formula>
    </cfRule>
  </conditionalFormatting>
  <conditionalFormatting sqref="L3:M9">
    <cfRule type="cellIs" dxfId="5" priority="10" operator="greaterThan">
      <formula>0</formula>
    </cfRule>
    <cfRule type="cellIs" dxfId="4" priority="11" operator="lessThan">
      <formula>0</formula>
    </cfRule>
  </conditionalFormatting>
  <conditionalFormatting sqref="S3:T9">
    <cfRule type="cellIs" dxfId="3" priority="6" operator="lessThan">
      <formula>0</formula>
    </cfRule>
    <cfRule type="cellIs" dxfId="2" priority="7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Análise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</dc:creator>
  <cp:lastModifiedBy>William Guilen</cp:lastModifiedBy>
  <dcterms:created xsi:type="dcterms:W3CDTF">2016-12-02T01:18:46Z</dcterms:created>
  <dcterms:modified xsi:type="dcterms:W3CDTF">2016-12-02T13:12:31Z</dcterms:modified>
</cp:coreProperties>
</file>