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wilfe\Local_files\Python\Milagros\dataset\"/>
    </mc:Choice>
  </mc:AlternateContent>
  <xr:revisionPtr revIDLastSave="0" documentId="13_ncr:1_{69DC86E3-5514-4F1E-8FD2-0B9F2C86CE27}" xr6:coauthVersionLast="47" xr6:coauthVersionMax="47" xr10:uidLastSave="{00000000-0000-0000-0000-000000000000}"/>
  <bookViews>
    <workbookView xWindow="61344" yWindow="2976" windowWidth="15552" windowHeight="12336" firstSheet="1" activeTab="2" xr2:uid="{2C1DCA34-1486-439F-A20D-06DADBF2ABF9}"/>
  </bookViews>
  <sheets>
    <sheet name="Pruebas Plannify" sheetId="2" r:id="rId1"/>
    <sheet name="Pruebas Plannify (2)" sheetId="3" r:id="rId2"/>
    <sheet name="Pruebas Plannify (3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'Pruebas Plannify'!$A$1:$AE$46</definedName>
    <definedName name="_xlnm._FilterDatabase" localSheetId="1" hidden="1">'Pruebas Plannify (2)'!$A$1:$AF$51</definedName>
    <definedName name="_xlnm._FilterDatabase" localSheetId="2" hidden="1">'Pruebas Plannify (3)'!$A$1:$AF$51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D18" i="4" s="1"/>
  <c r="AE18" i="4" s="1"/>
  <c r="AF18" i="4" s="1"/>
  <c r="AB19" i="4"/>
  <c r="AB20" i="4"/>
  <c r="AB21" i="4"/>
  <c r="AB22" i="4"/>
  <c r="AB23" i="4"/>
  <c r="AB24" i="4"/>
  <c r="AB25" i="4"/>
  <c r="AB26" i="4"/>
  <c r="AD26" i="4" s="1"/>
  <c r="AE26" i="4" s="1"/>
  <c r="AF26" i="4" s="1"/>
  <c r="AB27" i="4"/>
  <c r="AB28" i="4"/>
  <c r="AD28" i="4" s="1"/>
  <c r="AE28" i="4" s="1"/>
  <c r="AF28" i="4" s="1"/>
  <c r="AB29" i="4"/>
  <c r="AB30" i="4"/>
  <c r="AB31" i="4"/>
  <c r="AB32" i="4"/>
  <c r="AD32" i="4" s="1"/>
  <c r="AE32" i="4" s="1"/>
  <c r="AF32" i="4" s="1"/>
  <c r="AB33" i="4"/>
  <c r="AB34" i="4"/>
  <c r="AD34" i="4" s="1"/>
  <c r="AE34" i="4" s="1"/>
  <c r="AF34" i="4" s="1"/>
  <c r="AB35" i="4"/>
  <c r="AB36" i="4"/>
  <c r="AD36" i="4" s="1"/>
  <c r="AE36" i="4" s="1"/>
  <c r="AF36" i="4" s="1"/>
  <c r="AB37" i="4"/>
  <c r="AB38" i="4"/>
  <c r="AB39" i="4"/>
  <c r="AB40" i="4"/>
  <c r="AB41" i="4"/>
  <c r="AB42" i="4"/>
  <c r="AD42" i="4" s="1"/>
  <c r="AE42" i="4" s="1"/>
  <c r="AF42" i="4" s="1"/>
  <c r="AB43" i="4"/>
  <c r="AB44" i="4"/>
  <c r="AD44" i="4" s="1"/>
  <c r="AE44" i="4" s="1"/>
  <c r="AF44" i="4" s="1"/>
  <c r="AB2" i="4"/>
  <c r="AD2" i="4" s="1"/>
  <c r="V4" i="4"/>
  <c r="X4" i="4" s="1"/>
  <c r="Y4" i="4" s="1"/>
  <c r="Z4" i="4" s="1"/>
  <c r="V5" i="4"/>
  <c r="V6" i="4"/>
  <c r="V7" i="4"/>
  <c r="V8" i="4"/>
  <c r="V9" i="4"/>
  <c r="X9" i="4" s="1"/>
  <c r="Y9" i="4" s="1"/>
  <c r="Z9" i="4" s="1"/>
  <c r="V10" i="4"/>
  <c r="V11" i="4"/>
  <c r="X11" i="4" s="1"/>
  <c r="Y11" i="4" s="1"/>
  <c r="Z11" i="4" s="1"/>
  <c r="V12" i="4"/>
  <c r="X12" i="4" s="1"/>
  <c r="Y12" i="4" s="1"/>
  <c r="Z12" i="4" s="1"/>
  <c r="V13" i="4"/>
  <c r="V14" i="4"/>
  <c r="V15" i="4"/>
  <c r="V16" i="4"/>
  <c r="V17" i="4"/>
  <c r="V18" i="4"/>
  <c r="V19" i="4"/>
  <c r="X19" i="4" s="1"/>
  <c r="Y19" i="4" s="1"/>
  <c r="Z19" i="4" s="1"/>
  <c r="V20" i="4"/>
  <c r="V21" i="4"/>
  <c r="V22" i="4"/>
  <c r="V23" i="4"/>
  <c r="V24" i="4"/>
  <c r="V25" i="4"/>
  <c r="V26" i="4"/>
  <c r="V27" i="4"/>
  <c r="X27" i="4" s="1"/>
  <c r="Y27" i="4" s="1"/>
  <c r="Z27" i="4" s="1"/>
  <c r="V28" i="4"/>
  <c r="X28" i="4" s="1"/>
  <c r="Y28" i="4" s="1"/>
  <c r="Z28" i="4" s="1"/>
  <c r="V29" i="4"/>
  <c r="V30" i="4"/>
  <c r="V31" i="4"/>
  <c r="V32" i="4"/>
  <c r="X32" i="4" s="1"/>
  <c r="Y32" i="4" s="1"/>
  <c r="Z32" i="4" s="1"/>
  <c r="V33" i="4"/>
  <c r="X33" i="4" s="1"/>
  <c r="Y33" i="4" s="1"/>
  <c r="Z33" i="4" s="1"/>
  <c r="V34" i="4"/>
  <c r="V35" i="4"/>
  <c r="V36" i="4"/>
  <c r="X36" i="4" s="1"/>
  <c r="Y36" i="4" s="1"/>
  <c r="Z36" i="4" s="1"/>
  <c r="V37" i="4"/>
  <c r="V38" i="4"/>
  <c r="V39" i="4"/>
  <c r="V40" i="4"/>
  <c r="V41" i="4"/>
  <c r="X41" i="4" s="1"/>
  <c r="Y41" i="4" s="1"/>
  <c r="Z41" i="4" s="1"/>
  <c r="V42" i="4"/>
  <c r="V43" i="4"/>
  <c r="V44" i="4"/>
  <c r="X44" i="4" s="1"/>
  <c r="Y44" i="4" s="1"/>
  <c r="Z44" i="4" s="1"/>
  <c r="V3" i="4"/>
  <c r="X3" i="4" s="1"/>
  <c r="Y3" i="4" s="1"/>
  <c r="Z3" i="4" s="1"/>
  <c r="V2" i="4"/>
  <c r="P3" i="4"/>
  <c r="R3" i="4" s="1"/>
  <c r="S3" i="4" s="1"/>
  <c r="T3" i="4" s="1"/>
  <c r="P4" i="4"/>
  <c r="P5" i="4"/>
  <c r="P6" i="4"/>
  <c r="R6" i="4" s="1"/>
  <c r="S6" i="4" s="1"/>
  <c r="T6" i="4" s="1"/>
  <c r="P7" i="4"/>
  <c r="P8" i="4"/>
  <c r="P9" i="4"/>
  <c r="P10" i="4"/>
  <c r="P11" i="4"/>
  <c r="P12" i="4"/>
  <c r="P13" i="4"/>
  <c r="P14" i="4"/>
  <c r="R14" i="4" s="1"/>
  <c r="S14" i="4" s="1"/>
  <c r="T14" i="4" s="1"/>
  <c r="P15" i="4"/>
  <c r="P16" i="4"/>
  <c r="P17" i="4"/>
  <c r="P18" i="4"/>
  <c r="P19" i="4"/>
  <c r="R19" i="4" s="1"/>
  <c r="S19" i="4" s="1"/>
  <c r="T19" i="4" s="1"/>
  <c r="P20" i="4"/>
  <c r="P21" i="4"/>
  <c r="P22" i="4"/>
  <c r="P23" i="4"/>
  <c r="P24" i="4"/>
  <c r="R24" i="4" s="1"/>
  <c r="S24" i="4" s="1"/>
  <c r="T24" i="4" s="1"/>
  <c r="P25" i="4"/>
  <c r="P26" i="4"/>
  <c r="P27" i="4"/>
  <c r="R27" i="4" s="1"/>
  <c r="S27" i="4" s="1"/>
  <c r="T27" i="4" s="1"/>
  <c r="P28" i="4"/>
  <c r="P29" i="4"/>
  <c r="P30" i="4"/>
  <c r="R30" i="4" s="1"/>
  <c r="S30" i="4" s="1"/>
  <c r="T30" i="4" s="1"/>
  <c r="P31" i="4"/>
  <c r="P32" i="4"/>
  <c r="R32" i="4" s="1"/>
  <c r="S32" i="4" s="1"/>
  <c r="T32" i="4" s="1"/>
  <c r="P33" i="4"/>
  <c r="P34" i="4"/>
  <c r="P35" i="4"/>
  <c r="R35" i="4" s="1"/>
  <c r="S35" i="4" s="1"/>
  <c r="T35" i="4" s="1"/>
  <c r="P36" i="4"/>
  <c r="P37" i="4"/>
  <c r="P38" i="4"/>
  <c r="R38" i="4" s="1"/>
  <c r="S38" i="4" s="1"/>
  <c r="T38" i="4" s="1"/>
  <c r="P39" i="4"/>
  <c r="P40" i="4"/>
  <c r="R40" i="4" s="1"/>
  <c r="S40" i="4" s="1"/>
  <c r="T40" i="4" s="1"/>
  <c r="P41" i="4"/>
  <c r="P42" i="4"/>
  <c r="P43" i="4"/>
  <c r="R43" i="4" s="1"/>
  <c r="S43" i="4" s="1"/>
  <c r="T43" i="4" s="1"/>
  <c r="P44" i="4"/>
  <c r="R44" i="4" s="1"/>
  <c r="S44" i="4" s="1"/>
  <c r="T44" i="4" s="1"/>
  <c r="P2" i="4"/>
  <c r="R2" i="4" s="1"/>
  <c r="J3" i="4"/>
  <c r="J4" i="4"/>
  <c r="L4" i="4" s="1"/>
  <c r="M4" i="4" s="1"/>
  <c r="N4" i="4" s="1"/>
  <c r="J5" i="4"/>
  <c r="J6" i="4"/>
  <c r="J7" i="4"/>
  <c r="J8" i="4"/>
  <c r="L8" i="4" s="1"/>
  <c r="M8" i="4" s="1"/>
  <c r="N8" i="4" s="1"/>
  <c r="J9" i="4"/>
  <c r="L9" i="4" s="1"/>
  <c r="M9" i="4" s="1"/>
  <c r="N9" i="4" s="1"/>
  <c r="J10" i="4"/>
  <c r="J11" i="4"/>
  <c r="J12" i="4"/>
  <c r="J13" i="4"/>
  <c r="J14" i="4"/>
  <c r="J15" i="4"/>
  <c r="J16" i="4"/>
  <c r="L16" i="4" s="1"/>
  <c r="M16" i="4" s="1"/>
  <c r="N16" i="4" s="1"/>
  <c r="J17" i="4"/>
  <c r="L17" i="4" s="1"/>
  <c r="M17" i="4" s="1"/>
  <c r="N17" i="4" s="1"/>
  <c r="J18" i="4"/>
  <c r="J19" i="4"/>
  <c r="J20" i="4"/>
  <c r="J21" i="4"/>
  <c r="J22" i="4"/>
  <c r="J23" i="4"/>
  <c r="J24" i="4"/>
  <c r="L24" i="4" s="1"/>
  <c r="M24" i="4" s="1"/>
  <c r="N24" i="4" s="1"/>
  <c r="J25" i="4"/>
  <c r="L25" i="4" s="1"/>
  <c r="M25" i="4" s="1"/>
  <c r="N25" i="4" s="1"/>
  <c r="J26" i="4"/>
  <c r="L26" i="4" s="1"/>
  <c r="M26" i="4" s="1"/>
  <c r="N26" i="4" s="1"/>
  <c r="J27" i="4"/>
  <c r="J28" i="4"/>
  <c r="L28" i="4" s="1"/>
  <c r="M28" i="4" s="1"/>
  <c r="N28" i="4" s="1"/>
  <c r="J29" i="4"/>
  <c r="J30" i="4"/>
  <c r="J31" i="4"/>
  <c r="J32" i="4"/>
  <c r="L32" i="4" s="1"/>
  <c r="M32" i="4" s="1"/>
  <c r="N32" i="4" s="1"/>
  <c r="J34" i="4"/>
  <c r="J35" i="4"/>
  <c r="J36" i="4"/>
  <c r="L36" i="4" s="1"/>
  <c r="M36" i="4" s="1"/>
  <c r="N36" i="4" s="1"/>
  <c r="J37" i="4"/>
  <c r="J38" i="4"/>
  <c r="J39" i="4"/>
  <c r="J41" i="4"/>
  <c r="L41" i="4" s="1"/>
  <c r="M41" i="4" s="1"/>
  <c r="N41" i="4" s="1"/>
  <c r="J42" i="4"/>
  <c r="J43" i="4"/>
  <c r="J2" i="4"/>
  <c r="D7" i="4"/>
  <c r="D8" i="4"/>
  <c r="D9" i="4"/>
  <c r="D10" i="4"/>
  <c r="D11" i="4"/>
  <c r="D12" i="4"/>
  <c r="D13" i="4"/>
  <c r="D14" i="4"/>
  <c r="F14" i="4" s="1"/>
  <c r="G14" i="4" s="1"/>
  <c r="H14" i="4" s="1"/>
  <c r="D15" i="4"/>
  <c r="D16" i="4"/>
  <c r="D17" i="4"/>
  <c r="D18" i="4"/>
  <c r="D19" i="4"/>
  <c r="D20" i="4"/>
  <c r="D21" i="4"/>
  <c r="D22" i="4"/>
  <c r="F22" i="4" s="1"/>
  <c r="G22" i="4" s="1"/>
  <c r="H22" i="4" s="1"/>
  <c r="D23" i="4"/>
  <c r="D24" i="4"/>
  <c r="D25" i="4"/>
  <c r="D26" i="4"/>
  <c r="D27" i="4"/>
  <c r="D28" i="4"/>
  <c r="D29" i="4"/>
  <c r="D30" i="4"/>
  <c r="F30" i="4" s="1"/>
  <c r="G30" i="4" s="1"/>
  <c r="H30" i="4" s="1"/>
  <c r="D31" i="4"/>
  <c r="D32" i="4"/>
  <c r="D34" i="4"/>
  <c r="D35" i="4"/>
  <c r="F35" i="4" s="1"/>
  <c r="G35" i="4" s="1"/>
  <c r="H35" i="4" s="1"/>
  <c r="D36" i="4"/>
  <c r="D37" i="4"/>
  <c r="D38" i="4"/>
  <c r="F38" i="4" s="1"/>
  <c r="G38" i="4" s="1"/>
  <c r="H38" i="4" s="1"/>
  <c r="D39" i="4"/>
  <c r="F39" i="4" s="1"/>
  <c r="G39" i="4" s="1"/>
  <c r="H39" i="4" s="1"/>
  <c r="D41" i="4"/>
  <c r="D42" i="4"/>
  <c r="D43" i="4"/>
  <c r="D6" i="4"/>
  <c r="F6" i="4" s="1"/>
  <c r="G6" i="4" s="1"/>
  <c r="H6" i="4" s="1"/>
  <c r="D5" i="4"/>
  <c r="F5" i="4" s="1"/>
  <c r="G5" i="4" s="1"/>
  <c r="H5" i="4" s="1"/>
  <c r="D4" i="4"/>
  <c r="F4" i="4" s="1"/>
  <c r="G4" i="4" s="1"/>
  <c r="H4" i="4" s="1"/>
  <c r="D3" i="4"/>
  <c r="D2" i="4"/>
  <c r="F2" i="4" s="1"/>
  <c r="AC45" i="4"/>
  <c r="W45" i="4"/>
  <c r="Q45" i="4"/>
  <c r="K45" i="4"/>
  <c r="E45" i="4"/>
  <c r="B44" i="4"/>
  <c r="AD43" i="4"/>
  <c r="AE43" i="4" s="1"/>
  <c r="AF43" i="4" s="1"/>
  <c r="X43" i="4"/>
  <c r="Y43" i="4" s="1"/>
  <c r="Z43" i="4" s="1"/>
  <c r="L43" i="4"/>
  <c r="M43" i="4" s="1"/>
  <c r="N43" i="4" s="1"/>
  <c r="F43" i="4"/>
  <c r="G43" i="4" s="1"/>
  <c r="H43" i="4" s="1"/>
  <c r="B43" i="4"/>
  <c r="X42" i="4"/>
  <c r="Y42" i="4" s="1"/>
  <c r="Z42" i="4" s="1"/>
  <c r="R42" i="4"/>
  <c r="S42" i="4" s="1"/>
  <c r="T42" i="4" s="1"/>
  <c r="L42" i="4"/>
  <c r="M42" i="4" s="1"/>
  <c r="N42" i="4" s="1"/>
  <c r="F42" i="4"/>
  <c r="G42" i="4" s="1"/>
  <c r="H42" i="4" s="1"/>
  <c r="B42" i="4"/>
  <c r="AD41" i="4"/>
  <c r="AE41" i="4" s="1"/>
  <c r="AF41" i="4" s="1"/>
  <c r="R41" i="4"/>
  <c r="S41" i="4" s="1"/>
  <c r="T41" i="4" s="1"/>
  <c r="F41" i="4"/>
  <c r="G41" i="4" s="1"/>
  <c r="H41" i="4" s="1"/>
  <c r="B41" i="4"/>
  <c r="AD40" i="4"/>
  <c r="AE40" i="4" s="1"/>
  <c r="AF40" i="4" s="1"/>
  <c r="X40" i="4"/>
  <c r="Y40" i="4" s="1"/>
  <c r="Z40" i="4" s="1"/>
  <c r="B40" i="4"/>
  <c r="AD39" i="4"/>
  <c r="AE39" i="4" s="1"/>
  <c r="AF39" i="4" s="1"/>
  <c r="X39" i="4"/>
  <c r="Y39" i="4" s="1"/>
  <c r="Z39" i="4" s="1"/>
  <c r="R39" i="4"/>
  <c r="S39" i="4" s="1"/>
  <c r="T39" i="4" s="1"/>
  <c r="L39" i="4"/>
  <c r="M39" i="4" s="1"/>
  <c r="N39" i="4" s="1"/>
  <c r="B39" i="4"/>
  <c r="AD38" i="4"/>
  <c r="AE38" i="4" s="1"/>
  <c r="AF38" i="4" s="1"/>
  <c r="X38" i="4"/>
  <c r="Y38" i="4" s="1"/>
  <c r="Z38" i="4" s="1"/>
  <c r="L38" i="4"/>
  <c r="M38" i="4" s="1"/>
  <c r="N38" i="4" s="1"/>
  <c r="B38" i="4"/>
  <c r="AE37" i="4"/>
  <c r="AF37" i="4" s="1"/>
  <c r="AD37" i="4"/>
  <c r="X37" i="4"/>
  <c r="Y37" i="4" s="1"/>
  <c r="Z37" i="4" s="1"/>
  <c r="R37" i="4"/>
  <c r="S37" i="4" s="1"/>
  <c r="T37" i="4" s="1"/>
  <c r="L37" i="4"/>
  <c r="M37" i="4" s="1"/>
  <c r="N37" i="4" s="1"/>
  <c r="G37" i="4"/>
  <c r="H37" i="4" s="1"/>
  <c r="F37" i="4"/>
  <c r="B37" i="4"/>
  <c r="S36" i="4"/>
  <c r="T36" i="4" s="1"/>
  <c r="R36" i="4"/>
  <c r="F36" i="4"/>
  <c r="G36" i="4" s="1"/>
  <c r="H36" i="4" s="1"/>
  <c r="B36" i="4"/>
  <c r="AD35" i="4"/>
  <c r="AE35" i="4" s="1"/>
  <c r="AF35" i="4" s="1"/>
  <c r="X35" i="4"/>
  <c r="Y35" i="4" s="1"/>
  <c r="Z35" i="4" s="1"/>
  <c r="L35" i="4"/>
  <c r="M35" i="4" s="1"/>
  <c r="N35" i="4" s="1"/>
  <c r="B35" i="4"/>
  <c r="X34" i="4"/>
  <c r="Y34" i="4" s="1"/>
  <c r="Z34" i="4" s="1"/>
  <c r="R34" i="4"/>
  <c r="S34" i="4" s="1"/>
  <c r="T34" i="4" s="1"/>
  <c r="L34" i="4"/>
  <c r="M34" i="4" s="1"/>
  <c r="N34" i="4" s="1"/>
  <c r="F34" i="4"/>
  <c r="G34" i="4" s="1"/>
  <c r="H34" i="4" s="1"/>
  <c r="B34" i="4"/>
  <c r="AD33" i="4"/>
  <c r="AE33" i="4" s="1"/>
  <c r="AF33" i="4" s="1"/>
  <c r="R33" i="4"/>
  <c r="S33" i="4" s="1"/>
  <c r="T33" i="4" s="1"/>
  <c r="B33" i="4"/>
  <c r="F32" i="4"/>
  <c r="G32" i="4" s="1"/>
  <c r="H32" i="4" s="1"/>
  <c r="B32" i="4"/>
  <c r="AD31" i="4"/>
  <c r="AE31" i="4" s="1"/>
  <c r="AF31" i="4" s="1"/>
  <c r="X31" i="4"/>
  <c r="Y31" i="4" s="1"/>
  <c r="Z31" i="4" s="1"/>
  <c r="R31" i="4"/>
  <c r="S31" i="4" s="1"/>
  <c r="T31" i="4" s="1"/>
  <c r="L31" i="4"/>
  <c r="M31" i="4" s="1"/>
  <c r="N31" i="4" s="1"/>
  <c r="F31" i="4"/>
  <c r="G31" i="4" s="1"/>
  <c r="H31" i="4" s="1"/>
  <c r="B31" i="4"/>
  <c r="AD30" i="4"/>
  <c r="AE30" i="4" s="1"/>
  <c r="AF30" i="4" s="1"/>
  <c r="X30" i="4"/>
  <c r="Y30" i="4" s="1"/>
  <c r="Z30" i="4" s="1"/>
  <c r="M30" i="4"/>
  <c r="N30" i="4" s="1"/>
  <c r="L30" i="4"/>
  <c r="B30" i="4"/>
  <c r="AD29" i="4"/>
  <c r="AE29" i="4" s="1"/>
  <c r="AF29" i="4" s="1"/>
  <c r="Y29" i="4"/>
  <c r="Z29" i="4" s="1"/>
  <c r="X29" i="4"/>
  <c r="R29" i="4"/>
  <c r="S29" i="4" s="1"/>
  <c r="T29" i="4" s="1"/>
  <c r="M29" i="4"/>
  <c r="N29" i="4" s="1"/>
  <c r="L29" i="4"/>
  <c r="F29" i="4"/>
  <c r="G29" i="4" s="1"/>
  <c r="H29" i="4" s="1"/>
  <c r="B29" i="4"/>
  <c r="R28" i="4"/>
  <c r="S28" i="4" s="1"/>
  <c r="T28" i="4" s="1"/>
  <c r="F28" i="4"/>
  <c r="G28" i="4" s="1"/>
  <c r="H28" i="4" s="1"/>
  <c r="B28" i="4"/>
  <c r="AD27" i="4"/>
  <c r="AE27" i="4" s="1"/>
  <c r="AF27" i="4" s="1"/>
  <c r="L27" i="4"/>
  <c r="M27" i="4" s="1"/>
  <c r="N27" i="4" s="1"/>
  <c r="F27" i="4"/>
  <c r="G27" i="4" s="1"/>
  <c r="H27" i="4" s="1"/>
  <c r="B27" i="4"/>
  <c r="X26" i="4"/>
  <c r="Y26" i="4" s="1"/>
  <c r="Z26" i="4" s="1"/>
  <c r="R26" i="4"/>
  <c r="S26" i="4" s="1"/>
  <c r="T26" i="4" s="1"/>
  <c r="F26" i="4"/>
  <c r="G26" i="4" s="1"/>
  <c r="H26" i="4" s="1"/>
  <c r="B26" i="4"/>
  <c r="AD25" i="4"/>
  <c r="AE25" i="4" s="1"/>
  <c r="AF25" i="4" s="1"/>
  <c r="X25" i="4"/>
  <c r="Y25" i="4" s="1"/>
  <c r="Z25" i="4" s="1"/>
  <c r="R25" i="4"/>
  <c r="S25" i="4" s="1"/>
  <c r="T25" i="4" s="1"/>
  <c r="F25" i="4"/>
  <c r="G25" i="4" s="1"/>
  <c r="H25" i="4" s="1"/>
  <c r="B25" i="4"/>
  <c r="AD24" i="4"/>
  <c r="AE24" i="4" s="1"/>
  <c r="AF24" i="4" s="1"/>
  <c r="X24" i="4"/>
  <c r="Y24" i="4" s="1"/>
  <c r="Z24" i="4" s="1"/>
  <c r="F24" i="4"/>
  <c r="G24" i="4" s="1"/>
  <c r="H24" i="4" s="1"/>
  <c r="B24" i="4"/>
  <c r="AD23" i="4"/>
  <c r="AE23" i="4" s="1"/>
  <c r="AF23" i="4" s="1"/>
  <c r="X23" i="4"/>
  <c r="Y23" i="4" s="1"/>
  <c r="Z23" i="4" s="1"/>
  <c r="R23" i="4"/>
  <c r="S23" i="4" s="1"/>
  <c r="T23" i="4" s="1"/>
  <c r="L23" i="4"/>
  <c r="M23" i="4" s="1"/>
  <c r="N23" i="4" s="1"/>
  <c r="F23" i="4"/>
  <c r="G23" i="4" s="1"/>
  <c r="H23" i="4" s="1"/>
  <c r="B23" i="4"/>
  <c r="AD22" i="4"/>
  <c r="AE22" i="4" s="1"/>
  <c r="AF22" i="4" s="1"/>
  <c r="X22" i="4"/>
  <c r="Y22" i="4" s="1"/>
  <c r="Z22" i="4" s="1"/>
  <c r="R22" i="4"/>
  <c r="S22" i="4" s="1"/>
  <c r="T22" i="4" s="1"/>
  <c r="L22" i="4"/>
  <c r="M22" i="4" s="1"/>
  <c r="N22" i="4" s="1"/>
  <c r="B22" i="4"/>
  <c r="AD21" i="4"/>
  <c r="AE21" i="4" s="1"/>
  <c r="AF21" i="4" s="1"/>
  <c r="X21" i="4"/>
  <c r="Y21" i="4" s="1"/>
  <c r="Z21" i="4" s="1"/>
  <c r="R21" i="4"/>
  <c r="S21" i="4" s="1"/>
  <c r="T21" i="4" s="1"/>
  <c r="L21" i="4"/>
  <c r="M21" i="4" s="1"/>
  <c r="N21" i="4" s="1"/>
  <c r="F21" i="4"/>
  <c r="G21" i="4" s="1"/>
  <c r="H21" i="4" s="1"/>
  <c r="B21" i="4"/>
  <c r="AD20" i="4"/>
  <c r="AE20" i="4" s="1"/>
  <c r="AF20" i="4" s="1"/>
  <c r="X20" i="4"/>
  <c r="Y20" i="4" s="1"/>
  <c r="Z20" i="4" s="1"/>
  <c r="R20" i="4"/>
  <c r="S20" i="4" s="1"/>
  <c r="T20" i="4" s="1"/>
  <c r="L20" i="4"/>
  <c r="M20" i="4" s="1"/>
  <c r="N20" i="4" s="1"/>
  <c r="G20" i="4"/>
  <c r="H20" i="4" s="1"/>
  <c r="F20" i="4"/>
  <c r="B20" i="4"/>
  <c r="AD19" i="4"/>
  <c r="AE19" i="4" s="1"/>
  <c r="AF19" i="4" s="1"/>
  <c r="L19" i="4"/>
  <c r="M19" i="4" s="1"/>
  <c r="N19" i="4" s="1"/>
  <c r="G19" i="4"/>
  <c r="H19" i="4" s="1"/>
  <c r="F19" i="4"/>
  <c r="B19" i="4"/>
  <c r="X18" i="4"/>
  <c r="Y18" i="4" s="1"/>
  <c r="Z18" i="4" s="1"/>
  <c r="R18" i="4"/>
  <c r="S18" i="4" s="1"/>
  <c r="T18" i="4" s="1"/>
  <c r="L18" i="4"/>
  <c r="M18" i="4" s="1"/>
  <c r="N18" i="4" s="1"/>
  <c r="F18" i="4"/>
  <c r="G18" i="4" s="1"/>
  <c r="H18" i="4" s="1"/>
  <c r="B18" i="4"/>
  <c r="AD17" i="4"/>
  <c r="AE17" i="4" s="1"/>
  <c r="AF17" i="4" s="1"/>
  <c r="X17" i="4"/>
  <c r="Y17" i="4" s="1"/>
  <c r="Z17" i="4" s="1"/>
  <c r="R17" i="4"/>
  <c r="S17" i="4" s="1"/>
  <c r="T17" i="4" s="1"/>
  <c r="F17" i="4"/>
  <c r="G17" i="4" s="1"/>
  <c r="H17" i="4" s="1"/>
  <c r="B17" i="4"/>
  <c r="AD16" i="4"/>
  <c r="AE16" i="4" s="1"/>
  <c r="AF16" i="4" s="1"/>
  <c r="Y16" i="4"/>
  <c r="Z16" i="4" s="1"/>
  <c r="X16" i="4"/>
  <c r="S16" i="4"/>
  <c r="T16" i="4" s="1"/>
  <c r="R16" i="4"/>
  <c r="F16" i="4"/>
  <c r="G16" i="4" s="1"/>
  <c r="H16" i="4" s="1"/>
  <c r="B16" i="4"/>
  <c r="AD15" i="4"/>
  <c r="AE15" i="4" s="1"/>
  <c r="AF15" i="4" s="1"/>
  <c r="X15" i="4"/>
  <c r="Y15" i="4" s="1"/>
  <c r="Z15" i="4" s="1"/>
  <c r="R15" i="4"/>
  <c r="S15" i="4" s="1"/>
  <c r="T15" i="4" s="1"/>
  <c r="L15" i="4"/>
  <c r="M15" i="4" s="1"/>
  <c r="N15" i="4" s="1"/>
  <c r="F15" i="4"/>
  <c r="G15" i="4" s="1"/>
  <c r="H15" i="4" s="1"/>
  <c r="B15" i="4"/>
  <c r="AD14" i="4"/>
  <c r="AE14" i="4" s="1"/>
  <c r="AF14" i="4" s="1"/>
  <c r="X14" i="4"/>
  <c r="Y14" i="4" s="1"/>
  <c r="Z14" i="4" s="1"/>
  <c r="L14" i="4"/>
  <c r="M14" i="4" s="1"/>
  <c r="N14" i="4" s="1"/>
  <c r="B14" i="4"/>
  <c r="AD13" i="4"/>
  <c r="AE13" i="4" s="1"/>
  <c r="AF13" i="4" s="1"/>
  <c r="X13" i="4"/>
  <c r="Y13" i="4" s="1"/>
  <c r="Z13" i="4" s="1"/>
  <c r="R13" i="4"/>
  <c r="S13" i="4" s="1"/>
  <c r="T13" i="4" s="1"/>
  <c r="L13" i="4"/>
  <c r="M13" i="4" s="1"/>
  <c r="N13" i="4" s="1"/>
  <c r="F13" i="4"/>
  <c r="G13" i="4" s="1"/>
  <c r="H13" i="4" s="1"/>
  <c r="B13" i="4"/>
  <c r="AE12" i="4"/>
  <c r="AF12" i="4" s="1"/>
  <c r="AD12" i="4"/>
  <c r="R12" i="4"/>
  <c r="S12" i="4" s="1"/>
  <c r="T12" i="4" s="1"/>
  <c r="L12" i="4"/>
  <c r="M12" i="4" s="1"/>
  <c r="N12" i="4" s="1"/>
  <c r="F12" i="4"/>
  <c r="G12" i="4" s="1"/>
  <c r="H12" i="4" s="1"/>
  <c r="B12" i="4"/>
  <c r="AD11" i="4"/>
  <c r="AE11" i="4" s="1"/>
  <c r="AF11" i="4" s="1"/>
  <c r="R11" i="4"/>
  <c r="S11" i="4" s="1"/>
  <c r="T11" i="4" s="1"/>
  <c r="L11" i="4"/>
  <c r="M11" i="4" s="1"/>
  <c r="N11" i="4" s="1"/>
  <c r="F11" i="4"/>
  <c r="G11" i="4" s="1"/>
  <c r="H11" i="4" s="1"/>
  <c r="B11" i="4"/>
  <c r="AD10" i="4"/>
  <c r="AE10" i="4" s="1"/>
  <c r="AF10" i="4" s="1"/>
  <c r="Z10" i="4"/>
  <c r="X10" i="4"/>
  <c r="Y10" i="4" s="1"/>
  <c r="R10" i="4"/>
  <c r="S10" i="4" s="1"/>
  <c r="T10" i="4" s="1"/>
  <c r="L10" i="4"/>
  <c r="M10" i="4" s="1"/>
  <c r="N10" i="4" s="1"/>
  <c r="F10" i="4"/>
  <c r="G10" i="4" s="1"/>
  <c r="H10" i="4" s="1"/>
  <c r="B10" i="4"/>
  <c r="AD9" i="4"/>
  <c r="AE9" i="4" s="1"/>
  <c r="AF9" i="4" s="1"/>
  <c r="R9" i="4"/>
  <c r="S9" i="4" s="1"/>
  <c r="T9" i="4" s="1"/>
  <c r="F9" i="4"/>
  <c r="G9" i="4" s="1"/>
  <c r="H9" i="4" s="1"/>
  <c r="B9" i="4"/>
  <c r="AD8" i="4"/>
  <c r="AE8" i="4" s="1"/>
  <c r="AF8" i="4" s="1"/>
  <c r="X8" i="4"/>
  <c r="Y8" i="4" s="1"/>
  <c r="Z8" i="4" s="1"/>
  <c r="R8" i="4"/>
  <c r="S8" i="4" s="1"/>
  <c r="T8" i="4" s="1"/>
  <c r="F8" i="4"/>
  <c r="G8" i="4" s="1"/>
  <c r="H8" i="4" s="1"/>
  <c r="B8" i="4"/>
  <c r="AD7" i="4"/>
  <c r="AE7" i="4" s="1"/>
  <c r="AF7" i="4" s="1"/>
  <c r="X7" i="4"/>
  <c r="Y7" i="4" s="1"/>
  <c r="Z7" i="4" s="1"/>
  <c r="T7" i="4"/>
  <c r="R7" i="4"/>
  <c r="S7" i="4" s="1"/>
  <c r="L7" i="4"/>
  <c r="M7" i="4" s="1"/>
  <c r="N7" i="4" s="1"/>
  <c r="F7" i="4"/>
  <c r="G7" i="4" s="1"/>
  <c r="H7" i="4" s="1"/>
  <c r="B7" i="4"/>
  <c r="AD6" i="4"/>
  <c r="AE6" i="4" s="1"/>
  <c r="AF6" i="4" s="1"/>
  <c r="X6" i="4"/>
  <c r="Y6" i="4" s="1"/>
  <c r="Z6" i="4" s="1"/>
  <c r="L6" i="4"/>
  <c r="M6" i="4" s="1"/>
  <c r="N6" i="4" s="1"/>
  <c r="B6" i="4"/>
  <c r="AD5" i="4"/>
  <c r="AE5" i="4" s="1"/>
  <c r="AF5" i="4" s="1"/>
  <c r="X5" i="4"/>
  <c r="Y5" i="4" s="1"/>
  <c r="Z5" i="4" s="1"/>
  <c r="R5" i="4"/>
  <c r="S5" i="4" s="1"/>
  <c r="T5" i="4" s="1"/>
  <c r="L5" i="4"/>
  <c r="M5" i="4" s="1"/>
  <c r="N5" i="4" s="1"/>
  <c r="B5" i="4"/>
  <c r="AD4" i="4"/>
  <c r="AE4" i="4" s="1"/>
  <c r="AF4" i="4" s="1"/>
  <c r="R4" i="4"/>
  <c r="S4" i="4" s="1"/>
  <c r="T4" i="4" s="1"/>
  <c r="B4" i="4"/>
  <c r="AE3" i="4"/>
  <c r="AF3" i="4" s="1"/>
  <c r="AD3" i="4"/>
  <c r="L3" i="4"/>
  <c r="M3" i="4" s="1"/>
  <c r="N3" i="4" s="1"/>
  <c r="G3" i="4"/>
  <c r="H3" i="4" s="1"/>
  <c r="F3" i="4"/>
  <c r="B3" i="4"/>
  <c r="B2" i="4"/>
  <c r="D57" i="3"/>
  <c r="D56" i="3"/>
  <c r="H53" i="3"/>
  <c r="H52" i="3"/>
  <c r="H54" i="3" s="1"/>
  <c r="F53" i="3"/>
  <c r="G53" i="3"/>
  <c r="AD45" i="3"/>
  <c r="X45" i="3"/>
  <c r="R45" i="3"/>
  <c r="H48" i="3"/>
  <c r="H49" i="3"/>
  <c r="H50" i="3"/>
  <c r="H51" i="3"/>
  <c r="F54" i="3"/>
  <c r="G54" i="3"/>
  <c r="E54" i="3"/>
  <c r="E53" i="3"/>
  <c r="K46" i="3"/>
  <c r="D53" i="3"/>
  <c r="L45" i="3"/>
  <c r="D54" i="3"/>
  <c r="F45" i="3"/>
  <c r="E46" i="3"/>
  <c r="E45" i="3"/>
  <c r="AB3" i="3"/>
  <c r="AB4" i="3"/>
  <c r="AB5" i="3"/>
  <c r="AB6" i="3"/>
  <c r="AB7" i="3"/>
  <c r="AB8" i="3"/>
  <c r="AB9" i="3"/>
  <c r="AD9" i="3" s="1"/>
  <c r="AE9" i="3" s="1"/>
  <c r="AF9" i="3" s="1"/>
  <c r="AB10" i="3"/>
  <c r="AB11" i="3"/>
  <c r="AD11" i="3" s="1"/>
  <c r="AE11" i="3" s="1"/>
  <c r="AF11" i="3" s="1"/>
  <c r="AB12" i="3"/>
  <c r="AB13" i="3"/>
  <c r="AB14" i="3"/>
  <c r="AB15" i="3"/>
  <c r="AB16" i="3"/>
  <c r="AB17" i="3"/>
  <c r="AD17" i="3" s="1"/>
  <c r="AE17" i="3" s="1"/>
  <c r="AF17" i="3" s="1"/>
  <c r="AB18" i="3"/>
  <c r="AB19" i="3"/>
  <c r="AB20" i="3"/>
  <c r="AB21" i="3"/>
  <c r="AB22" i="3"/>
  <c r="AB23" i="3"/>
  <c r="AB24" i="3"/>
  <c r="AB25" i="3"/>
  <c r="AD25" i="3" s="1"/>
  <c r="AE25" i="3" s="1"/>
  <c r="AF25" i="3" s="1"/>
  <c r="AB26" i="3"/>
  <c r="AB27" i="3"/>
  <c r="AB28" i="3"/>
  <c r="AB29" i="3"/>
  <c r="AB30" i="3"/>
  <c r="AB31" i="3"/>
  <c r="AB32" i="3"/>
  <c r="AB33" i="3"/>
  <c r="AD33" i="3" s="1"/>
  <c r="AE33" i="3" s="1"/>
  <c r="AF33" i="3" s="1"/>
  <c r="AB34" i="3"/>
  <c r="AB35" i="3"/>
  <c r="AB36" i="3"/>
  <c r="AB37" i="3"/>
  <c r="AD37" i="3" s="1"/>
  <c r="AE37" i="3" s="1"/>
  <c r="AF37" i="3" s="1"/>
  <c r="AB38" i="3"/>
  <c r="AB39" i="3"/>
  <c r="AB40" i="3"/>
  <c r="AB41" i="3"/>
  <c r="AD41" i="3" s="1"/>
  <c r="AE41" i="3" s="1"/>
  <c r="AF41" i="3" s="1"/>
  <c r="AB42" i="3"/>
  <c r="AB43" i="3"/>
  <c r="AB44" i="3"/>
  <c r="AB2" i="3"/>
  <c r="AD2" i="3" s="1"/>
  <c r="AE2" i="3" s="1"/>
  <c r="G52" i="3"/>
  <c r="F52" i="3"/>
  <c r="E52" i="3"/>
  <c r="G48" i="3"/>
  <c r="G49" i="3"/>
  <c r="G50" i="3"/>
  <c r="G51" i="3"/>
  <c r="V44" i="3"/>
  <c r="X44" i="3" s="1"/>
  <c r="Y44" i="3" s="1"/>
  <c r="Z44" i="3" s="1"/>
  <c r="V43" i="3"/>
  <c r="X43" i="3" s="1"/>
  <c r="Y43" i="3" s="1"/>
  <c r="Z43" i="3" s="1"/>
  <c r="V42" i="3"/>
  <c r="X42" i="3" s="1"/>
  <c r="Y42" i="3" s="1"/>
  <c r="Z42" i="3" s="1"/>
  <c r="V41" i="3"/>
  <c r="V40" i="3"/>
  <c r="V39" i="3"/>
  <c r="X39" i="3" s="1"/>
  <c r="Y39" i="3" s="1"/>
  <c r="Z39" i="3" s="1"/>
  <c r="V38" i="3"/>
  <c r="X38" i="3" s="1"/>
  <c r="Y38" i="3" s="1"/>
  <c r="Z38" i="3" s="1"/>
  <c r="V37" i="3"/>
  <c r="X37" i="3" s="1"/>
  <c r="Y37" i="3" s="1"/>
  <c r="Z37" i="3" s="1"/>
  <c r="V36" i="3"/>
  <c r="V35" i="3"/>
  <c r="X35" i="3" s="1"/>
  <c r="Y35" i="3" s="1"/>
  <c r="Z35" i="3" s="1"/>
  <c r="V34" i="3"/>
  <c r="X34" i="3" s="1"/>
  <c r="Y34" i="3" s="1"/>
  <c r="Z34" i="3" s="1"/>
  <c r="V33" i="3"/>
  <c r="V32" i="3"/>
  <c r="X32" i="3" s="1"/>
  <c r="Y32" i="3" s="1"/>
  <c r="Z32" i="3" s="1"/>
  <c r="V31" i="3"/>
  <c r="X31" i="3" s="1"/>
  <c r="Y31" i="3" s="1"/>
  <c r="Z31" i="3" s="1"/>
  <c r="V30" i="3"/>
  <c r="X30" i="3" s="1"/>
  <c r="Y30" i="3" s="1"/>
  <c r="Z30" i="3" s="1"/>
  <c r="V29" i="3"/>
  <c r="V28" i="3"/>
  <c r="V27" i="3"/>
  <c r="V26" i="3"/>
  <c r="V25" i="3"/>
  <c r="X25" i="3" s="1"/>
  <c r="Y25" i="3" s="1"/>
  <c r="Z25" i="3" s="1"/>
  <c r="V24" i="3"/>
  <c r="X24" i="3" s="1"/>
  <c r="Y24" i="3" s="1"/>
  <c r="Z24" i="3" s="1"/>
  <c r="V23" i="3"/>
  <c r="X23" i="3" s="1"/>
  <c r="Y23" i="3" s="1"/>
  <c r="Z23" i="3" s="1"/>
  <c r="V22" i="3"/>
  <c r="X22" i="3" s="1"/>
  <c r="Y22" i="3" s="1"/>
  <c r="Z22" i="3" s="1"/>
  <c r="V21" i="3"/>
  <c r="X21" i="3" s="1"/>
  <c r="Y21" i="3" s="1"/>
  <c r="Z21" i="3" s="1"/>
  <c r="V20" i="3"/>
  <c r="X20" i="3" s="1"/>
  <c r="Y20" i="3" s="1"/>
  <c r="Z20" i="3" s="1"/>
  <c r="V19" i="3"/>
  <c r="X19" i="3" s="1"/>
  <c r="Y19" i="3" s="1"/>
  <c r="Z19" i="3" s="1"/>
  <c r="V18" i="3"/>
  <c r="V17" i="3"/>
  <c r="X17" i="3" s="1"/>
  <c r="Y17" i="3" s="1"/>
  <c r="Z17" i="3" s="1"/>
  <c r="V16" i="3"/>
  <c r="V15" i="3"/>
  <c r="X15" i="3" s="1"/>
  <c r="Y15" i="3" s="1"/>
  <c r="Z15" i="3" s="1"/>
  <c r="V14" i="3"/>
  <c r="X14" i="3" s="1"/>
  <c r="Y14" i="3" s="1"/>
  <c r="Z14" i="3" s="1"/>
  <c r="V13" i="3"/>
  <c r="X13" i="3" s="1"/>
  <c r="Y13" i="3" s="1"/>
  <c r="Z13" i="3" s="1"/>
  <c r="V12" i="3"/>
  <c r="X12" i="3" s="1"/>
  <c r="Y12" i="3" s="1"/>
  <c r="Z12" i="3" s="1"/>
  <c r="V9" i="3"/>
  <c r="X9" i="3" s="1"/>
  <c r="Y9" i="3" s="1"/>
  <c r="Z9" i="3" s="1"/>
  <c r="V10" i="3"/>
  <c r="X10" i="3" s="1"/>
  <c r="Y10" i="3" s="1"/>
  <c r="Z10" i="3" s="1"/>
  <c r="V11" i="3"/>
  <c r="X11" i="3" s="1"/>
  <c r="Y11" i="3" s="1"/>
  <c r="Z11" i="3" s="1"/>
  <c r="V8" i="3"/>
  <c r="X8" i="3" s="1"/>
  <c r="Y8" i="3" s="1"/>
  <c r="Z8" i="3" s="1"/>
  <c r="V7" i="3"/>
  <c r="X7" i="3" s="1"/>
  <c r="Y7" i="3" s="1"/>
  <c r="Z7" i="3" s="1"/>
  <c r="V6" i="3"/>
  <c r="V5" i="3"/>
  <c r="V4" i="3"/>
  <c r="V3" i="3"/>
  <c r="X3" i="3" s="1"/>
  <c r="Y3" i="3" s="1"/>
  <c r="Z3" i="3" s="1"/>
  <c r="V2" i="3"/>
  <c r="P3" i="3"/>
  <c r="P4" i="3"/>
  <c r="R4" i="3" s="1"/>
  <c r="S4" i="3" s="1"/>
  <c r="T4" i="3" s="1"/>
  <c r="P5" i="3"/>
  <c r="R5" i="3" s="1"/>
  <c r="S5" i="3" s="1"/>
  <c r="T5" i="3" s="1"/>
  <c r="P6" i="3"/>
  <c r="R6" i="3" s="1"/>
  <c r="S6" i="3" s="1"/>
  <c r="T6" i="3" s="1"/>
  <c r="P7" i="3"/>
  <c r="P8" i="3"/>
  <c r="P9" i="3"/>
  <c r="P10" i="3"/>
  <c r="R10" i="3" s="1"/>
  <c r="S10" i="3" s="1"/>
  <c r="T10" i="3" s="1"/>
  <c r="P11" i="3"/>
  <c r="R11" i="3" s="1"/>
  <c r="S11" i="3" s="1"/>
  <c r="T11" i="3" s="1"/>
  <c r="P12" i="3"/>
  <c r="R12" i="3" s="1"/>
  <c r="S12" i="3" s="1"/>
  <c r="T12" i="3" s="1"/>
  <c r="P13" i="3"/>
  <c r="R13" i="3" s="1"/>
  <c r="S13" i="3" s="1"/>
  <c r="T13" i="3" s="1"/>
  <c r="P14" i="3"/>
  <c r="R14" i="3" s="1"/>
  <c r="S14" i="3" s="1"/>
  <c r="T14" i="3" s="1"/>
  <c r="P15" i="3"/>
  <c r="P16" i="3"/>
  <c r="P17" i="3"/>
  <c r="P18" i="3"/>
  <c r="P19" i="3"/>
  <c r="R19" i="3" s="1"/>
  <c r="S19" i="3" s="1"/>
  <c r="T19" i="3" s="1"/>
  <c r="P20" i="3"/>
  <c r="P21" i="3"/>
  <c r="P22" i="3"/>
  <c r="R22" i="3" s="1"/>
  <c r="S22" i="3" s="1"/>
  <c r="T22" i="3" s="1"/>
  <c r="P23" i="3"/>
  <c r="P24" i="3"/>
  <c r="P25" i="3"/>
  <c r="P26" i="3"/>
  <c r="P27" i="3"/>
  <c r="R27" i="3" s="1"/>
  <c r="S27" i="3" s="1"/>
  <c r="T27" i="3" s="1"/>
  <c r="P28" i="3"/>
  <c r="P29" i="3"/>
  <c r="R29" i="3" s="1"/>
  <c r="S29" i="3" s="1"/>
  <c r="T29" i="3" s="1"/>
  <c r="P30" i="3"/>
  <c r="R30" i="3" s="1"/>
  <c r="S30" i="3" s="1"/>
  <c r="T30" i="3" s="1"/>
  <c r="P31" i="3"/>
  <c r="P32" i="3"/>
  <c r="P33" i="3"/>
  <c r="P34" i="3"/>
  <c r="R34" i="3" s="1"/>
  <c r="S34" i="3" s="1"/>
  <c r="T34" i="3" s="1"/>
  <c r="P35" i="3"/>
  <c r="R35" i="3" s="1"/>
  <c r="S35" i="3" s="1"/>
  <c r="T35" i="3" s="1"/>
  <c r="P36" i="3"/>
  <c r="P37" i="3"/>
  <c r="P38" i="3"/>
  <c r="R38" i="3" s="1"/>
  <c r="S38" i="3" s="1"/>
  <c r="T38" i="3" s="1"/>
  <c r="P39" i="3"/>
  <c r="P40" i="3"/>
  <c r="P41" i="3"/>
  <c r="P42" i="3"/>
  <c r="R42" i="3" s="1"/>
  <c r="S42" i="3" s="1"/>
  <c r="T42" i="3" s="1"/>
  <c r="P43" i="3"/>
  <c r="R43" i="3" s="1"/>
  <c r="S43" i="3" s="1"/>
  <c r="T43" i="3" s="1"/>
  <c r="P44" i="3"/>
  <c r="P2" i="3"/>
  <c r="R2" i="3" s="1"/>
  <c r="S2" i="3" s="1"/>
  <c r="T2" i="3" s="1"/>
  <c r="J33" i="3"/>
  <c r="J34" i="3"/>
  <c r="L34" i="3" s="1"/>
  <c r="M34" i="3" s="1"/>
  <c r="N34" i="3" s="1"/>
  <c r="J35" i="3"/>
  <c r="J36" i="3"/>
  <c r="L36" i="3" s="1"/>
  <c r="M36" i="3" s="1"/>
  <c r="N36" i="3" s="1"/>
  <c r="J37" i="3"/>
  <c r="L37" i="3" s="1"/>
  <c r="M37" i="3" s="1"/>
  <c r="N37" i="3" s="1"/>
  <c r="J38" i="3"/>
  <c r="L38" i="3" s="1"/>
  <c r="M38" i="3" s="1"/>
  <c r="N38" i="3" s="1"/>
  <c r="J39" i="3"/>
  <c r="J40" i="3"/>
  <c r="J41" i="3"/>
  <c r="J42" i="3"/>
  <c r="L42" i="3" s="1"/>
  <c r="M42" i="3" s="1"/>
  <c r="N42" i="3" s="1"/>
  <c r="J43" i="3"/>
  <c r="J32" i="3"/>
  <c r="L32" i="3" s="1"/>
  <c r="M32" i="3" s="1"/>
  <c r="N32" i="3" s="1"/>
  <c r="J31" i="3"/>
  <c r="L31" i="3" s="1"/>
  <c r="M31" i="3" s="1"/>
  <c r="N31" i="3" s="1"/>
  <c r="J30" i="3"/>
  <c r="L30" i="3" s="1"/>
  <c r="M30" i="3" s="1"/>
  <c r="N30" i="3" s="1"/>
  <c r="J29" i="3"/>
  <c r="L29" i="3" s="1"/>
  <c r="M29" i="3" s="1"/>
  <c r="N29" i="3" s="1"/>
  <c r="J28" i="3"/>
  <c r="L28" i="3" s="1"/>
  <c r="M28" i="3" s="1"/>
  <c r="N28" i="3" s="1"/>
  <c r="J27" i="3"/>
  <c r="L27" i="3" s="1"/>
  <c r="M27" i="3" s="1"/>
  <c r="N27" i="3" s="1"/>
  <c r="J26" i="3"/>
  <c r="L26" i="3" s="1"/>
  <c r="M26" i="3" s="1"/>
  <c r="N26" i="3" s="1"/>
  <c r="J25" i="3"/>
  <c r="L25" i="3" s="1"/>
  <c r="M25" i="3" s="1"/>
  <c r="N25" i="3" s="1"/>
  <c r="J24" i="3"/>
  <c r="L24" i="3" s="1"/>
  <c r="M24" i="3" s="1"/>
  <c r="N24" i="3" s="1"/>
  <c r="J23" i="3"/>
  <c r="L23" i="3" s="1"/>
  <c r="M23" i="3" s="1"/>
  <c r="N23" i="3" s="1"/>
  <c r="J22" i="3"/>
  <c r="L22" i="3" s="1"/>
  <c r="M22" i="3" s="1"/>
  <c r="N22" i="3" s="1"/>
  <c r="J21" i="3"/>
  <c r="L21" i="3" s="1"/>
  <c r="M21" i="3" s="1"/>
  <c r="N21" i="3" s="1"/>
  <c r="J20" i="3"/>
  <c r="L20" i="3" s="1"/>
  <c r="M20" i="3" s="1"/>
  <c r="N20" i="3" s="1"/>
  <c r="J19" i="3"/>
  <c r="L19" i="3" s="1"/>
  <c r="M19" i="3" s="1"/>
  <c r="N19" i="3" s="1"/>
  <c r="J18" i="3"/>
  <c r="J17" i="3"/>
  <c r="L17" i="3" s="1"/>
  <c r="M17" i="3" s="1"/>
  <c r="N17" i="3" s="1"/>
  <c r="J16" i="3"/>
  <c r="J15" i="3"/>
  <c r="L15" i="3" s="1"/>
  <c r="M15" i="3" s="1"/>
  <c r="N15" i="3" s="1"/>
  <c r="J14" i="3"/>
  <c r="J13" i="3"/>
  <c r="L13" i="3" s="1"/>
  <c r="M13" i="3" s="1"/>
  <c r="N13" i="3" s="1"/>
  <c r="J12" i="3"/>
  <c r="L12" i="3" s="1"/>
  <c r="M12" i="3" s="1"/>
  <c r="N12" i="3" s="1"/>
  <c r="J11" i="3"/>
  <c r="J10" i="3"/>
  <c r="L10" i="3" s="1"/>
  <c r="M10" i="3" s="1"/>
  <c r="N10" i="3" s="1"/>
  <c r="J9" i="3"/>
  <c r="L9" i="3" s="1"/>
  <c r="M9" i="3" s="1"/>
  <c r="N9" i="3" s="1"/>
  <c r="J8" i="3"/>
  <c r="L8" i="3" s="1"/>
  <c r="M8" i="3" s="1"/>
  <c r="N8" i="3" s="1"/>
  <c r="J7" i="3"/>
  <c r="L7" i="3" s="1"/>
  <c r="M7" i="3" s="1"/>
  <c r="N7" i="3" s="1"/>
  <c r="J6" i="3"/>
  <c r="J5" i="3"/>
  <c r="L5" i="3" s="1"/>
  <c r="M5" i="3" s="1"/>
  <c r="N5" i="3" s="1"/>
  <c r="J4" i="3"/>
  <c r="J3" i="3"/>
  <c r="L3" i="3" s="1"/>
  <c r="M3" i="3" s="1"/>
  <c r="N3" i="3" s="1"/>
  <c r="J2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F49" i="3" s="1"/>
  <c r="D43" i="3"/>
  <c r="F43" i="3" s="1"/>
  <c r="G43" i="3" s="1"/>
  <c r="D42" i="3"/>
  <c r="F42" i="3" s="1"/>
  <c r="D41" i="3"/>
  <c r="D39" i="3"/>
  <c r="F39" i="3" s="1"/>
  <c r="D38" i="3"/>
  <c r="F38" i="3" s="1"/>
  <c r="D37" i="3"/>
  <c r="F37" i="3" s="1"/>
  <c r="D36" i="3"/>
  <c r="F36" i="3" s="1"/>
  <c r="G36" i="3" s="1"/>
  <c r="H36" i="3" s="1"/>
  <c r="D35" i="3"/>
  <c r="F35" i="3" s="1"/>
  <c r="D34" i="3"/>
  <c r="F34" i="3" s="1"/>
  <c r="G34" i="3" s="1"/>
  <c r="H34" i="3" s="1"/>
  <c r="D3" i="3"/>
  <c r="F3" i="3" s="1"/>
  <c r="G3" i="3" s="1"/>
  <c r="H3" i="3" s="1"/>
  <c r="D4" i="3"/>
  <c r="F4" i="3" s="1"/>
  <c r="D5" i="3"/>
  <c r="F5" i="3" s="1"/>
  <c r="D6" i="3"/>
  <c r="F6" i="3" s="1"/>
  <c r="D7" i="3"/>
  <c r="F7" i="3" s="1"/>
  <c r="D8" i="3"/>
  <c r="F8" i="3" s="1"/>
  <c r="G8" i="3" s="1"/>
  <c r="H8" i="3" s="1"/>
  <c r="D9" i="3"/>
  <c r="F9" i="3" s="1"/>
  <c r="D10" i="3"/>
  <c r="F10" i="3" s="1"/>
  <c r="D11" i="3"/>
  <c r="F11" i="3" s="1"/>
  <c r="G11" i="3" s="1"/>
  <c r="H11" i="3" s="1"/>
  <c r="D12" i="3"/>
  <c r="F12" i="3" s="1"/>
  <c r="D13" i="3"/>
  <c r="F13" i="3" s="1"/>
  <c r="D14" i="3"/>
  <c r="F14" i="3" s="1"/>
  <c r="D15" i="3"/>
  <c r="F15" i="3" s="1"/>
  <c r="D16" i="3"/>
  <c r="F16" i="3" s="1"/>
  <c r="G16" i="3" s="1"/>
  <c r="H16" i="3" s="1"/>
  <c r="D17" i="3"/>
  <c r="F17" i="3" s="1"/>
  <c r="G17" i="3" s="1"/>
  <c r="H17" i="3" s="1"/>
  <c r="D18" i="3"/>
  <c r="F18" i="3" s="1"/>
  <c r="G18" i="3" s="1"/>
  <c r="H18" i="3" s="1"/>
  <c r="D19" i="3"/>
  <c r="F19" i="3" s="1"/>
  <c r="G19" i="3" s="1"/>
  <c r="H19" i="3" s="1"/>
  <c r="D20" i="3"/>
  <c r="F20" i="3" s="1"/>
  <c r="D21" i="3"/>
  <c r="F21" i="3" s="1"/>
  <c r="G21" i="3" s="1"/>
  <c r="H21" i="3" s="1"/>
  <c r="D22" i="3"/>
  <c r="F22" i="3" s="1"/>
  <c r="D23" i="3"/>
  <c r="F23" i="3" s="1"/>
  <c r="G23" i="3" s="1"/>
  <c r="H23" i="3" s="1"/>
  <c r="D24" i="3"/>
  <c r="F24" i="3" s="1"/>
  <c r="G24" i="3" s="1"/>
  <c r="H24" i="3" s="1"/>
  <c r="D25" i="3"/>
  <c r="F25" i="3" s="1"/>
  <c r="G25" i="3" s="1"/>
  <c r="H25" i="3" s="1"/>
  <c r="D26" i="3"/>
  <c r="F26" i="3" s="1"/>
  <c r="G26" i="3" s="1"/>
  <c r="H26" i="3" s="1"/>
  <c r="D27" i="3"/>
  <c r="F27" i="3" s="1"/>
  <c r="G27" i="3" s="1"/>
  <c r="H27" i="3" s="1"/>
  <c r="D28" i="3"/>
  <c r="F28" i="3" s="1"/>
  <c r="G28" i="3" s="1"/>
  <c r="H28" i="3" s="1"/>
  <c r="D29" i="3"/>
  <c r="F29" i="3" s="1"/>
  <c r="D30" i="3"/>
  <c r="F30" i="3" s="1"/>
  <c r="D31" i="3"/>
  <c r="F31" i="3" s="1"/>
  <c r="G31" i="3" s="1"/>
  <c r="H31" i="3" s="1"/>
  <c r="D32" i="3"/>
  <c r="F32" i="3" s="1"/>
  <c r="G32" i="3" s="1"/>
  <c r="H32" i="3" s="1"/>
  <c r="D2" i="3"/>
  <c r="F2" i="3" s="1"/>
  <c r="G2" i="3" s="1"/>
  <c r="AC45" i="3"/>
  <c r="W45" i="3"/>
  <c r="Q45" i="3"/>
  <c r="K45" i="3"/>
  <c r="AD44" i="3"/>
  <c r="AE44" i="3" s="1"/>
  <c r="AF44" i="3" s="1"/>
  <c r="R44" i="3"/>
  <c r="S44" i="3" s="1"/>
  <c r="T44" i="3" s="1"/>
  <c r="AD43" i="3"/>
  <c r="AE43" i="3" s="1"/>
  <c r="AF43" i="3" s="1"/>
  <c r="L43" i="3"/>
  <c r="M43" i="3" s="1"/>
  <c r="N43" i="3" s="1"/>
  <c r="AD42" i="3"/>
  <c r="AE42" i="3" s="1"/>
  <c r="AF42" i="3" s="1"/>
  <c r="X41" i="3"/>
  <c r="Y41" i="3" s="1"/>
  <c r="Z41" i="3" s="1"/>
  <c r="R41" i="3"/>
  <c r="S41" i="3" s="1"/>
  <c r="T41" i="3" s="1"/>
  <c r="L41" i="3"/>
  <c r="M41" i="3" s="1"/>
  <c r="N41" i="3" s="1"/>
  <c r="AD40" i="3"/>
  <c r="AE40" i="3" s="1"/>
  <c r="AF40" i="3" s="1"/>
  <c r="X40" i="3"/>
  <c r="Y40" i="3" s="1"/>
  <c r="Z40" i="3" s="1"/>
  <c r="R40" i="3"/>
  <c r="S40" i="3" s="1"/>
  <c r="T40" i="3" s="1"/>
  <c r="AD39" i="3"/>
  <c r="AE39" i="3" s="1"/>
  <c r="AF39" i="3" s="1"/>
  <c r="R39" i="3"/>
  <c r="S39" i="3" s="1"/>
  <c r="T39" i="3" s="1"/>
  <c r="L39" i="3"/>
  <c r="M39" i="3" s="1"/>
  <c r="N39" i="3" s="1"/>
  <c r="AD38" i="3"/>
  <c r="AE38" i="3" s="1"/>
  <c r="AF38" i="3" s="1"/>
  <c r="R37" i="3"/>
  <c r="S37" i="3" s="1"/>
  <c r="T37" i="3" s="1"/>
  <c r="AD36" i="3"/>
  <c r="AE36" i="3" s="1"/>
  <c r="AF36" i="3" s="1"/>
  <c r="X36" i="3"/>
  <c r="Y36" i="3" s="1"/>
  <c r="Z36" i="3" s="1"/>
  <c r="R36" i="3"/>
  <c r="S36" i="3" s="1"/>
  <c r="T36" i="3" s="1"/>
  <c r="AD35" i="3"/>
  <c r="AE35" i="3" s="1"/>
  <c r="AF35" i="3" s="1"/>
  <c r="L35" i="3"/>
  <c r="M35" i="3" s="1"/>
  <c r="N35" i="3" s="1"/>
  <c r="AD34" i="3"/>
  <c r="AE34" i="3" s="1"/>
  <c r="AF34" i="3" s="1"/>
  <c r="X33" i="3"/>
  <c r="Y33" i="3" s="1"/>
  <c r="Z33" i="3" s="1"/>
  <c r="R33" i="3"/>
  <c r="S33" i="3" s="1"/>
  <c r="T33" i="3" s="1"/>
  <c r="AD32" i="3"/>
  <c r="AE32" i="3" s="1"/>
  <c r="AF32" i="3" s="1"/>
  <c r="R32" i="3"/>
  <c r="S32" i="3" s="1"/>
  <c r="T32" i="3" s="1"/>
  <c r="AD31" i="3"/>
  <c r="AE31" i="3" s="1"/>
  <c r="AF31" i="3" s="1"/>
  <c r="R31" i="3"/>
  <c r="S31" i="3" s="1"/>
  <c r="T31" i="3" s="1"/>
  <c r="AD30" i="3"/>
  <c r="AE30" i="3" s="1"/>
  <c r="AF30" i="3" s="1"/>
  <c r="AD29" i="3"/>
  <c r="AE29" i="3" s="1"/>
  <c r="AF29" i="3" s="1"/>
  <c r="X29" i="3"/>
  <c r="Y29" i="3" s="1"/>
  <c r="Z29" i="3" s="1"/>
  <c r="AD28" i="3"/>
  <c r="AE28" i="3" s="1"/>
  <c r="AF28" i="3" s="1"/>
  <c r="X28" i="3"/>
  <c r="Y28" i="3" s="1"/>
  <c r="Z28" i="3" s="1"/>
  <c r="R28" i="3"/>
  <c r="S28" i="3" s="1"/>
  <c r="T28" i="3" s="1"/>
  <c r="AD27" i="3"/>
  <c r="AE27" i="3" s="1"/>
  <c r="AF27" i="3" s="1"/>
  <c r="X27" i="3"/>
  <c r="Y27" i="3" s="1"/>
  <c r="Z27" i="3" s="1"/>
  <c r="AD26" i="3"/>
  <c r="AE26" i="3" s="1"/>
  <c r="AF26" i="3" s="1"/>
  <c r="X26" i="3"/>
  <c r="Y26" i="3" s="1"/>
  <c r="Z26" i="3" s="1"/>
  <c r="R26" i="3"/>
  <c r="S26" i="3" s="1"/>
  <c r="T26" i="3" s="1"/>
  <c r="R25" i="3"/>
  <c r="S25" i="3" s="1"/>
  <c r="T25" i="3" s="1"/>
  <c r="AD24" i="3"/>
  <c r="AE24" i="3" s="1"/>
  <c r="AF24" i="3" s="1"/>
  <c r="R24" i="3"/>
  <c r="S24" i="3" s="1"/>
  <c r="T24" i="3" s="1"/>
  <c r="AD23" i="3"/>
  <c r="AE23" i="3" s="1"/>
  <c r="AF23" i="3" s="1"/>
  <c r="R23" i="3"/>
  <c r="S23" i="3" s="1"/>
  <c r="T23" i="3" s="1"/>
  <c r="AD22" i="3"/>
  <c r="AE22" i="3" s="1"/>
  <c r="AF22" i="3" s="1"/>
  <c r="AD21" i="3"/>
  <c r="AE21" i="3" s="1"/>
  <c r="AF21" i="3" s="1"/>
  <c r="R21" i="3"/>
  <c r="S21" i="3" s="1"/>
  <c r="T21" i="3" s="1"/>
  <c r="AD20" i="3"/>
  <c r="AE20" i="3" s="1"/>
  <c r="AF20" i="3" s="1"/>
  <c r="R20" i="3"/>
  <c r="S20" i="3" s="1"/>
  <c r="T20" i="3" s="1"/>
  <c r="AD19" i="3"/>
  <c r="AE19" i="3" s="1"/>
  <c r="AF19" i="3" s="1"/>
  <c r="AD18" i="3"/>
  <c r="AE18" i="3" s="1"/>
  <c r="AF18" i="3" s="1"/>
  <c r="X18" i="3"/>
  <c r="Y18" i="3" s="1"/>
  <c r="Z18" i="3" s="1"/>
  <c r="R18" i="3"/>
  <c r="S18" i="3" s="1"/>
  <c r="T18" i="3" s="1"/>
  <c r="L18" i="3"/>
  <c r="M18" i="3" s="1"/>
  <c r="N18" i="3" s="1"/>
  <c r="R17" i="3"/>
  <c r="S17" i="3" s="1"/>
  <c r="T17" i="3" s="1"/>
  <c r="AD16" i="3"/>
  <c r="AE16" i="3" s="1"/>
  <c r="AF16" i="3" s="1"/>
  <c r="X16" i="3"/>
  <c r="Y16" i="3" s="1"/>
  <c r="Z16" i="3" s="1"/>
  <c r="R16" i="3"/>
  <c r="S16" i="3" s="1"/>
  <c r="T16" i="3" s="1"/>
  <c r="L16" i="3"/>
  <c r="M16" i="3" s="1"/>
  <c r="N16" i="3" s="1"/>
  <c r="AD15" i="3"/>
  <c r="AE15" i="3" s="1"/>
  <c r="AF15" i="3" s="1"/>
  <c r="R15" i="3"/>
  <c r="S15" i="3" s="1"/>
  <c r="T15" i="3" s="1"/>
  <c r="AD14" i="3"/>
  <c r="AE14" i="3" s="1"/>
  <c r="AF14" i="3" s="1"/>
  <c r="L14" i="3"/>
  <c r="M14" i="3" s="1"/>
  <c r="N14" i="3" s="1"/>
  <c r="AD13" i="3"/>
  <c r="AE13" i="3" s="1"/>
  <c r="AF13" i="3" s="1"/>
  <c r="AD12" i="3"/>
  <c r="AE12" i="3" s="1"/>
  <c r="AF12" i="3" s="1"/>
  <c r="L11" i="3"/>
  <c r="M11" i="3" s="1"/>
  <c r="N11" i="3" s="1"/>
  <c r="AD10" i="3"/>
  <c r="AE10" i="3" s="1"/>
  <c r="AF10" i="3" s="1"/>
  <c r="R9" i="3"/>
  <c r="S9" i="3" s="1"/>
  <c r="T9" i="3" s="1"/>
  <c r="AD8" i="3"/>
  <c r="AE8" i="3" s="1"/>
  <c r="AF8" i="3" s="1"/>
  <c r="R8" i="3"/>
  <c r="S8" i="3" s="1"/>
  <c r="T8" i="3" s="1"/>
  <c r="AD7" i="3"/>
  <c r="AE7" i="3" s="1"/>
  <c r="AF7" i="3" s="1"/>
  <c r="R7" i="3"/>
  <c r="S7" i="3" s="1"/>
  <c r="T7" i="3" s="1"/>
  <c r="AD6" i="3"/>
  <c r="AE6" i="3" s="1"/>
  <c r="AF6" i="3" s="1"/>
  <c r="X6" i="3"/>
  <c r="Y6" i="3" s="1"/>
  <c r="Z6" i="3" s="1"/>
  <c r="L6" i="3"/>
  <c r="M6" i="3" s="1"/>
  <c r="N6" i="3" s="1"/>
  <c r="AD5" i="3"/>
  <c r="AE5" i="3" s="1"/>
  <c r="AF5" i="3" s="1"/>
  <c r="X5" i="3"/>
  <c r="Y5" i="3" s="1"/>
  <c r="Z5" i="3" s="1"/>
  <c r="AD4" i="3"/>
  <c r="AE4" i="3" s="1"/>
  <c r="AF4" i="3" s="1"/>
  <c r="X4" i="3"/>
  <c r="Y4" i="3" s="1"/>
  <c r="Z4" i="3" s="1"/>
  <c r="L4" i="3"/>
  <c r="M4" i="3" s="1"/>
  <c r="N4" i="3" s="1"/>
  <c r="AD3" i="3"/>
  <c r="AE3" i="3" s="1"/>
  <c r="AF3" i="3" s="1"/>
  <c r="R3" i="3"/>
  <c r="S3" i="3" s="1"/>
  <c r="T3" i="3" s="1"/>
  <c r="L2" i="3"/>
  <c r="M2" i="3" s="1"/>
  <c r="E3" i="2"/>
  <c r="F3" i="2" s="1"/>
  <c r="G3" i="2" s="1"/>
  <c r="E15" i="2"/>
  <c r="F15" i="2" s="1"/>
  <c r="G15" i="2" s="1"/>
  <c r="E12" i="2"/>
  <c r="F12" i="2" s="1"/>
  <c r="G12" i="2" s="1"/>
  <c r="E28" i="2"/>
  <c r="F28" i="2" s="1"/>
  <c r="G28" i="2" s="1"/>
  <c r="E29" i="2"/>
  <c r="F29" i="2" s="1"/>
  <c r="G29" i="2" s="1"/>
  <c r="E9" i="2"/>
  <c r="F9" i="2" s="1"/>
  <c r="G9" i="2" s="1"/>
  <c r="E31" i="2"/>
  <c r="F31" i="2" s="1"/>
  <c r="G31" i="2" s="1"/>
  <c r="E27" i="2"/>
  <c r="F27" i="2" s="1"/>
  <c r="G27" i="2" s="1"/>
  <c r="E42" i="2"/>
  <c r="F42" i="2" s="1"/>
  <c r="G42" i="2" s="1"/>
  <c r="E30" i="2"/>
  <c r="F30" i="2" s="1"/>
  <c r="G30" i="2" s="1"/>
  <c r="E35" i="2"/>
  <c r="F35" i="2" s="1"/>
  <c r="G35" i="2" s="1"/>
  <c r="E39" i="2"/>
  <c r="F39" i="2" s="1"/>
  <c r="G39" i="2" s="1"/>
  <c r="E25" i="2"/>
  <c r="F25" i="2" s="1"/>
  <c r="G25" i="2" s="1"/>
  <c r="E43" i="2"/>
  <c r="F43" i="2" s="1"/>
  <c r="G43" i="2" s="1"/>
  <c r="E7" i="2"/>
  <c r="F7" i="2" s="1"/>
  <c r="G7" i="2" s="1"/>
  <c r="E18" i="2"/>
  <c r="F18" i="2" s="1"/>
  <c r="G18" i="2" s="1"/>
  <c r="E17" i="2"/>
  <c r="F17" i="2" s="1"/>
  <c r="G17" i="2" s="1"/>
  <c r="E37" i="2"/>
  <c r="F37" i="2" s="1"/>
  <c r="G37" i="2" s="1"/>
  <c r="Q33" i="2"/>
  <c r="R33" i="2" s="1"/>
  <c r="S33" i="2" s="1"/>
  <c r="AC10" i="2"/>
  <c r="AD10" i="2" s="1"/>
  <c r="AE10" i="2" s="1"/>
  <c r="AC11" i="2"/>
  <c r="AD11" i="2" s="1"/>
  <c r="AE11" i="2" s="1"/>
  <c r="AC13" i="2"/>
  <c r="AD13" i="2" s="1"/>
  <c r="AE13" i="2" s="1"/>
  <c r="AC19" i="2"/>
  <c r="AD19" i="2" s="1"/>
  <c r="AE19" i="2" s="1"/>
  <c r="AC20" i="2"/>
  <c r="AD20" i="2" s="1"/>
  <c r="AE20" i="2" s="1"/>
  <c r="AC22" i="2"/>
  <c r="AD22" i="2" s="1"/>
  <c r="AE22" i="2" s="1"/>
  <c r="AC23" i="2"/>
  <c r="AD23" i="2" s="1"/>
  <c r="AE23" i="2" s="1"/>
  <c r="AC24" i="2"/>
  <c r="AD24" i="2" s="1"/>
  <c r="AE24" i="2" s="1"/>
  <c r="AC25" i="2"/>
  <c r="AD25" i="2" s="1"/>
  <c r="AE25" i="2" s="1"/>
  <c r="AC31" i="2"/>
  <c r="AD31" i="2" s="1"/>
  <c r="AE31" i="2" s="1"/>
  <c r="AC34" i="2"/>
  <c r="AD34" i="2" s="1"/>
  <c r="AE34" i="2" s="1"/>
  <c r="AC36" i="2"/>
  <c r="AD36" i="2" s="1"/>
  <c r="AE36" i="2" s="1"/>
  <c r="AC37" i="2"/>
  <c r="AD37" i="2" s="1"/>
  <c r="AE37" i="2" s="1"/>
  <c r="AC42" i="2"/>
  <c r="AD42" i="2" s="1"/>
  <c r="AE42" i="2" s="1"/>
  <c r="AC43" i="2"/>
  <c r="AD43" i="2" s="1"/>
  <c r="AE43" i="2" s="1"/>
  <c r="AC44" i="2"/>
  <c r="AD44" i="2" s="1"/>
  <c r="AE44" i="2" s="1"/>
  <c r="E6" i="2"/>
  <c r="F6" i="2" s="1"/>
  <c r="G6" i="2" s="1"/>
  <c r="E19" i="2"/>
  <c r="F19" i="2" s="1"/>
  <c r="G19" i="2" s="1"/>
  <c r="E38" i="2"/>
  <c r="F38" i="2" s="1"/>
  <c r="G38" i="2" s="1"/>
  <c r="E22" i="2"/>
  <c r="F22" i="2" s="1"/>
  <c r="G22" i="2" s="1"/>
  <c r="E23" i="2"/>
  <c r="F23" i="2" s="1"/>
  <c r="G23" i="2" s="1"/>
  <c r="E21" i="2"/>
  <c r="F21" i="2" s="1"/>
  <c r="G21" i="2" s="1"/>
  <c r="AC33" i="2"/>
  <c r="AD33" i="2" s="1"/>
  <c r="AE33" i="2" s="1"/>
  <c r="AC32" i="2"/>
  <c r="AD32" i="2" s="1"/>
  <c r="AE32" i="2" s="1"/>
  <c r="AC28" i="2"/>
  <c r="AD28" i="2" s="1"/>
  <c r="AE28" i="2" s="1"/>
  <c r="AC26" i="2"/>
  <c r="AD26" i="2" s="1"/>
  <c r="AE26" i="2" s="1"/>
  <c r="AC21" i="2"/>
  <c r="AD21" i="2" s="1"/>
  <c r="AE21" i="2" s="1"/>
  <c r="AC15" i="2"/>
  <c r="AD15" i="2" s="1"/>
  <c r="AE15" i="2" s="1"/>
  <c r="AC14" i="2"/>
  <c r="AD14" i="2" s="1"/>
  <c r="AE14" i="2" s="1"/>
  <c r="AC9" i="2"/>
  <c r="AD9" i="2" s="1"/>
  <c r="AE9" i="2" s="1"/>
  <c r="AC8" i="2"/>
  <c r="AD8" i="2" s="1"/>
  <c r="AE8" i="2" s="1"/>
  <c r="AC4" i="2"/>
  <c r="AD4" i="2" s="1"/>
  <c r="AE4" i="2" s="1"/>
  <c r="W44" i="2"/>
  <c r="X44" i="2" s="1"/>
  <c r="Y44" i="2" s="1"/>
  <c r="W43" i="2"/>
  <c r="X43" i="2" s="1"/>
  <c r="Y43" i="2" s="1"/>
  <c r="W42" i="2"/>
  <c r="X42" i="2" s="1"/>
  <c r="Y42" i="2" s="1"/>
  <c r="W37" i="2"/>
  <c r="X37" i="2" s="1"/>
  <c r="Y37" i="2" s="1"/>
  <c r="W35" i="2"/>
  <c r="X35" i="2" s="1"/>
  <c r="Y35" i="2" s="1"/>
  <c r="W34" i="2"/>
  <c r="X34" i="2" s="1"/>
  <c r="Y34" i="2" s="1"/>
  <c r="W31" i="2"/>
  <c r="X31" i="2" s="1"/>
  <c r="Y31" i="2" s="1"/>
  <c r="W30" i="2"/>
  <c r="X30" i="2" s="1"/>
  <c r="Y30" i="2" s="1"/>
  <c r="W25" i="2"/>
  <c r="X25" i="2" s="1"/>
  <c r="Y25" i="2" s="1"/>
  <c r="W22" i="2"/>
  <c r="X22" i="2" s="1"/>
  <c r="Y22" i="2" s="1"/>
  <c r="W21" i="2"/>
  <c r="X21" i="2" s="1"/>
  <c r="Y21" i="2" s="1"/>
  <c r="W20" i="2"/>
  <c r="X20" i="2" s="1"/>
  <c r="Y20" i="2" s="1"/>
  <c r="W19" i="2"/>
  <c r="X19" i="2" s="1"/>
  <c r="Y19" i="2" s="1"/>
  <c r="W18" i="2"/>
  <c r="X18" i="2" s="1"/>
  <c r="Y18" i="2" s="1"/>
  <c r="W14" i="2"/>
  <c r="X14" i="2" s="1"/>
  <c r="Y14" i="2" s="1"/>
  <c r="W10" i="2"/>
  <c r="X10" i="2" s="1"/>
  <c r="Y10" i="2" s="1"/>
  <c r="W9" i="2"/>
  <c r="X9" i="2" s="1"/>
  <c r="Y9" i="2" s="1"/>
  <c r="W8" i="2"/>
  <c r="X8" i="2" s="1"/>
  <c r="Y8" i="2" s="1"/>
  <c r="W7" i="2"/>
  <c r="X7" i="2" s="1"/>
  <c r="Y7" i="2" s="1"/>
  <c r="W6" i="2"/>
  <c r="X6" i="2" s="1"/>
  <c r="Y6" i="2" s="1"/>
  <c r="W2" i="2"/>
  <c r="X2" i="2" s="1"/>
  <c r="Y2" i="2" s="1"/>
  <c r="Q40" i="2"/>
  <c r="R40" i="2" s="1"/>
  <c r="S40" i="2" s="1"/>
  <c r="Q37" i="2"/>
  <c r="R37" i="2" s="1"/>
  <c r="S37" i="2" s="1"/>
  <c r="Q36" i="2"/>
  <c r="R36" i="2" s="1"/>
  <c r="S36" i="2" s="1"/>
  <c r="Q35" i="2"/>
  <c r="R35" i="2" s="1"/>
  <c r="S35" i="2" s="1"/>
  <c r="Q34" i="2"/>
  <c r="R34" i="2" s="1"/>
  <c r="S34" i="2" s="1"/>
  <c r="Q30" i="2"/>
  <c r="R30" i="2" s="1"/>
  <c r="S30" i="2" s="1"/>
  <c r="Q26" i="2"/>
  <c r="R26" i="2" s="1"/>
  <c r="S26" i="2" s="1"/>
  <c r="Q25" i="2"/>
  <c r="R25" i="2" s="1"/>
  <c r="S25" i="2" s="1"/>
  <c r="Q23" i="2"/>
  <c r="R23" i="2" s="1"/>
  <c r="S23" i="2" s="1"/>
  <c r="Q22" i="2"/>
  <c r="R22" i="2" s="1"/>
  <c r="S22" i="2" s="1"/>
  <c r="Q21" i="2"/>
  <c r="R21" i="2" s="1"/>
  <c r="S21" i="2" s="1"/>
  <c r="Q16" i="2"/>
  <c r="R16" i="2" s="1"/>
  <c r="S16" i="2" s="1"/>
  <c r="Q14" i="2"/>
  <c r="R14" i="2" s="1"/>
  <c r="S14" i="2" s="1"/>
  <c r="Q13" i="2"/>
  <c r="R13" i="2" s="1"/>
  <c r="S13" i="2" s="1"/>
  <c r="Q11" i="2"/>
  <c r="R11" i="2" s="1"/>
  <c r="S11" i="2" s="1"/>
  <c r="Q10" i="2"/>
  <c r="R10" i="2" s="1"/>
  <c r="S10" i="2" s="1"/>
  <c r="P45" i="2"/>
  <c r="Q4" i="2"/>
  <c r="R4" i="2" s="1"/>
  <c r="Q2" i="2"/>
  <c r="R2" i="2" s="1"/>
  <c r="S2" i="2" s="1"/>
  <c r="K2" i="2"/>
  <c r="L2" i="2" s="1"/>
  <c r="K37" i="2"/>
  <c r="L37" i="2" s="1"/>
  <c r="M37" i="2" s="1"/>
  <c r="K35" i="2"/>
  <c r="L35" i="2" s="1"/>
  <c r="M35" i="2" s="1"/>
  <c r="K24" i="2"/>
  <c r="L24" i="2" s="1"/>
  <c r="M24" i="2" s="1"/>
  <c r="K23" i="2"/>
  <c r="L23" i="2" s="1"/>
  <c r="M23" i="2" s="1"/>
  <c r="K22" i="2"/>
  <c r="L22" i="2" s="1"/>
  <c r="M22" i="2" s="1"/>
  <c r="K21" i="2"/>
  <c r="L21" i="2" s="1"/>
  <c r="M21" i="2" s="1"/>
  <c r="K19" i="2"/>
  <c r="L19" i="2" s="1"/>
  <c r="M19" i="2" s="1"/>
  <c r="K17" i="2"/>
  <c r="L17" i="2" s="1"/>
  <c r="M17" i="2" s="1"/>
  <c r="K15" i="2"/>
  <c r="L15" i="2" s="1"/>
  <c r="M15" i="2" s="1"/>
  <c r="K13" i="2"/>
  <c r="L13" i="2" s="1"/>
  <c r="M13" i="2" s="1"/>
  <c r="K12" i="2"/>
  <c r="L12" i="2" s="1"/>
  <c r="M12" i="2" s="1"/>
  <c r="K10" i="2"/>
  <c r="L10" i="2" s="1"/>
  <c r="M10" i="2" s="1"/>
  <c r="E41" i="2"/>
  <c r="F41" i="2" s="1"/>
  <c r="G41" i="2" s="1"/>
  <c r="E36" i="2"/>
  <c r="F36" i="2" s="1"/>
  <c r="G36" i="2" s="1"/>
  <c r="E34" i="2"/>
  <c r="F34" i="2" s="1"/>
  <c r="G34" i="2" s="1"/>
  <c r="E32" i="2"/>
  <c r="F32" i="2" s="1"/>
  <c r="G32" i="2" s="1"/>
  <c r="E26" i="2"/>
  <c r="F26" i="2" s="1"/>
  <c r="G26" i="2" s="1"/>
  <c r="E24" i="2"/>
  <c r="F24" i="2" s="1"/>
  <c r="G24" i="2" s="1"/>
  <c r="E20" i="2"/>
  <c r="F20" i="2" s="1"/>
  <c r="G20" i="2" s="1"/>
  <c r="E16" i="2"/>
  <c r="F16" i="2" s="1"/>
  <c r="G16" i="2" s="1"/>
  <c r="E14" i="2"/>
  <c r="F14" i="2" s="1"/>
  <c r="G14" i="2" s="1"/>
  <c r="E13" i="2"/>
  <c r="F13" i="2" s="1"/>
  <c r="G13" i="2" s="1"/>
  <c r="E11" i="2"/>
  <c r="F11" i="2" s="1"/>
  <c r="G11" i="2" s="1"/>
  <c r="E10" i="2"/>
  <c r="F10" i="2" s="1"/>
  <c r="G10" i="2" s="1"/>
  <c r="E8" i="2"/>
  <c r="F8" i="2" s="1"/>
  <c r="G8" i="2" s="1"/>
  <c r="E5" i="2"/>
  <c r="F5" i="2" s="1"/>
  <c r="G5" i="2" s="1"/>
  <c r="E4" i="2"/>
  <c r="F4" i="2" s="1"/>
  <c r="G4" i="2" s="1"/>
  <c r="AA45" i="2"/>
  <c r="U45" i="2"/>
  <c r="O45" i="2"/>
  <c r="I45" i="2"/>
  <c r="C45" i="2"/>
  <c r="Q44" i="2"/>
  <c r="R44" i="2" s="1"/>
  <c r="S44" i="2" s="1"/>
  <c r="Q43" i="2"/>
  <c r="R43" i="2" s="1"/>
  <c r="S43" i="2" s="1"/>
  <c r="K43" i="2"/>
  <c r="L43" i="2" s="1"/>
  <c r="M43" i="2" s="1"/>
  <c r="Q42" i="2"/>
  <c r="R42" i="2" s="1"/>
  <c r="S42" i="2" s="1"/>
  <c r="K42" i="2"/>
  <c r="L42" i="2" s="1"/>
  <c r="M42" i="2" s="1"/>
  <c r="AC41" i="2"/>
  <c r="AD41" i="2" s="1"/>
  <c r="AE41" i="2" s="1"/>
  <c r="W41" i="2"/>
  <c r="X41" i="2" s="1"/>
  <c r="Y41" i="2" s="1"/>
  <c r="Q41" i="2"/>
  <c r="R41" i="2" s="1"/>
  <c r="S41" i="2" s="1"/>
  <c r="K41" i="2"/>
  <c r="L41" i="2" s="1"/>
  <c r="M41" i="2" s="1"/>
  <c r="AC40" i="2"/>
  <c r="AD40" i="2" s="1"/>
  <c r="AE40" i="2" s="1"/>
  <c r="W40" i="2"/>
  <c r="X40" i="2" s="1"/>
  <c r="Y40" i="2" s="1"/>
  <c r="AC39" i="2"/>
  <c r="AD39" i="2" s="1"/>
  <c r="AE39" i="2" s="1"/>
  <c r="W39" i="2"/>
  <c r="X39" i="2" s="1"/>
  <c r="Y39" i="2" s="1"/>
  <c r="Q39" i="2"/>
  <c r="R39" i="2" s="1"/>
  <c r="S39" i="2" s="1"/>
  <c r="K39" i="2"/>
  <c r="L39" i="2" s="1"/>
  <c r="M39" i="2" s="1"/>
  <c r="AC38" i="2"/>
  <c r="AD38" i="2" s="1"/>
  <c r="AE38" i="2" s="1"/>
  <c r="W38" i="2"/>
  <c r="X38" i="2" s="1"/>
  <c r="Y38" i="2" s="1"/>
  <c r="Q38" i="2"/>
  <c r="R38" i="2" s="1"/>
  <c r="S38" i="2" s="1"/>
  <c r="K38" i="2"/>
  <c r="L38" i="2" s="1"/>
  <c r="M38" i="2" s="1"/>
  <c r="W36" i="2"/>
  <c r="X36" i="2" s="1"/>
  <c r="Y36" i="2" s="1"/>
  <c r="K36" i="2"/>
  <c r="L36" i="2" s="1"/>
  <c r="M36" i="2" s="1"/>
  <c r="AC35" i="2"/>
  <c r="AD35" i="2" s="1"/>
  <c r="AE35" i="2" s="1"/>
  <c r="K34" i="2"/>
  <c r="L34" i="2" s="1"/>
  <c r="M34" i="2" s="1"/>
  <c r="W33" i="2"/>
  <c r="X33" i="2" s="1"/>
  <c r="Y33" i="2" s="1"/>
  <c r="W32" i="2"/>
  <c r="X32" i="2" s="1"/>
  <c r="Y32" i="2" s="1"/>
  <c r="Q32" i="2"/>
  <c r="R32" i="2" s="1"/>
  <c r="S32" i="2" s="1"/>
  <c r="K32" i="2"/>
  <c r="L32" i="2" s="1"/>
  <c r="M32" i="2" s="1"/>
  <c r="Q31" i="2"/>
  <c r="R31" i="2" s="1"/>
  <c r="S31" i="2" s="1"/>
  <c r="K31" i="2"/>
  <c r="L31" i="2" s="1"/>
  <c r="M31" i="2" s="1"/>
  <c r="AC30" i="2"/>
  <c r="AD30" i="2" s="1"/>
  <c r="AE30" i="2" s="1"/>
  <c r="K30" i="2"/>
  <c r="L30" i="2" s="1"/>
  <c r="M30" i="2" s="1"/>
  <c r="AC29" i="2"/>
  <c r="AD29" i="2" s="1"/>
  <c r="AE29" i="2" s="1"/>
  <c r="W29" i="2"/>
  <c r="X29" i="2" s="1"/>
  <c r="Y29" i="2" s="1"/>
  <c r="Q29" i="2"/>
  <c r="R29" i="2" s="1"/>
  <c r="S29" i="2" s="1"/>
  <c r="K29" i="2"/>
  <c r="L29" i="2" s="1"/>
  <c r="M29" i="2" s="1"/>
  <c r="W28" i="2"/>
  <c r="X28" i="2" s="1"/>
  <c r="Y28" i="2" s="1"/>
  <c r="Q28" i="2"/>
  <c r="R28" i="2" s="1"/>
  <c r="S28" i="2" s="1"/>
  <c r="K28" i="2"/>
  <c r="L28" i="2" s="1"/>
  <c r="M28" i="2" s="1"/>
  <c r="AC27" i="2"/>
  <c r="AD27" i="2" s="1"/>
  <c r="AE27" i="2" s="1"/>
  <c r="W27" i="2"/>
  <c r="X27" i="2" s="1"/>
  <c r="Y27" i="2" s="1"/>
  <c r="Q27" i="2"/>
  <c r="R27" i="2" s="1"/>
  <c r="S27" i="2" s="1"/>
  <c r="K27" i="2"/>
  <c r="L27" i="2" s="1"/>
  <c r="M27" i="2" s="1"/>
  <c r="W26" i="2"/>
  <c r="X26" i="2" s="1"/>
  <c r="Y26" i="2" s="1"/>
  <c r="K26" i="2"/>
  <c r="L26" i="2" s="1"/>
  <c r="M26" i="2" s="1"/>
  <c r="K25" i="2"/>
  <c r="L25" i="2" s="1"/>
  <c r="M25" i="2" s="1"/>
  <c r="W24" i="2"/>
  <c r="X24" i="2" s="1"/>
  <c r="Y24" i="2" s="1"/>
  <c r="Q24" i="2"/>
  <c r="R24" i="2" s="1"/>
  <c r="S24" i="2" s="1"/>
  <c r="W23" i="2"/>
  <c r="X23" i="2" s="1"/>
  <c r="Y23" i="2" s="1"/>
  <c r="Q20" i="2"/>
  <c r="R20" i="2" s="1"/>
  <c r="S20" i="2" s="1"/>
  <c r="K20" i="2"/>
  <c r="L20" i="2" s="1"/>
  <c r="M20" i="2" s="1"/>
  <c r="Q19" i="2"/>
  <c r="R19" i="2" s="1"/>
  <c r="S19" i="2" s="1"/>
  <c r="AC18" i="2"/>
  <c r="AD18" i="2" s="1"/>
  <c r="AE18" i="2" s="1"/>
  <c r="Q18" i="2"/>
  <c r="R18" i="2" s="1"/>
  <c r="S18" i="2" s="1"/>
  <c r="K18" i="2"/>
  <c r="L18" i="2" s="1"/>
  <c r="M18" i="2" s="1"/>
  <c r="AC17" i="2"/>
  <c r="AD17" i="2" s="1"/>
  <c r="AE17" i="2" s="1"/>
  <c r="W17" i="2"/>
  <c r="X17" i="2" s="1"/>
  <c r="Y17" i="2" s="1"/>
  <c r="Q17" i="2"/>
  <c r="R17" i="2" s="1"/>
  <c r="S17" i="2" s="1"/>
  <c r="AC16" i="2"/>
  <c r="AD16" i="2" s="1"/>
  <c r="AE16" i="2" s="1"/>
  <c r="W16" i="2"/>
  <c r="X16" i="2" s="1"/>
  <c r="Y16" i="2" s="1"/>
  <c r="K16" i="2"/>
  <c r="L16" i="2" s="1"/>
  <c r="M16" i="2" s="1"/>
  <c r="W15" i="2"/>
  <c r="X15" i="2" s="1"/>
  <c r="Y15" i="2" s="1"/>
  <c r="Q15" i="2"/>
  <c r="R15" i="2" s="1"/>
  <c r="S15" i="2" s="1"/>
  <c r="K14" i="2"/>
  <c r="L14" i="2" s="1"/>
  <c r="M14" i="2" s="1"/>
  <c r="W13" i="2"/>
  <c r="X13" i="2" s="1"/>
  <c r="Y13" i="2" s="1"/>
  <c r="AC12" i="2"/>
  <c r="AD12" i="2" s="1"/>
  <c r="AE12" i="2" s="1"/>
  <c r="W12" i="2"/>
  <c r="X12" i="2" s="1"/>
  <c r="Y12" i="2" s="1"/>
  <c r="Q12" i="2"/>
  <c r="R12" i="2" s="1"/>
  <c r="S12" i="2" s="1"/>
  <c r="W11" i="2"/>
  <c r="X11" i="2" s="1"/>
  <c r="Y11" i="2" s="1"/>
  <c r="K11" i="2"/>
  <c r="L11" i="2" s="1"/>
  <c r="M11" i="2" s="1"/>
  <c r="Q8" i="2"/>
  <c r="R8" i="2" s="1"/>
  <c r="S8" i="2" s="1"/>
  <c r="K8" i="2"/>
  <c r="L8" i="2" s="1"/>
  <c r="M8" i="2" s="1"/>
  <c r="AC7" i="2"/>
  <c r="AD7" i="2" s="1"/>
  <c r="AE7" i="2" s="1"/>
  <c r="Q7" i="2"/>
  <c r="R7" i="2" s="1"/>
  <c r="S7" i="2" s="1"/>
  <c r="K7" i="2"/>
  <c r="L7" i="2" s="1"/>
  <c r="M7" i="2" s="1"/>
  <c r="AC6" i="2"/>
  <c r="AD6" i="2" s="1"/>
  <c r="AE6" i="2" s="1"/>
  <c r="Q6" i="2"/>
  <c r="R6" i="2" s="1"/>
  <c r="S6" i="2" s="1"/>
  <c r="K6" i="2"/>
  <c r="L6" i="2" s="1"/>
  <c r="M6" i="2" s="1"/>
  <c r="AC5" i="2"/>
  <c r="AD5" i="2" s="1"/>
  <c r="AE5" i="2" s="1"/>
  <c r="W5" i="2"/>
  <c r="X5" i="2" s="1"/>
  <c r="Y5" i="2" s="1"/>
  <c r="Q5" i="2"/>
  <c r="R5" i="2" s="1"/>
  <c r="S5" i="2" s="1"/>
  <c r="K5" i="2"/>
  <c r="L5" i="2" s="1"/>
  <c r="M5" i="2" s="1"/>
  <c r="W4" i="2"/>
  <c r="X4" i="2" s="1"/>
  <c r="Y4" i="2" s="1"/>
  <c r="K4" i="2"/>
  <c r="L4" i="2" s="1"/>
  <c r="M4" i="2" s="1"/>
  <c r="AC3" i="2"/>
  <c r="AD3" i="2" s="1"/>
  <c r="AE3" i="2" s="1"/>
  <c r="W3" i="2"/>
  <c r="X3" i="2" s="1"/>
  <c r="Y3" i="2" s="1"/>
  <c r="Q3" i="2"/>
  <c r="R3" i="2" s="1"/>
  <c r="S3" i="2" s="1"/>
  <c r="K3" i="2"/>
  <c r="L3" i="2" s="1"/>
  <c r="M3" i="2" s="1"/>
  <c r="AC2" i="2"/>
  <c r="AD2" i="2" s="1"/>
  <c r="R45" i="4" l="1"/>
  <c r="F53" i="4" s="1"/>
  <c r="S2" i="4"/>
  <c r="G50" i="4"/>
  <c r="D49" i="4"/>
  <c r="F50" i="4"/>
  <c r="H48" i="4"/>
  <c r="H51" i="4"/>
  <c r="E50" i="4"/>
  <c r="G51" i="4"/>
  <c r="D50" i="4"/>
  <c r="F48" i="4"/>
  <c r="F51" i="4"/>
  <c r="H49" i="4"/>
  <c r="E51" i="4"/>
  <c r="G49" i="4"/>
  <c r="D51" i="4"/>
  <c r="F49" i="4"/>
  <c r="H50" i="4"/>
  <c r="E49" i="4"/>
  <c r="D45" i="4"/>
  <c r="P45" i="4"/>
  <c r="V45" i="4"/>
  <c r="X2" i="4"/>
  <c r="J45" i="4"/>
  <c r="L2" i="4"/>
  <c r="AB45" i="4"/>
  <c r="F45" i="4"/>
  <c r="G2" i="4"/>
  <c r="AD45" i="4"/>
  <c r="H53" i="4" s="1"/>
  <c r="AE2" i="4"/>
  <c r="D58" i="3"/>
  <c r="AB45" i="3"/>
  <c r="V45" i="3"/>
  <c r="X2" i="3"/>
  <c r="Y2" i="3" s="1"/>
  <c r="Z2" i="3" s="1"/>
  <c r="F48" i="3"/>
  <c r="E48" i="3"/>
  <c r="F51" i="3"/>
  <c r="E51" i="3"/>
  <c r="F50" i="3"/>
  <c r="E49" i="3"/>
  <c r="E50" i="3"/>
  <c r="P45" i="3"/>
  <c r="J45" i="3"/>
  <c r="D45" i="3"/>
  <c r="G9" i="3"/>
  <c r="H9" i="3" s="1"/>
  <c r="G30" i="3"/>
  <c r="H30" i="3" s="1"/>
  <c r="G22" i="3"/>
  <c r="H22" i="3" s="1"/>
  <c r="G14" i="3"/>
  <c r="H14" i="3" s="1"/>
  <c r="G6" i="3"/>
  <c r="H6" i="3" s="1"/>
  <c r="G38" i="3"/>
  <c r="H38" i="3" s="1"/>
  <c r="G39" i="3"/>
  <c r="H39" i="3" s="1"/>
  <c r="G15" i="3"/>
  <c r="H15" i="3" s="1"/>
  <c r="G7" i="3"/>
  <c r="H7" i="3" s="1"/>
  <c r="G20" i="3"/>
  <c r="H20" i="3" s="1"/>
  <c r="G12" i="3"/>
  <c r="H12" i="3" s="1"/>
  <c r="G4" i="3"/>
  <c r="H4" i="3" s="1"/>
  <c r="F41" i="3"/>
  <c r="G41" i="3" s="1"/>
  <c r="H41" i="3" s="1"/>
  <c r="G10" i="3"/>
  <c r="H10" i="3" s="1"/>
  <c r="H43" i="3"/>
  <c r="G35" i="3"/>
  <c r="H35" i="3" s="1"/>
  <c r="G42" i="3"/>
  <c r="H42" i="3" s="1"/>
  <c r="G37" i="3"/>
  <c r="H37" i="3" s="1"/>
  <c r="G29" i="3"/>
  <c r="H29" i="3" s="1"/>
  <c r="G13" i="3"/>
  <c r="H13" i="3" s="1"/>
  <c r="G5" i="3"/>
  <c r="H5" i="3" s="1"/>
  <c r="AE45" i="3"/>
  <c r="AC46" i="3" s="1"/>
  <c r="AF2" i="3"/>
  <c r="M45" i="3"/>
  <c r="N2" i="3"/>
  <c r="Y45" i="3"/>
  <c r="W46" i="3" s="1"/>
  <c r="S45" i="3"/>
  <c r="Q46" i="3" s="1"/>
  <c r="H2" i="3"/>
  <c r="AB45" i="2"/>
  <c r="V45" i="2"/>
  <c r="Q9" i="2"/>
  <c r="R9" i="2" s="1"/>
  <c r="S9" i="2" s="1"/>
  <c r="J45" i="2"/>
  <c r="K9" i="2"/>
  <c r="L9" i="2" s="1"/>
  <c r="M9" i="2" s="1"/>
  <c r="D45" i="2"/>
  <c r="E2" i="2"/>
  <c r="F2" i="2" s="1"/>
  <c r="G2" i="2" s="1"/>
  <c r="L45" i="2"/>
  <c r="J46" i="2" s="1"/>
  <c r="M2" i="2"/>
  <c r="S4" i="2"/>
  <c r="AD45" i="2"/>
  <c r="AB46" i="2" s="1"/>
  <c r="AE2" i="2"/>
  <c r="X45" i="2"/>
  <c r="G45" i="4" l="1"/>
  <c r="H2" i="4"/>
  <c r="L45" i="4"/>
  <c r="E53" i="4" s="1"/>
  <c r="M2" i="4"/>
  <c r="D53" i="4"/>
  <c r="S45" i="4"/>
  <c r="Q46" i="4" s="1"/>
  <c r="F52" i="4" s="1"/>
  <c r="F54" i="4" s="1"/>
  <c r="T2" i="4"/>
  <c r="X45" i="4"/>
  <c r="G53" i="4" s="1"/>
  <c r="Y2" i="4"/>
  <c r="D48" i="4"/>
  <c r="AE45" i="4"/>
  <c r="AC46" i="4" s="1"/>
  <c r="H52" i="4" s="1"/>
  <c r="H54" i="4" s="1"/>
  <c r="AF2" i="4"/>
  <c r="D50" i="3"/>
  <c r="D49" i="3"/>
  <c r="D48" i="3"/>
  <c r="D51" i="3"/>
  <c r="G45" i="3"/>
  <c r="D52" i="3" s="1"/>
  <c r="R45" i="2"/>
  <c r="P46" i="2" s="1"/>
  <c r="F45" i="2"/>
  <c r="D46" i="2" s="1"/>
  <c r="V46" i="2"/>
  <c r="D57" i="4" l="1"/>
  <c r="M45" i="4"/>
  <c r="K46" i="4" s="1"/>
  <c r="E52" i="4" s="1"/>
  <c r="E54" i="4" s="1"/>
  <c r="N2" i="4"/>
  <c r="E48" i="4"/>
  <c r="Y45" i="4"/>
  <c r="W46" i="4" s="1"/>
  <c r="G52" i="4" s="1"/>
  <c r="G54" i="4" s="1"/>
  <c r="Z2" i="4"/>
  <c r="G48" i="4"/>
  <c r="E46" i="4"/>
  <c r="D52" i="4" s="1"/>
  <c r="D54" i="4" s="1"/>
  <c r="D56" i="4" l="1"/>
  <c r="D58" i="4" s="1"/>
</calcChain>
</file>

<file path=xl/sharedStrings.xml><?xml version="1.0" encoding="utf-8"?>
<sst xmlns="http://schemas.openxmlformats.org/spreadsheetml/2006/main" count="887" uniqueCount="85">
  <si>
    <t>CODIGO</t>
  </si>
  <si>
    <t>Estimado Ago</t>
  </si>
  <si>
    <t>Real Ago</t>
  </si>
  <si>
    <t>Error</t>
  </si>
  <si>
    <t>Error abs</t>
  </si>
  <si>
    <t>MAPE</t>
  </si>
  <si>
    <t>Estimado Sept</t>
  </si>
  <si>
    <t>Real Sept</t>
  </si>
  <si>
    <t>Estimado Oct</t>
  </si>
  <si>
    <t>Real Oct</t>
  </si>
  <si>
    <t>Estimado Nov</t>
  </si>
  <si>
    <t>Real Nov</t>
  </si>
  <si>
    <t>Estimado Dic</t>
  </si>
  <si>
    <t>Real Dic</t>
  </si>
  <si>
    <t>PT002</t>
  </si>
  <si>
    <t>mstl</t>
  </si>
  <si>
    <t>PT003</t>
  </si>
  <si>
    <t>PT004</t>
  </si>
  <si>
    <t>rl_lineal</t>
  </si>
  <si>
    <t>PT005</t>
  </si>
  <si>
    <t>pms</t>
  </si>
  <si>
    <t>PT006</t>
  </si>
  <si>
    <t>PT007</t>
  </si>
  <si>
    <t>PT020</t>
  </si>
  <si>
    <t>PT024</t>
  </si>
  <si>
    <t>PT025</t>
  </si>
  <si>
    <t>PT026</t>
  </si>
  <si>
    <t>PT031</t>
  </si>
  <si>
    <t>PT033</t>
  </si>
  <si>
    <t>se</t>
  </si>
  <si>
    <t>PT034</t>
  </si>
  <si>
    <t>PT035</t>
  </si>
  <si>
    <t>PT042</t>
  </si>
  <si>
    <t>PT043</t>
  </si>
  <si>
    <t>PT045</t>
  </si>
  <si>
    <t>PT046</t>
  </si>
  <si>
    <t>PT047</t>
  </si>
  <si>
    <t>PT048</t>
  </si>
  <si>
    <t>PT049</t>
  </si>
  <si>
    <t>PT050</t>
  </si>
  <si>
    <t>PT052</t>
  </si>
  <si>
    <t>PT053</t>
  </si>
  <si>
    <t>PT054</t>
  </si>
  <si>
    <t>PT055</t>
  </si>
  <si>
    <t>PT056</t>
  </si>
  <si>
    <t>PT057</t>
  </si>
  <si>
    <t>PT064</t>
  </si>
  <si>
    <t>PT065</t>
  </si>
  <si>
    <t>PT066</t>
  </si>
  <si>
    <t>rl_estacional</t>
  </si>
  <si>
    <t>PT070</t>
  </si>
  <si>
    <t>PT071</t>
  </si>
  <si>
    <t>PT072</t>
  </si>
  <si>
    <t>PT073</t>
  </si>
  <si>
    <t>PT074</t>
  </si>
  <si>
    <t>PT075</t>
  </si>
  <si>
    <t>PT076</t>
  </si>
  <si>
    <t>PT078</t>
  </si>
  <si>
    <t>PT079</t>
  </si>
  <si>
    <t>PT080</t>
  </si>
  <si>
    <t>PT081</t>
  </si>
  <si>
    <t>PT082</t>
  </si>
  <si>
    <t>Modelo Ago</t>
  </si>
  <si>
    <t>Modelo Sept</t>
  </si>
  <si>
    <t>Modelo Oct</t>
  </si>
  <si>
    <t>Modelo Nov</t>
  </si>
  <si>
    <t>Modelo Dic</t>
  </si>
  <si>
    <t>TOTAL</t>
  </si>
  <si>
    <t>WMAPE</t>
  </si>
  <si>
    <t>Clasif</t>
  </si>
  <si>
    <t>CLASIFICACIÓN ABC</t>
  </si>
  <si>
    <t>AGOSTO</t>
  </si>
  <si>
    <t>AAA</t>
  </si>
  <si>
    <t>A</t>
  </si>
  <si>
    <t>B</t>
  </si>
  <si>
    <t>C</t>
  </si>
  <si>
    <t>SEPTIEMBRE</t>
  </si>
  <si>
    <t>OCTUBRE</t>
  </si>
  <si>
    <t>NOVIEMBRE</t>
  </si>
  <si>
    <t>DICIEMBRE</t>
  </si>
  <si>
    <t>Mae%</t>
  </si>
  <si>
    <t>Sesgo%</t>
  </si>
  <si>
    <t>Score%</t>
  </si>
  <si>
    <t>overall mae</t>
  </si>
  <si>
    <t>overall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</si>
</sst>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Display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9" fontId="0" fillId="0" borderId="0" xfId="0" applyNumberFormat="1"/>
    <xf numFmtId="0" fontId="16" fillId="0" borderId="0" xfId="0" applyFont="1"/>
    <xf numFmtId="0" fontId="16" fillId="34" borderId="10" xfId="0" applyFont="1" applyFill="1" applyBorder="1"/>
    <xf numFmtId="0" fontId="16" fillId="33" borderId="10" xfId="0" applyFont="1" applyFill="1" applyBorder="1"/>
    <xf numFmtId="0" fontId="0" fillId="0" borderId="10" xfId="0" applyBorder="1"/>
    <xf numFmtId="3" fontId="0" fillId="0" borderId="10" xfId="0" applyNumberFormat="1" applyBorder="1" applyAlignment="1">
      <alignment horizontal="center"/>
    </xf>
    <xf numFmtId="3" fontId="0" fillId="0" borderId="10" xfId="0" applyNumberFormat="1" applyBorder="1"/>
    <xf numFmtId="9" fontId="0" fillId="0" borderId="10" xfId="0" applyNumberFormat="1" applyBorder="1"/>
    <xf numFmtId="0" fontId="0" fillId="35" borderId="10" xfId="0" applyFill="1" applyBorder="1"/>
    <xf numFmtId="3" fontId="0" fillId="35" borderId="10" xfId="0" applyNumberFormat="1" applyFill="1" applyBorder="1" applyAlignment="1">
      <alignment horizontal="center"/>
    </xf>
    <xf numFmtId="3" fontId="0" fillId="35" borderId="10" xfId="0" applyNumberFormat="1" applyFill="1" applyBorder="1"/>
    <xf numFmtId="9" fontId="0" fillId="35" borderId="10" xfId="0" applyNumberFormat="1" applyFill="1" applyBorder="1"/>
    <xf numFmtId="10" fontId="0" fillId="0" borderId="0" xfId="0" applyNumberFormat="1"/>
    <xf numFmtId="0" fontId="16" fillId="0" borderId="11" xfId="0" applyFont="1" applyBorder="1" applyAlignment="1">
      <alignment horizontal="center"/>
    </xf>
    <xf numFmtId="3" fontId="18" fillId="36" borderId="12" xfId="0" quotePrefix="1" applyNumberFormat="1" applyFont="1" applyFill="1" applyBorder="1" applyAlignment="1">
      <alignment horizontal="center" vertical="center" wrapText="1"/>
    </xf>
    <xf numFmtId="3" fontId="18" fillId="36" borderId="10" xfId="0" quotePrefix="1" applyNumberFormat="1" applyFont="1" applyFill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8" fillId="36" borderId="0" xfId="0" applyNumberFormat="1" applyFont="1" applyFill="1" applyAlignment="1">
      <alignment horizontal="center" vertical="center" wrapText="1"/>
    </xf>
    <xf numFmtId="9" fontId="0" fillId="0" borderId="0" xfId="42" applyFont="1"/>
    <xf numFmtId="10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AppData\Local\Microsoft\Olk\Attachments\ooa-e3c8b785-a59f-4d93-b888-a1aa87f4631c\c1e873d38ae6672b7d011212d8ce5c283022e0f0fc55eb79fc199699f659ecf8\WMAPE.xlsx" TargetMode="External"/><Relationship Id="rId1" Type="http://schemas.openxmlformats.org/officeDocument/2006/relationships/externalLinkPath" Target="/Users/wilfe/AppData/Local/Microsoft/Olk/Attachments/ooa-e3c8b785-a59f-4d93-b888-a1aa87f4631c/c1e873d38ae6672b7d011212d8ce5c283022e0f0fc55eb79fc199699f659ecf8/WMAPE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noviembre_xgboost.xlsx" TargetMode="External"/><Relationship Id="rId1" Type="http://schemas.openxmlformats.org/officeDocument/2006/relationships/externalLinkPath" Target="/Users/wilfe/Local_files/Python/Milagros/noviembre_xgboos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diciembre_xgboost.xlsx" TargetMode="External"/><Relationship Id="rId1" Type="http://schemas.openxmlformats.org/officeDocument/2006/relationships/externalLinkPath" Target="/Users/wilfe/Local_files/Python/Milagros/diciembre_xgboos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agosto_2024.xlsx" TargetMode="External"/><Relationship Id="rId1" Type="http://schemas.openxmlformats.org/officeDocument/2006/relationships/externalLinkPath" Target="/Users/wilfe/Local_files/Python/Milagros/agosto_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septiembre_2024.xlsx" TargetMode="External"/><Relationship Id="rId1" Type="http://schemas.openxmlformats.org/officeDocument/2006/relationships/externalLinkPath" Target="/Users/wilfe/Local_files/Python/Milagros/septiembre_20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octubre_2024.xlsx" TargetMode="External"/><Relationship Id="rId1" Type="http://schemas.openxmlformats.org/officeDocument/2006/relationships/externalLinkPath" Target="/Users/wilfe/Local_files/Python/Milagros/octubre_20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noviembre_2024.xlsx" TargetMode="External"/><Relationship Id="rId1" Type="http://schemas.openxmlformats.org/officeDocument/2006/relationships/externalLinkPath" Target="/Users/wilfe/Local_files/Python/Milagros/noviembre_202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diciembre_2024.xlsx" TargetMode="External"/><Relationship Id="rId1" Type="http://schemas.openxmlformats.org/officeDocument/2006/relationships/externalLinkPath" Target="/Users/wilfe/Local_files/Python/Milagros/diciembre_20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agosto_xgboost.xlsx" TargetMode="External"/><Relationship Id="rId1" Type="http://schemas.openxmlformats.org/officeDocument/2006/relationships/externalLinkPath" Target="/Users/wilfe/Local_files/Python/Milagros/agosto_xgboos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septiembre_xgboost.xlsx" TargetMode="External"/><Relationship Id="rId1" Type="http://schemas.openxmlformats.org/officeDocument/2006/relationships/externalLinkPath" Target="/Users/wilfe/Local_files/Python/Milagros/septiembre_xgboos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octubre_xgboost.xlsx" TargetMode="External"/><Relationship Id="rId1" Type="http://schemas.openxmlformats.org/officeDocument/2006/relationships/externalLinkPath" Target="/Users/wilfe/Local_files/Python/Milagros/octubre_xgbo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1 (2)"/>
      <sheetName val="Hoja2"/>
    </sheetNames>
    <sheetDataSet>
      <sheetData sheetId="0">
        <row r="1">
          <cell r="A1"/>
          <cell r="C1"/>
        </row>
        <row r="2">
          <cell r="A2" t="str">
            <v>CÓDIGO</v>
          </cell>
          <cell r="C2" t="str">
            <v>CLASIFICACIÓN ABC</v>
          </cell>
        </row>
        <row r="3">
          <cell r="A3" t="str">
            <v>PT073</v>
          </cell>
          <cell r="C3" t="str">
            <v>C</v>
          </cell>
        </row>
        <row r="4">
          <cell r="A4" t="str">
            <v>PT074</v>
          </cell>
          <cell r="C4" t="str">
            <v>B</v>
          </cell>
        </row>
        <row r="5">
          <cell r="A5" t="str">
            <v>PT043</v>
          </cell>
          <cell r="C5" t="str">
            <v>C</v>
          </cell>
        </row>
        <row r="6">
          <cell r="A6" t="str">
            <v>PT052</v>
          </cell>
          <cell r="C6" t="str">
            <v>B</v>
          </cell>
        </row>
        <row r="7">
          <cell r="A7" t="str">
            <v>PT045</v>
          </cell>
          <cell r="C7" t="str">
            <v>C</v>
          </cell>
        </row>
        <row r="8">
          <cell r="A8" t="str">
            <v>PT048</v>
          </cell>
          <cell r="C8" t="str">
            <v>B</v>
          </cell>
        </row>
        <row r="9">
          <cell r="A9" t="str">
            <v>PT050</v>
          </cell>
          <cell r="C9" t="str">
            <v>C</v>
          </cell>
        </row>
        <row r="10">
          <cell r="A10" t="str">
            <v>PT054</v>
          </cell>
          <cell r="C10" t="str">
            <v>B</v>
          </cell>
        </row>
        <row r="11">
          <cell r="A11" t="str">
            <v>PT007</v>
          </cell>
          <cell r="C11" t="str">
            <v>A</v>
          </cell>
        </row>
        <row r="12">
          <cell r="A12" t="str">
            <v>PT081</v>
          </cell>
          <cell r="C12" t="str">
            <v>C</v>
          </cell>
        </row>
        <row r="13">
          <cell r="A13" t="str">
            <v>PT053</v>
          </cell>
          <cell r="C13" t="str">
            <v>C</v>
          </cell>
        </row>
        <row r="14">
          <cell r="A14" t="str">
            <v>PT076</v>
          </cell>
          <cell r="C14" t="str">
            <v>A</v>
          </cell>
        </row>
        <row r="15">
          <cell r="A15" t="str">
            <v>PT072</v>
          </cell>
          <cell r="C15" t="str">
            <v>C</v>
          </cell>
        </row>
        <row r="16">
          <cell r="A16" t="str">
            <v>PT002</v>
          </cell>
          <cell r="C16" t="str">
            <v>AAA</v>
          </cell>
        </row>
        <row r="17">
          <cell r="A17" t="str">
            <v>PT082</v>
          </cell>
          <cell r="C17" t="str">
            <v>A</v>
          </cell>
        </row>
        <row r="18">
          <cell r="A18" t="str">
            <v>PT078</v>
          </cell>
          <cell r="C18" t="str">
            <v>B</v>
          </cell>
        </row>
        <row r="19">
          <cell r="A19" t="str">
            <v>PT042</v>
          </cell>
          <cell r="C19" t="str">
            <v>B</v>
          </cell>
        </row>
        <row r="20">
          <cell r="A20" t="str">
            <v>PT071</v>
          </cell>
          <cell r="C20" t="str">
            <v>C</v>
          </cell>
        </row>
        <row r="21">
          <cell r="A21" t="str">
            <v>PT066</v>
          </cell>
          <cell r="C21" t="str">
            <v>A</v>
          </cell>
        </row>
        <row r="22">
          <cell r="A22" t="str">
            <v>PT064</v>
          </cell>
          <cell r="C22" t="str">
            <v>A</v>
          </cell>
        </row>
        <row r="23">
          <cell r="A23" t="str">
            <v>PT080</v>
          </cell>
          <cell r="C23" t="str">
            <v>AAA</v>
          </cell>
        </row>
        <row r="24">
          <cell r="A24" t="str">
            <v>PT055</v>
          </cell>
          <cell r="C24" t="str">
            <v>B</v>
          </cell>
        </row>
        <row r="25">
          <cell r="A25" t="str">
            <v>PT065</v>
          </cell>
          <cell r="C25" t="str">
            <v>A</v>
          </cell>
        </row>
        <row r="26">
          <cell r="A26" t="str">
            <v>PT049</v>
          </cell>
          <cell r="C26" t="str">
            <v>C</v>
          </cell>
        </row>
        <row r="27">
          <cell r="A27" t="str">
            <v>PT075</v>
          </cell>
          <cell r="C27" t="str">
            <v>AAA</v>
          </cell>
        </row>
        <row r="28">
          <cell r="A28" t="str">
            <v>PT046</v>
          </cell>
          <cell r="C28" t="str">
            <v>C</v>
          </cell>
        </row>
        <row r="29">
          <cell r="A29" t="str">
            <v>PT025</v>
          </cell>
          <cell r="C29" t="str">
            <v>C</v>
          </cell>
        </row>
        <row r="30">
          <cell r="A30" t="str">
            <v>PT004</v>
          </cell>
          <cell r="C30" t="str">
            <v>B</v>
          </cell>
        </row>
        <row r="31">
          <cell r="A31" t="str">
            <v>PT020</v>
          </cell>
          <cell r="C31" t="str">
            <v>A</v>
          </cell>
        </row>
        <row r="32">
          <cell r="A32" t="str">
            <v>PT079</v>
          </cell>
          <cell r="C32" t="str">
            <v>B</v>
          </cell>
        </row>
        <row r="33">
          <cell r="A33" t="str">
            <v>PT070</v>
          </cell>
          <cell r="C33" t="str">
            <v>AAA</v>
          </cell>
        </row>
        <row r="34">
          <cell r="A34" t="str">
            <v>PT024</v>
          </cell>
          <cell r="C34" t="str">
            <v>C</v>
          </cell>
        </row>
        <row r="35">
          <cell r="A35" t="str">
            <v>PT057</v>
          </cell>
          <cell r="C35" t="str">
            <v>C</v>
          </cell>
        </row>
        <row r="36">
          <cell r="A36" t="str">
            <v>PT056</v>
          </cell>
          <cell r="C36" t="str">
            <v>AAA</v>
          </cell>
        </row>
        <row r="37">
          <cell r="A37" t="str">
            <v>PT031</v>
          </cell>
          <cell r="C37" t="str">
            <v>B</v>
          </cell>
        </row>
        <row r="38">
          <cell r="A38" t="str">
            <v>PT035</v>
          </cell>
          <cell r="C38" t="str">
            <v>A</v>
          </cell>
        </row>
        <row r="39">
          <cell r="A39" t="str">
            <v>PT026</v>
          </cell>
          <cell r="C39" t="str">
            <v>A</v>
          </cell>
        </row>
        <row r="40">
          <cell r="A40" t="str">
            <v>PT003</v>
          </cell>
          <cell r="C40" t="str">
            <v>B</v>
          </cell>
        </row>
        <row r="41">
          <cell r="A41" t="str">
            <v>PT006</v>
          </cell>
          <cell r="C41" t="str">
            <v>AAA</v>
          </cell>
        </row>
        <row r="42">
          <cell r="A42" t="str">
            <v>PT034</v>
          </cell>
          <cell r="C42" t="str">
            <v>A</v>
          </cell>
        </row>
        <row r="43">
          <cell r="A43" t="str">
            <v>PT047</v>
          </cell>
          <cell r="C43" t="str">
            <v>B</v>
          </cell>
        </row>
        <row r="44">
          <cell r="A44" t="str">
            <v>PT033</v>
          </cell>
          <cell r="C44" t="str">
            <v>AAA</v>
          </cell>
        </row>
        <row r="45">
          <cell r="A45" t="str">
            <v>PT005</v>
          </cell>
          <cell r="C45" t="str">
            <v>A</v>
          </cell>
        </row>
        <row r="46">
          <cell r="A46" t="str">
            <v>PT084</v>
          </cell>
          <cell r="C46"/>
        </row>
        <row r="47">
          <cell r="A47" t="str">
            <v>PT085</v>
          </cell>
          <cell r="C47"/>
        </row>
        <row r="48">
          <cell r="A48" t="str">
            <v>PT087</v>
          </cell>
          <cell r="C48"/>
        </row>
        <row r="49">
          <cell r="A49" t="str">
            <v>PT091</v>
          </cell>
          <cell r="C49"/>
        </row>
        <row r="50">
          <cell r="A50" t="str">
            <v>PT60</v>
          </cell>
          <cell r="C50"/>
        </row>
        <row r="51">
          <cell r="A51" t="str">
            <v>PT61</v>
          </cell>
          <cell r="C51"/>
        </row>
        <row r="52">
          <cell r="A52" t="str">
            <v>PT63</v>
          </cell>
          <cell r="C52"/>
        </row>
        <row r="53">
          <cell r="A53" t="str">
            <v>PT62</v>
          </cell>
          <cell r="C53"/>
        </row>
        <row r="54">
          <cell r="A54" t="str">
            <v>PT090</v>
          </cell>
          <cell r="C54"/>
        </row>
        <row r="55">
          <cell r="A55" t="str">
            <v>PT083</v>
          </cell>
          <cell r="C55" t="str">
            <v>B</v>
          </cell>
        </row>
        <row r="56">
          <cell r="A56" t="str">
            <v>PT086</v>
          </cell>
          <cell r="C56" t="str">
            <v>B</v>
          </cell>
        </row>
        <row r="57">
          <cell r="A57" t="str">
            <v>PT089</v>
          </cell>
          <cell r="C57" t="str">
            <v>B</v>
          </cell>
        </row>
        <row r="58">
          <cell r="A58"/>
          <cell r="C58"/>
        </row>
        <row r="59">
          <cell r="A59"/>
          <cell r="C59"/>
        </row>
        <row r="60">
          <cell r="A60"/>
          <cell r="C60"/>
        </row>
        <row r="62">
          <cell r="C62" t="str">
            <v>CLASIFICACIÓN ABC</v>
          </cell>
        </row>
        <row r="63">
          <cell r="C63" t="str">
            <v>AAA</v>
          </cell>
        </row>
        <row r="64">
          <cell r="C64" t="str">
            <v>A</v>
          </cell>
        </row>
        <row r="65">
          <cell r="C65" t="str">
            <v>B</v>
          </cell>
        </row>
        <row r="66">
          <cell r="C66" t="str">
            <v>C</v>
          </cell>
        </row>
        <row r="67">
          <cell r="C67" t="str">
            <v>PRODUCTOS REGULARES E IN&amp;OUT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PT005</v>
          </cell>
          <cell r="C2">
            <v>21143.166015625</v>
          </cell>
        </row>
        <row r="3">
          <cell r="B3" t="str">
            <v>PT002</v>
          </cell>
          <cell r="C3">
            <v>35150.166666666657</v>
          </cell>
        </row>
        <row r="4">
          <cell r="B4" t="str">
            <v>PT006</v>
          </cell>
          <cell r="C4">
            <v>64404.692307692298</v>
          </cell>
        </row>
        <row r="5">
          <cell r="B5" t="str">
            <v>PT026</v>
          </cell>
          <cell r="C5">
            <v>20253.666666666672</v>
          </cell>
        </row>
        <row r="6">
          <cell r="B6" t="str">
            <v>PT056</v>
          </cell>
          <cell r="C6">
            <v>99692.65557554581</v>
          </cell>
        </row>
        <row r="7">
          <cell r="B7" t="str">
            <v>PT020</v>
          </cell>
          <cell r="C7">
            <v>22851</v>
          </cell>
        </row>
        <row r="8">
          <cell r="B8" t="str">
            <v>PT034</v>
          </cell>
          <cell r="C8">
            <v>19647.571428571431</v>
          </cell>
        </row>
        <row r="9">
          <cell r="B9" t="str">
            <v>PT075</v>
          </cell>
          <cell r="C9">
            <v>29103.757549374761</v>
          </cell>
        </row>
        <row r="10">
          <cell r="B10" t="str">
            <v>PT031</v>
          </cell>
          <cell r="C10">
            <v>11143</v>
          </cell>
        </row>
        <row r="11">
          <cell r="B11" t="str">
            <v>PT076</v>
          </cell>
          <cell r="C11">
            <v>19302.333333333328</v>
          </cell>
        </row>
        <row r="12">
          <cell r="B12" t="str">
            <v>PT007</v>
          </cell>
          <cell r="C12">
            <v>23833.333333333328</v>
          </cell>
        </row>
        <row r="13">
          <cell r="B13" t="str">
            <v>PT078</v>
          </cell>
          <cell r="C13">
            <v>8370</v>
          </cell>
        </row>
        <row r="14">
          <cell r="B14" t="str">
            <v>PT033</v>
          </cell>
          <cell r="C14">
            <v>43671.737790918392</v>
          </cell>
        </row>
        <row r="15">
          <cell r="B15" t="str">
            <v>PT024</v>
          </cell>
          <cell r="C15">
            <v>1048.294117647059</v>
          </cell>
        </row>
        <row r="16">
          <cell r="B16" t="str">
            <v>PT004</v>
          </cell>
          <cell r="C16">
            <v>13968.5</v>
          </cell>
        </row>
        <row r="17">
          <cell r="B17" t="str">
            <v>PT065</v>
          </cell>
          <cell r="C17">
            <v>36652.758241758253</v>
          </cell>
        </row>
        <row r="18">
          <cell r="B18" t="str">
            <v>PT080</v>
          </cell>
          <cell r="C18">
            <v>38580.5</v>
          </cell>
        </row>
        <row r="19">
          <cell r="B19" t="str">
            <v>PT025</v>
          </cell>
          <cell r="C19">
            <v>1345.916666666667</v>
          </cell>
        </row>
        <row r="20">
          <cell r="B20" t="str">
            <v>PT035</v>
          </cell>
          <cell r="C20">
            <v>22474.45643336029</v>
          </cell>
        </row>
        <row r="21">
          <cell r="B21" t="str">
            <v>PT046</v>
          </cell>
          <cell r="C21">
            <v>4994.6428571428569</v>
          </cell>
        </row>
        <row r="22">
          <cell r="B22" t="str">
            <v>PT049</v>
          </cell>
          <cell r="C22">
            <v>2144</v>
          </cell>
        </row>
        <row r="23">
          <cell r="B23" t="str">
            <v>PT057</v>
          </cell>
          <cell r="C23">
            <v>2607.6568301151619</v>
          </cell>
        </row>
        <row r="24">
          <cell r="B24" t="str">
            <v>PT045</v>
          </cell>
          <cell r="C24">
            <v>4987.82421875</v>
          </cell>
        </row>
        <row r="25">
          <cell r="B25" t="str">
            <v>PT066</v>
          </cell>
          <cell r="C25">
            <v>30872.035979276839</v>
          </cell>
        </row>
        <row r="26">
          <cell r="B26" t="str">
            <v>PT079</v>
          </cell>
          <cell r="C26">
            <v>17182</v>
          </cell>
        </row>
        <row r="27">
          <cell r="B27" t="str">
            <v>PT053</v>
          </cell>
          <cell r="C27">
            <v>6300.50048828125</v>
          </cell>
        </row>
        <row r="28">
          <cell r="B28" t="str">
            <v>PT064</v>
          </cell>
          <cell r="C28">
            <v>39860.6953125</v>
          </cell>
        </row>
        <row r="29">
          <cell r="B29" t="str">
            <v>PT003</v>
          </cell>
          <cell r="C29">
            <v>9796.25</v>
          </cell>
        </row>
        <row r="30">
          <cell r="B30" t="str">
            <v>PT047</v>
          </cell>
          <cell r="C30">
            <v>12101.09619099896</v>
          </cell>
        </row>
        <row r="31">
          <cell r="B31" t="str">
            <v>PT081</v>
          </cell>
          <cell r="C31">
            <v>4363</v>
          </cell>
        </row>
        <row r="32">
          <cell r="B32" t="str">
            <v>PT054</v>
          </cell>
          <cell r="C32">
            <v>9281.005859375</v>
          </cell>
        </row>
        <row r="33">
          <cell r="B33" t="str">
            <v>PT048</v>
          </cell>
          <cell r="C33">
            <v>3207</v>
          </cell>
        </row>
        <row r="34">
          <cell r="B34" t="str">
            <v>PT082</v>
          </cell>
          <cell r="C34">
            <v>23699</v>
          </cell>
        </row>
        <row r="35">
          <cell r="B35" t="str">
            <v>PT042</v>
          </cell>
          <cell r="C35">
            <v>4832.8147723509073</v>
          </cell>
        </row>
        <row r="36">
          <cell r="B36" t="str">
            <v>PT055</v>
          </cell>
          <cell r="C36">
            <v>16889.12109375</v>
          </cell>
        </row>
        <row r="37">
          <cell r="B37" t="str">
            <v>PT052</v>
          </cell>
          <cell r="C37">
            <v>9918</v>
          </cell>
        </row>
        <row r="38">
          <cell r="B38" t="str">
            <v>PT074</v>
          </cell>
          <cell r="C38">
            <v>8135.75634765625</v>
          </cell>
        </row>
        <row r="39">
          <cell r="B39" t="str">
            <v>PT072</v>
          </cell>
          <cell r="C39">
            <v>4395.6000000000004</v>
          </cell>
        </row>
        <row r="40">
          <cell r="B40" t="str">
            <v>PT071</v>
          </cell>
          <cell r="C40">
            <v>5732</v>
          </cell>
        </row>
        <row r="41">
          <cell r="B41" t="str">
            <v>PT043</v>
          </cell>
          <cell r="C41">
            <v>5722.1937807528666</v>
          </cell>
        </row>
        <row r="42">
          <cell r="B42" t="str">
            <v>PT073</v>
          </cell>
          <cell r="C42">
            <v>5081.72900390625</v>
          </cell>
        </row>
        <row r="43">
          <cell r="B43" t="str">
            <v>PT070</v>
          </cell>
          <cell r="C43">
            <v>40813</v>
          </cell>
        </row>
        <row r="44">
          <cell r="B44" t="str">
            <v>PT050</v>
          </cell>
          <cell r="C44">
            <v>5655.3653905664078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PT005</v>
          </cell>
          <cell r="C2">
            <v>21712.444444444449</v>
          </cell>
        </row>
        <row r="3">
          <cell r="B3" t="str">
            <v>PT078</v>
          </cell>
          <cell r="C3">
            <v>7200</v>
          </cell>
        </row>
        <row r="4">
          <cell r="B4" t="str">
            <v>PT076</v>
          </cell>
          <cell r="C4">
            <v>19629.333333333328</v>
          </cell>
        </row>
        <row r="5">
          <cell r="B5" t="str">
            <v>PT002</v>
          </cell>
          <cell r="C5">
            <v>50841.2578125</v>
          </cell>
        </row>
        <row r="6">
          <cell r="B6" t="str">
            <v>PT020</v>
          </cell>
          <cell r="C6">
            <v>28738</v>
          </cell>
        </row>
        <row r="7">
          <cell r="B7" t="str">
            <v>PT006</v>
          </cell>
          <cell r="C7">
            <v>91781.8203125</v>
          </cell>
        </row>
        <row r="8">
          <cell r="B8" t="str">
            <v>PT026</v>
          </cell>
          <cell r="C8">
            <v>22496.2</v>
          </cell>
        </row>
        <row r="9">
          <cell r="B9" t="str">
            <v>PT034</v>
          </cell>
          <cell r="C9">
            <v>31421.01148902161</v>
          </cell>
        </row>
        <row r="10">
          <cell r="B10" t="str">
            <v>PT007</v>
          </cell>
          <cell r="C10">
            <v>23842.857142857141</v>
          </cell>
        </row>
        <row r="11">
          <cell r="B11" t="str">
            <v>PT031</v>
          </cell>
          <cell r="C11">
            <v>11754.33333333333</v>
          </cell>
        </row>
        <row r="12">
          <cell r="B12" t="str">
            <v>PT056</v>
          </cell>
          <cell r="C12">
            <v>106297.3316627154</v>
          </cell>
        </row>
        <row r="13">
          <cell r="B13" t="str">
            <v>PT033</v>
          </cell>
          <cell r="C13">
            <v>50301.071040626754</v>
          </cell>
        </row>
        <row r="14">
          <cell r="B14" t="str">
            <v>PT082</v>
          </cell>
          <cell r="C14">
            <v>24289</v>
          </cell>
        </row>
        <row r="15">
          <cell r="B15" t="str">
            <v>PT065</v>
          </cell>
          <cell r="C15">
            <v>36887.140659340657</v>
          </cell>
        </row>
        <row r="16">
          <cell r="B16" t="str">
            <v>PT075</v>
          </cell>
          <cell r="C16">
            <v>40907.573119343208</v>
          </cell>
        </row>
        <row r="17">
          <cell r="B17" t="str">
            <v>PT024</v>
          </cell>
          <cell r="C17">
            <v>1007.823529411765</v>
          </cell>
        </row>
        <row r="18">
          <cell r="B18" t="str">
            <v>PT004</v>
          </cell>
          <cell r="C18">
            <v>13615.55169628795</v>
          </cell>
        </row>
        <row r="19">
          <cell r="B19" t="str">
            <v>PT035</v>
          </cell>
          <cell r="C19">
            <v>23024.089211782331</v>
          </cell>
        </row>
        <row r="20">
          <cell r="B20" t="str">
            <v>PT025</v>
          </cell>
          <cell r="C20">
            <v>1346.181818181818</v>
          </cell>
        </row>
        <row r="21">
          <cell r="B21" t="str">
            <v>PT057</v>
          </cell>
          <cell r="C21">
            <v>2759</v>
          </cell>
        </row>
        <row r="22">
          <cell r="B22" t="str">
            <v>PT045</v>
          </cell>
          <cell r="C22">
            <v>5065.2006605379902</v>
          </cell>
        </row>
        <row r="23">
          <cell r="B23" t="str">
            <v>PT049</v>
          </cell>
          <cell r="C23">
            <v>2170.5</v>
          </cell>
        </row>
        <row r="24">
          <cell r="B24" t="str">
            <v>PT079</v>
          </cell>
          <cell r="C24">
            <v>20550</v>
          </cell>
        </row>
        <row r="25">
          <cell r="B25" t="str">
            <v>PT046</v>
          </cell>
          <cell r="C25">
            <v>5385.7142857142853</v>
          </cell>
        </row>
        <row r="26">
          <cell r="B26" t="str">
            <v>PT053</v>
          </cell>
          <cell r="C26">
            <v>6223</v>
          </cell>
        </row>
        <row r="27">
          <cell r="B27" t="str">
            <v>PT064</v>
          </cell>
          <cell r="C27">
            <v>26250</v>
          </cell>
        </row>
        <row r="28">
          <cell r="B28" t="str">
            <v>PT081</v>
          </cell>
          <cell r="C28">
            <v>8490.6027528547547</v>
          </cell>
        </row>
        <row r="29">
          <cell r="B29" t="str">
            <v>PT047</v>
          </cell>
          <cell r="C29">
            <v>16598.839716133079</v>
          </cell>
        </row>
        <row r="30">
          <cell r="B30" t="str">
            <v>PT003</v>
          </cell>
          <cell r="C30">
            <v>10912</v>
          </cell>
        </row>
        <row r="31">
          <cell r="B31" t="str">
            <v>PT066</v>
          </cell>
          <cell r="C31">
            <v>49657.37890625</v>
          </cell>
        </row>
        <row r="32">
          <cell r="B32" t="str">
            <v>PT054</v>
          </cell>
          <cell r="C32">
            <v>8975</v>
          </cell>
        </row>
        <row r="33">
          <cell r="B33" t="str">
            <v>PT048</v>
          </cell>
          <cell r="C33">
            <v>4807.2779113102324</v>
          </cell>
        </row>
        <row r="34">
          <cell r="B34" t="str">
            <v>PT042</v>
          </cell>
          <cell r="C34">
            <v>7700.1952242979069</v>
          </cell>
        </row>
        <row r="35">
          <cell r="B35" t="str">
            <v>PT055</v>
          </cell>
          <cell r="C35">
            <v>17073</v>
          </cell>
        </row>
        <row r="36">
          <cell r="B36" t="str">
            <v>PT080</v>
          </cell>
          <cell r="C36">
            <v>68395.25</v>
          </cell>
        </row>
        <row r="37">
          <cell r="B37" t="str">
            <v>PT072</v>
          </cell>
          <cell r="C37">
            <v>6084</v>
          </cell>
        </row>
        <row r="38">
          <cell r="B38" t="str">
            <v>PT052</v>
          </cell>
          <cell r="C38">
            <v>14789.3916015625</v>
          </cell>
        </row>
        <row r="39">
          <cell r="B39" t="str">
            <v>PT071</v>
          </cell>
          <cell r="C39">
            <v>1997</v>
          </cell>
        </row>
        <row r="40">
          <cell r="B40" t="str">
            <v>PT043</v>
          </cell>
          <cell r="C40">
            <v>446.79265504189812</v>
          </cell>
        </row>
        <row r="41">
          <cell r="B41" t="str">
            <v>PT074</v>
          </cell>
          <cell r="C41">
            <v>5297.43798828125</v>
          </cell>
        </row>
        <row r="42">
          <cell r="B42" t="str">
            <v>PT073</v>
          </cell>
          <cell r="C42">
            <v>5602.11767578125</v>
          </cell>
        </row>
        <row r="43">
          <cell r="B43" t="str">
            <v>PT070</v>
          </cell>
          <cell r="C43">
            <v>73930</v>
          </cell>
        </row>
        <row r="44">
          <cell r="B44" t="str">
            <v>PT050</v>
          </cell>
          <cell r="C44">
            <v>8537.7450378960693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PT074</v>
          </cell>
          <cell r="C2">
            <v>7776</v>
          </cell>
        </row>
        <row r="3">
          <cell r="B3" t="str">
            <v>PT005</v>
          </cell>
          <cell r="C3">
            <v>20802.846153846149</v>
          </cell>
        </row>
        <row r="4">
          <cell r="B4" t="str">
            <v>PT034</v>
          </cell>
          <cell r="C4">
            <v>19120.333333333328</v>
          </cell>
        </row>
        <row r="5">
          <cell r="B5" t="str">
            <v>PT026</v>
          </cell>
          <cell r="C5">
            <v>20137</v>
          </cell>
        </row>
        <row r="6">
          <cell r="B6" t="str">
            <v>PT006</v>
          </cell>
          <cell r="C6">
            <v>66001.75</v>
          </cell>
        </row>
        <row r="7">
          <cell r="B7" t="str">
            <v>PT025</v>
          </cell>
          <cell r="C7">
            <v>1412.833333333333</v>
          </cell>
        </row>
        <row r="8">
          <cell r="B8" t="str">
            <v>PT056</v>
          </cell>
          <cell r="C8">
            <v>94365.570787908917</v>
          </cell>
        </row>
        <row r="9">
          <cell r="B9" t="str">
            <v>PT002</v>
          </cell>
          <cell r="C9">
            <v>31918.833333333328</v>
          </cell>
        </row>
        <row r="10">
          <cell r="B10" t="str">
            <v>PT007</v>
          </cell>
          <cell r="C10">
            <v>23546.52941176471</v>
          </cell>
        </row>
        <row r="11">
          <cell r="B11" t="str">
            <v>PT033</v>
          </cell>
          <cell r="C11">
            <v>31758.34724361973</v>
          </cell>
        </row>
        <row r="12">
          <cell r="B12" t="str">
            <v>PT024</v>
          </cell>
          <cell r="C12">
            <v>989.09090909090912</v>
          </cell>
        </row>
        <row r="13">
          <cell r="B13" t="str">
            <v>PT080</v>
          </cell>
          <cell r="C13">
            <v>29090.132927420222</v>
          </cell>
        </row>
        <row r="14">
          <cell r="B14" t="str">
            <v>PT031</v>
          </cell>
          <cell r="C14">
            <v>11431.17866684354</v>
          </cell>
        </row>
        <row r="15">
          <cell r="B15" t="str">
            <v>PT020</v>
          </cell>
          <cell r="C15">
            <v>25786</v>
          </cell>
        </row>
        <row r="16">
          <cell r="B16" t="str">
            <v>PT035</v>
          </cell>
          <cell r="C16">
            <v>18433.5</v>
          </cell>
        </row>
        <row r="17">
          <cell r="B17" t="str">
            <v>PT065</v>
          </cell>
          <cell r="C17">
            <v>31530</v>
          </cell>
        </row>
        <row r="18">
          <cell r="B18" t="str">
            <v>PT004</v>
          </cell>
          <cell r="C18">
            <v>13207.50525179503</v>
          </cell>
        </row>
        <row r="19">
          <cell r="B19" t="str">
            <v>PT064</v>
          </cell>
          <cell r="C19">
            <v>30742.188514762289</v>
          </cell>
        </row>
        <row r="20">
          <cell r="B20" t="str">
            <v>PT053</v>
          </cell>
          <cell r="C20">
            <v>3822.333333333333</v>
          </cell>
        </row>
        <row r="21">
          <cell r="B21" t="str">
            <v>PT075</v>
          </cell>
          <cell r="C21">
            <v>31002.84688497175</v>
          </cell>
        </row>
        <row r="22">
          <cell r="B22" t="str">
            <v>PT066</v>
          </cell>
          <cell r="C22">
            <v>27210.845811545609</v>
          </cell>
        </row>
        <row r="23">
          <cell r="B23" t="str">
            <v>PT046</v>
          </cell>
          <cell r="C23">
            <v>4673.0092388086932</v>
          </cell>
        </row>
        <row r="24">
          <cell r="B24" t="str">
            <v>PT049</v>
          </cell>
          <cell r="C24">
            <v>2024.333333333333</v>
          </cell>
        </row>
        <row r="25">
          <cell r="B25" t="str">
            <v>PT055</v>
          </cell>
          <cell r="C25">
            <v>4808.333333333333</v>
          </cell>
        </row>
        <row r="26">
          <cell r="B26" t="str">
            <v>PT045</v>
          </cell>
          <cell r="C26">
            <v>4615.0186264232934</v>
          </cell>
        </row>
        <row r="27">
          <cell r="B27" t="str">
            <v>PT054</v>
          </cell>
          <cell r="C27">
            <v>4151.1000000000004</v>
          </cell>
        </row>
        <row r="28">
          <cell r="B28" t="str">
            <v>PT003</v>
          </cell>
          <cell r="C28">
            <v>10104.33333333333</v>
          </cell>
        </row>
        <row r="29">
          <cell r="B29" t="str">
            <v>PT052</v>
          </cell>
          <cell r="C29">
            <v>3617.545454545455</v>
          </cell>
        </row>
        <row r="30">
          <cell r="B30" t="str">
            <v>PT047</v>
          </cell>
          <cell r="C30">
            <v>18336</v>
          </cell>
        </row>
        <row r="31">
          <cell r="B31" t="str">
            <v>PT071</v>
          </cell>
          <cell r="C31">
            <v>520</v>
          </cell>
        </row>
        <row r="32">
          <cell r="B32" t="str">
            <v>PT050</v>
          </cell>
          <cell r="C32">
            <v>1560</v>
          </cell>
        </row>
        <row r="33">
          <cell r="B33" t="str">
            <v>PT073</v>
          </cell>
          <cell r="C33">
            <v>907.5</v>
          </cell>
        </row>
        <row r="34">
          <cell r="B34" t="str">
            <v>PT048</v>
          </cell>
          <cell r="C34">
            <v>7477.3298013676776</v>
          </cell>
        </row>
        <row r="35">
          <cell r="B35" t="str">
            <v>PT076</v>
          </cell>
          <cell r="C35">
            <v>16999</v>
          </cell>
        </row>
        <row r="36">
          <cell r="B36" t="str">
            <v>PT042</v>
          </cell>
          <cell r="C36">
            <v>10216.77071256929</v>
          </cell>
        </row>
        <row r="37">
          <cell r="B37" t="str">
            <v>PT057</v>
          </cell>
          <cell r="C37">
            <v>2304</v>
          </cell>
        </row>
        <row r="38">
          <cell r="B38" t="str">
            <v>PT079</v>
          </cell>
          <cell r="C38">
            <v>9400</v>
          </cell>
        </row>
        <row r="39">
          <cell r="B39" t="str">
            <v>PT081</v>
          </cell>
          <cell r="C39">
            <v>3705.804273711577</v>
          </cell>
        </row>
        <row r="40">
          <cell r="B40" t="str">
            <v>PT072</v>
          </cell>
          <cell r="C40">
            <v>2874.9954100599011</v>
          </cell>
        </row>
        <row r="41">
          <cell r="B41" t="str">
            <v>PT043</v>
          </cell>
          <cell r="C41">
            <v>121</v>
          </cell>
        </row>
        <row r="42">
          <cell r="B42" t="str">
            <v>PT070</v>
          </cell>
          <cell r="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PT074</v>
          </cell>
          <cell r="C2">
            <v>7556</v>
          </cell>
        </row>
        <row r="3">
          <cell r="B3" t="str">
            <v>PT073</v>
          </cell>
          <cell r="C3">
            <v>24</v>
          </cell>
        </row>
        <row r="4">
          <cell r="B4" t="str">
            <v>PT005</v>
          </cell>
          <cell r="C4">
            <v>21334</v>
          </cell>
        </row>
        <row r="5">
          <cell r="B5" t="str">
            <v>PT006</v>
          </cell>
          <cell r="C5">
            <v>60356</v>
          </cell>
        </row>
        <row r="6">
          <cell r="B6" t="str">
            <v>PT002</v>
          </cell>
          <cell r="C6">
            <v>32025</v>
          </cell>
        </row>
        <row r="7">
          <cell r="B7" t="str">
            <v>PT026</v>
          </cell>
          <cell r="C7">
            <v>20895.400000000001</v>
          </cell>
        </row>
        <row r="8">
          <cell r="B8" t="str">
            <v>PT065</v>
          </cell>
          <cell r="C8">
            <v>22140</v>
          </cell>
        </row>
        <row r="9">
          <cell r="B9" t="str">
            <v>PT056</v>
          </cell>
          <cell r="C9">
            <v>96253.522102611038</v>
          </cell>
        </row>
        <row r="10">
          <cell r="B10" t="str">
            <v>PT007</v>
          </cell>
          <cell r="C10">
            <v>21620.333333333328</v>
          </cell>
        </row>
        <row r="11">
          <cell r="B11" t="str">
            <v>PT034</v>
          </cell>
          <cell r="C11">
            <v>20045.142857142859</v>
          </cell>
        </row>
        <row r="12">
          <cell r="B12" t="str">
            <v>PT079</v>
          </cell>
          <cell r="C12">
            <v>13325</v>
          </cell>
        </row>
        <row r="13">
          <cell r="B13" t="str">
            <v>PT075</v>
          </cell>
          <cell r="C13">
            <v>36708.5</v>
          </cell>
        </row>
        <row r="14">
          <cell r="B14" t="str">
            <v>PT004</v>
          </cell>
          <cell r="C14">
            <v>13519.250969482189</v>
          </cell>
        </row>
        <row r="15">
          <cell r="B15" t="str">
            <v>PT031</v>
          </cell>
          <cell r="C15">
            <v>11335.28571428571</v>
          </cell>
        </row>
        <row r="16">
          <cell r="B16" t="str">
            <v>PT064</v>
          </cell>
          <cell r="C16">
            <v>24450</v>
          </cell>
        </row>
        <row r="17">
          <cell r="B17" t="str">
            <v>PT033</v>
          </cell>
          <cell r="C17">
            <v>38642.711132498953</v>
          </cell>
        </row>
        <row r="18">
          <cell r="B18" t="str">
            <v>PT024</v>
          </cell>
          <cell r="C18">
            <v>1046.4444444444439</v>
          </cell>
        </row>
        <row r="19">
          <cell r="B19" t="str">
            <v>PT020</v>
          </cell>
          <cell r="C19">
            <v>26267</v>
          </cell>
        </row>
        <row r="20">
          <cell r="B20" t="str">
            <v>PT025</v>
          </cell>
          <cell r="C20">
            <v>1547.4650530396559</v>
          </cell>
        </row>
        <row r="21">
          <cell r="B21" t="str">
            <v>PT080</v>
          </cell>
          <cell r="C21">
            <v>33755.19485023211</v>
          </cell>
        </row>
        <row r="22">
          <cell r="B22" t="str">
            <v>PT066</v>
          </cell>
          <cell r="C22">
            <v>26905.545170240341</v>
          </cell>
        </row>
        <row r="23">
          <cell r="B23" t="str">
            <v>PT035</v>
          </cell>
          <cell r="C23">
            <v>22386.872246910199</v>
          </cell>
        </row>
        <row r="24">
          <cell r="B24" t="str">
            <v>PT053</v>
          </cell>
          <cell r="C24">
            <v>4104.7777777777774</v>
          </cell>
        </row>
        <row r="25">
          <cell r="B25" t="str">
            <v>PT046</v>
          </cell>
          <cell r="C25">
            <v>4830.0337145014464</v>
          </cell>
        </row>
        <row r="26">
          <cell r="B26" t="str">
            <v>PT049</v>
          </cell>
          <cell r="C26">
            <v>2436.7142857142858</v>
          </cell>
        </row>
        <row r="27">
          <cell r="B27" t="str">
            <v>PT045</v>
          </cell>
          <cell r="C27">
            <v>5592.5</v>
          </cell>
        </row>
        <row r="28">
          <cell r="B28" t="str">
            <v>PT076</v>
          </cell>
          <cell r="C28">
            <v>20273</v>
          </cell>
        </row>
        <row r="29">
          <cell r="B29" t="str">
            <v>PT003</v>
          </cell>
          <cell r="C29">
            <v>3321.2192947762528</v>
          </cell>
        </row>
        <row r="30">
          <cell r="B30" t="str">
            <v>PT047</v>
          </cell>
          <cell r="C30">
            <v>17218.5</v>
          </cell>
        </row>
        <row r="31">
          <cell r="B31" t="str">
            <v>PT054</v>
          </cell>
          <cell r="C31">
            <v>4604</v>
          </cell>
        </row>
        <row r="32">
          <cell r="B32" t="str">
            <v>PT043</v>
          </cell>
          <cell r="C32">
            <v>241</v>
          </cell>
        </row>
        <row r="33">
          <cell r="B33" t="str">
            <v>PT048</v>
          </cell>
          <cell r="C33">
            <v>9250</v>
          </cell>
        </row>
        <row r="34">
          <cell r="B34" t="str">
            <v>PT042</v>
          </cell>
          <cell r="C34">
            <v>8712</v>
          </cell>
        </row>
        <row r="35">
          <cell r="B35" t="str">
            <v>PT052</v>
          </cell>
          <cell r="C35">
            <v>4062.2307692307691</v>
          </cell>
        </row>
        <row r="36">
          <cell r="B36" t="str">
            <v>PT050</v>
          </cell>
          <cell r="C36">
            <v>3820.5472193387641</v>
          </cell>
        </row>
        <row r="37">
          <cell r="B37" t="str">
            <v>PT055</v>
          </cell>
          <cell r="C37">
            <v>12693.51467879713</v>
          </cell>
        </row>
        <row r="38">
          <cell r="B38" t="str">
            <v>PT057</v>
          </cell>
          <cell r="C38">
            <v>1962</v>
          </cell>
        </row>
        <row r="39">
          <cell r="B39" t="str">
            <v>PT072</v>
          </cell>
          <cell r="C39">
            <v>2227.666666666667</v>
          </cell>
        </row>
        <row r="40">
          <cell r="B40" t="str">
            <v>PT071</v>
          </cell>
          <cell r="C40">
            <v>1369.75</v>
          </cell>
        </row>
        <row r="41">
          <cell r="B41" t="str">
            <v>PT081</v>
          </cell>
          <cell r="C41">
            <v>2580</v>
          </cell>
        </row>
        <row r="42">
          <cell r="B42" t="str">
            <v>PT070</v>
          </cell>
          <cell r="C4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PT005</v>
          </cell>
          <cell r="C2">
            <v>20309</v>
          </cell>
        </row>
        <row r="3">
          <cell r="B3" t="str">
            <v>PT002</v>
          </cell>
          <cell r="C3">
            <v>34551.692307692298</v>
          </cell>
        </row>
        <row r="4">
          <cell r="B4" t="str">
            <v>PT056</v>
          </cell>
          <cell r="C4">
            <v>85621</v>
          </cell>
        </row>
        <row r="5">
          <cell r="B5" t="str">
            <v>PT006</v>
          </cell>
          <cell r="C5">
            <v>63267.230769230773</v>
          </cell>
        </row>
        <row r="6">
          <cell r="B6" t="str">
            <v>PT007</v>
          </cell>
          <cell r="C6">
            <v>24414.428571428569</v>
          </cell>
        </row>
        <row r="7">
          <cell r="B7" t="str">
            <v>PT026</v>
          </cell>
          <cell r="C7">
            <v>20119.5</v>
          </cell>
        </row>
        <row r="8">
          <cell r="B8" t="str">
            <v>PT020</v>
          </cell>
          <cell r="C8">
            <v>21260</v>
          </cell>
        </row>
        <row r="9">
          <cell r="B9" t="str">
            <v>PT034</v>
          </cell>
          <cell r="C9">
            <v>18675.71428571429</v>
          </cell>
        </row>
        <row r="10">
          <cell r="B10" t="str">
            <v>PT080</v>
          </cell>
          <cell r="C10">
            <v>34533</v>
          </cell>
        </row>
        <row r="11">
          <cell r="B11" t="str">
            <v>PT076</v>
          </cell>
          <cell r="C11">
            <v>20472.333333333328</v>
          </cell>
        </row>
        <row r="12">
          <cell r="B12" t="str">
            <v>PT057</v>
          </cell>
          <cell r="C12">
            <v>2364</v>
          </cell>
        </row>
        <row r="13">
          <cell r="B13" t="str">
            <v>PT065</v>
          </cell>
          <cell r="C13">
            <v>35792</v>
          </cell>
        </row>
        <row r="14">
          <cell r="B14" t="str">
            <v>PT031</v>
          </cell>
          <cell r="C14">
            <v>10947</v>
          </cell>
        </row>
        <row r="15">
          <cell r="B15" t="str">
            <v>PT075</v>
          </cell>
          <cell r="C15">
            <v>31917</v>
          </cell>
        </row>
        <row r="16">
          <cell r="B16" t="str">
            <v>PT024</v>
          </cell>
          <cell r="C16">
            <v>1043.473684210526</v>
          </cell>
        </row>
        <row r="17">
          <cell r="B17" t="str">
            <v>PT033</v>
          </cell>
          <cell r="C17">
            <v>43305.775085233341</v>
          </cell>
        </row>
        <row r="18">
          <cell r="B18" t="str">
            <v>PT004</v>
          </cell>
          <cell r="C18">
            <v>14025.444444444451</v>
          </cell>
        </row>
        <row r="19">
          <cell r="B19" t="str">
            <v>PT025</v>
          </cell>
          <cell r="C19">
            <v>1482.397339967019</v>
          </cell>
        </row>
        <row r="20">
          <cell r="B20" t="str">
            <v>PT066</v>
          </cell>
          <cell r="C20">
            <v>26403.87179058417</v>
          </cell>
        </row>
        <row r="21">
          <cell r="B21" t="str">
            <v>PT064</v>
          </cell>
          <cell r="C21">
            <v>36781</v>
          </cell>
        </row>
        <row r="22">
          <cell r="B22" t="str">
            <v>PT035</v>
          </cell>
          <cell r="C22">
            <v>17035.526469593289</v>
          </cell>
        </row>
        <row r="23">
          <cell r="B23" t="str">
            <v>PT079</v>
          </cell>
          <cell r="C23">
            <v>13787.5</v>
          </cell>
        </row>
        <row r="24">
          <cell r="B24" t="str">
            <v>PT046</v>
          </cell>
          <cell r="C24">
            <v>4319.3</v>
          </cell>
        </row>
        <row r="25">
          <cell r="B25" t="str">
            <v>PT049</v>
          </cell>
          <cell r="C25">
            <v>2402.8000000000002</v>
          </cell>
        </row>
        <row r="26">
          <cell r="B26" t="str">
            <v>PT078</v>
          </cell>
          <cell r="C26">
            <v>8049</v>
          </cell>
        </row>
        <row r="27">
          <cell r="B27" t="str">
            <v>PT045</v>
          </cell>
          <cell r="C27">
            <v>4946.0872689367734</v>
          </cell>
        </row>
        <row r="28">
          <cell r="B28" t="str">
            <v>PT053</v>
          </cell>
          <cell r="C28">
            <v>4150.7777777777774</v>
          </cell>
        </row>
        <row r="29">
          <cell r="B29" t="str">
            <v>PT003</v>
          </cell>
          <cell r="C29">
            <v>9255</v>
          </cell>
        </row>
        <row r="30">
          <cell r="B30" t="str">
            <v>PT047</v>
          </cell>
          <cell r="C30">
            <v>13373.507462226309</v>
          </cell>
        </row>
        <row r="31">
          <cell r="B31" t="str">
            <v>PT081</v>
          </cell>
          <cell r="C31">
            <v>4561</v>
          </cell>
        </row>
        <row r="32">
          <cell r="B32" t="str">
            <v>PT043</v>
          </cell>
          <cell r="C32">
            <v>1560</v>
          </cell>
        </row>
        <row r="33">
          <cell r="B33" t="str">
            <v>PT048</v>
          </cell>
          <cell r="C33">
            <v>6931</v>
          </cell>
        </row>
        <row r="34">
          <cell r="B34" t="str">
            <v>PT042</v>
          </cell>
          <cell r="C34">
            <v>8533</v>
          </cell>
        </row>
        <row r="35">
          <cell r="B35" t="str">
            <v>PT054</v>
          </cell>
          <cell r="C35">
            <v>11013</v>
          </cell>
        </row>
        <row r="36">
          <cell r="B36" t="str">
            <v>PT072</v>
          </cell>
          <cell r="C36">
            <v>3225.25</v>
          </cell>
        </row>
        <row r="37">
          <cell r="B37" t="str">
            <v>PT052</v>
          </cell>
          <cell r="C37">
            <v>8988.3333333333339</v>
          </cell>
        </row>
        <row r="38">
          <cell r="B38" t="str">
            <v>PT055</v>
          </cell>
          <cell r="C38">
            <v>16354.250683120241</v>
          </cell>
        </row>
        <row r="39">
          <cell r="B39" t="str">
            <v>PT071</v>
          </cell>
          <cell r="C39">
            <v>2377.3364957427152</v>
          </cell>
        </row>
        <row r="40">
          <cell r="B40" t="str">
            <v>PT074</v>
          </cell>
          <cell r="C40">
            <v>11038.265241646401</v>
          </cell>
        </row>
        <row r="41">
          <cell r="B41" t="str">
            <v>PT082</v>
          </cell>
          <cell r="C41">
            <v>19780</v>
          </cell>
        </row>
        <row r="42">
          <cell r="B42" t="str">
            <v>PT050</v>
          </cell>
          <cell r="C42">
            <v>5467.7874608834263</v>
          </cell>
        </row>
        <row r="43">
          <cell r="B43" t="str">
            <v>PT073</v>
          </cell>
          <cell r="C43">
            <v>2573.3596017769041</v>
          </cell>
        </row>
        <row r="44">
          <cell r="B44" t="str">
            <v>PT070</v>
          </cell>
          <cell r="C44">
            <v>39011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PT005</v>
          </cell>
          <cell r="C2">
            <v>20105.8</v>
          </cell>
        </row>
        <row r="3">
          <cell r="B3" t="str">
            <v>PT002</v>
          </cell>
          <cell r="C3">
            <v>35150.166666666657</v>
          </cell>
        </row>
        <row r="4">
          <cell r="B4" t="str">
            <v>PT006</v>
          </cell>
          <cell r="C4">
            <v>64404.692307692298</v>
          </cell>
        </row>
        <row r="5">
          <cell r="B5" t="str">
            <v>PT026</v>
          </cell>
          <cell r="C5">
            <v>20253.666666666672</v>
          </cell>
        </row>
        <row r="6">
          <cell r="B6" t="str">
            <v>PT056</v>
          </cell>
          <cell r="C6">
            <v>99692.65557554581</v>
          </cell>
        </row>
        <row r="7">
          <cell r="B7" t="str">
            <v>PT020</v>
          </cell>
          <cell r="C7">
            <v>22851</v>
          </cell>
        </row>
        <row r="8">
          <cell r="B8" t="str">
            <v>PT034</v>
          </cell>
          <cell r="C8">
            <v>19647.571428571431</v>
          </cell>
        </row>
        <row r="9">
          <cell r="B9" t="str">
            <v>PT075</v>
          </cell>
          <cell r="C9">
            <v>29103.757549374761</v>
          </cell>
        </row>
        <row r="10">
          <cell r="B10" t="str">
            <v>PT031</v>
          </cell>
          <cell r="C10">
            <v>11143</v>
          </cell>
        </row>
        <row r="11">
          <cell r="B11" t="str">
            <v>PT076</v>
          </cell>
          <cell r="C11">
            <v>19302.333333333328</v>
          </cell>
        </row>
        <row r="12">
          <cell r="B12" t="str">
            <v>PT007</v>
          </cell>
          <cell r="C12">
            <v>23833.333333333328</v>
          </cell>
        </row>
        <row r="13">
          <cell r="B13" t="str">
            <v>PT078</v>
          </cell>
          <cell r="C13">
            <v>8370</v>
          </cell>
        </row>
        <row r="14">
          <cell r="B14" t="str">
            <v>PT033</v>
          </cell>
          <cell r="C14">
            <v>43671.737790918392</v>
          </cell>
        </row>
        <row r="15">
          <cell r="B15" t="str">
            <v>PT024</v>
          </cell>
          <cell r="C15">
            <v>1048.294117647059</v>
          </cell>
        </row>
        <row r="16">
          <cell r="B16" t="str">
            <v>PT004</v>
          </cell>
          <cell r="C16">
            <v>13968.5</v>
          </cell>
        </row>
        <row r="17">
          <cell r="B17" t="str">
            <v>PT065</v>
          </cell>
          <cell r="C17">
            <v>36652.758241758253</v>
          </cell>
        </row>
        <row r="18">
          <cell r="B18" t="str">
            <v>PT080</v>
          </cell>
          <cell r="C18">
            <v>38580.5</v>
          </cell>
        </row>
        <row r="19">
          <cell r="B19" t="str">
            <v>PT025</v>
          </cell>
          <cell r="C19">
            <v>1345.916666666667</v>
          </cell>
        </row>
        <row r="20">
          <cell r="B20" t="str">
            <v>PT035</v>
          </cell>
          <cell r="C20">
            <v>22474.45643336029</v>
          </cell>
        </row>
        <row r="21">
          <cell r="B21" t="str">
            <v>PT046</v>
          </cell>
          <cell r="C21">
            <v>4994.6428571428569</v>
          </cell>
        </row>
        <row r="22">
          <cell r="B22" t="str">
            <v>PT049</v>
          </cell>
          <cell r="C22">
            <v>2144</v>
          </cell>
        </row>
        <row r="23">
          <cell r="B23" t="str">
            <v>PT057</v>
          </cell>
          <cell r="C23">
            <v>2607.6568301151619</v>
          </cell>
        </row>
        <row r="24">
          <cell r="B24" t="str">
            <v>PT045</v>
          </cell>
          <cell r="C24">
            <v>5000.9621403749288</v>
          </cell>
        </row>
        <row r="25">
          <cell r="B25" t="str">
            <v>PT066</v>
          </cell>
          <cell r="C25">
            <v>30872.035979276839</v>
          </cell>
        </row>
        <row r="26">
          <cell r="B26" t="str">
            <v>PT079</v>
          </cell>
          <cell r="C26">
            <v>17182</v>
          </cell>
        </row>
        <row r="27">
          <cell r="B27" t="str">
            <v>PT053</v>
          </cell>
          <cell r="C27">
            <v>6531.5</v>
          </cell>
        </row>
        <row r="28">
          <cell r="B28" t="str">
            <v>PT064</v>
          </cell>
          <cell r="C28">
            <v>36533.520039948911</v>
          </cell>
        </row>
        <row r="29">
          <cell r="B29" t="str">
            <v>PT003</v>
          </cell>
          <cell r="C29">
            <v>9796.25</v>
          </cell>
        </row>
        <row r="30">
          <cell r="B30" t="str">
            <v>PT047</v>
          </cell>
          <cell r="C30">
            <v>12101.09619099896</v>
          </cell>
        </row>
        <row r="31">
          <cell r="B31" t="str">
            <v>PT081</v>
          </cell>
          <cell r="C31">
            <v>4363</v>
          </cell>
        </row>
        <row r="32">
          <cell r="B32" t="str">
            <v>PT054</v>
          </cell>
          <cell r="C32">
            <v>10482</v>
          </cell>
        </row>
        <row r="33">
          <cell r="B33" t="str">
            <v>PT048</v>
          </cell>
          <cell r="C33">
            <v>3207</v>
          </cell>
        </row>
        <row r="34">
          <cell r="B34" t="str">
            <v>PT082</v>
          </cell>
          <cell r="C34">
            <v>23699</v>
          </cell>
        </row>
        <row r="35">
          <cell r="B35" t="str">
            <v>PT042</v>
          </cell>
          <cell r="C35">
            <v>4832.8147723509073</v>
          </cell>
        </row>
        <row r="36">
          <cell r="B36" t="str">
            <v>PT055</v>
          </cell>
          <cell r="C36">
            <v>17004</v>
          </cell>
        </row>
        <row r="37">
          <cell r="B37" t="str">
            <v>PT052</v>
          </cell>
          <cell r="C37">
            <v>9918</v>
          </cell>
        </row>
        <row r="38">
          <cell r="B38" t="str">
            <v>PT074</v>
          </cell>
          <cell r="C38">
            <v>8447.8432424851162</v>
          </cell>
        </row>
        <row r="39">
          <cell r="B39" t="str">
            <v>PT072</v>
          </cell>
          <cell r="C39">
            <v>4395.6000000000004</v>
          </cell>
        </row>
        <row r="40">
          <cell r="B40" t="str">
            <v>PT071</v>
          </cell>
          <cell r="C40">
            <v>5732</v>
          </cell>
        </row>
        <row r="41">
          <cell r="B41" t="str">
            <v>PT043</v>
          </cell>
          <cell r="C41">
            <v>5722.1937807528666</v>
          </cell>
        </row>
        <row r="42">
          <cell r="B42" t="str">
            <v>PT073</v>
          </cell>
          <cell r="C42">
            <v>5668</v>
          </cell>
        </row>
        <row r="43">
          <cell r="B43" t="str">
            <v>PT070</v>
          </cell>
          <cell r="C43">
            <v>40813</v>
          </cell>
        </row>
        <row r="44">
          <cell r="B44" t="str">
            <v>PT050</v>
          </cell>
          <cell r="C44">
            <v>5655.3653905664078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PT005</v>
          </cell>
          <cell r="C2">
            <v>21712.444444444449</v>
          </cell>
        </row>
        <row r="3">
          <cell r="B3" t="str">
            <v>PT078</v>
          </cell>
          <cell r="C3">
            <v>7200</v>
          </cell>
        </row>
        <row r="4">
          <cell r="B4" t="str">
            <v>PT076</v>
          </cell>
          <cell r="C4">
            <v>19629.333333333328</v>
          </cell>
        </row>
        <row r="5">
          <cell r="B5" t="str">
            <v>PT002</v>
          </cell>
          <cell r="C5">
            <v>36406.411764705881</v>
          </cell>
        </row>
        <row r="6">
          <cell r="B6" t="str">
            <v>PT020</v>
          </cell>
          <cell r="C6">
            <v>28738</v>
          </cell>
        </row>
        <row r="7">
          <cell r="B7" t="str">
            <v>PT006</v>
          </cell>
          <cell r="C7">
            <v>66753.833333333328</v>
          </cell>
        </row>
        <row r="8">
          <cell r="B8" t="str">
            <v>PT026</v>
          </cell>
          <cell r="C8">
            <v>22496.2</v>
          </cell>
        </row>
        <row r="9">
          <cell r="B9" t="str">
            <v>PT034</v>
          </cell>
          <cell r="C9">
            <v>31421.01148902161</v>
          </cell>
        </row>
        <row r="10">
          <cell r="B10" t="str">
            <v>PT007</v>
          </cell>
          <cell r="C10">
            <v>23842.857142857141</v>
          </cell>
        </row>
        <row r="11">
          <cell r="B11" t="str">
            <v>PT031</v>
          </cell>
          <cell r="C11">
            <v>11754.33333333333</v>
          </cell>
        </row>
        <row r="12">
          <cell r="B12" t="str">
            <v>PT056</v>
          </cell>
          <cell r="C12">
            <v>106297.3316627154</v>
          </cell>
        </row>
        <row r="13">
          <cell r="B13" t="str">
            <v>PT033</v>
          </cell>
          <cell r="C13">
            <v>50301.071040626754</v>
          </cell>
        </row>
        <row r="14">
          <cell r="B14" t="str">
            <v>PT082</v>
          </cell>
          <cell r="C14">
            <v>24289</v>
          </cell>
        </row>
        <row r="15">
          <cell r="B15" t="str">
            <v>PT065</v>
          </cell>
          <cell r="C15">
            <v>36887.140659340657</v>
          </cell>
        </row>
        <row r="16">
          <cell r="B16" t="str">
            <v>PT075</v>
          </cell>
          <cell r="C16">
            <v>40907.573119343208</v>
          </cell>
        </row>
        <row r="17">
          <cell r="B17" t="str">
            <v>PT024</v>
          </cell>
          <cell r="C17">
            <v>1007.823529411765</v>
          </cell>
        </row>
        <row r="18">
          <cell r="B18" t="str">
            <v>PT004</v>
          </cell>
          <cell r="C18">
            <v>13615.55169628795</v>
          </cell>
        </row>
        <row r="19">
          <cell r="B19" t="str">
            <v>PT035</v>
          </cell>
          <cell r="C19">
            <v>23024.089211782331</v>
          </cell>
        </row>
        <row r="20">
          <cell r="B20" t="str">
            <v>PT025</v>
          </cell>
          <cell r="C20">
            <v>1346.181818181818</v>
          </cell>
        </row>
        <row r="21">
          <cell r="B21" t="str">
            <v>PT057</v>
          </cell>
          <cell r="C21">
            <v>2759</v>
          </cell>
        </row>
        <row r="22">
          <cell r="B22" t="str">
            <v>PT045</v>
          </cell>
          <cell r="C22">
            <v>5065.2006605379902</v>
          </cell>
        </row>
        <row r="23">
          <cell r="B23" t="str">
            <v>PT049</v>
          </cell>
          <cell r="C23">
            <v>2170.5</v>
          </cell>
        </row>
        <row r="24">
          <cell r="B24" t="str">
            <v>PT079</v>
          </cell>
          <cell r="C24">
            <v>20550</v>
          </cell>
        </row>
        <row r="25">
          <cell r="B25" t="str">
            <v>PT046</v>
          </cell>
          <cell r="C25">
            <v>5385.7142857142853</v>
          </cell>
        </row>
        <row r="26">
          <cell r="B26" t="str">
            <v>PT053</v>
          </cell>
          <cell r="C26">
            <v>6223</v>
          </cell>
        </row>
        <row r="27">
          <cell r="B27" t="str">
            <v>PT064</v>
          </cell>
          <cell r="C27">
            <v>26250</v>
          </cell>
        </row>
        <row r="28">
          <cell r="B28" t="str">
            <v>PT081</v>
          </cell>
          <cell r="C28">
            <v>8490.6027528547547</v>
          </cell>
        </row>
        <row r="29">
          <cell r="B29" t="str">
            <v>PT047</v>
          </cell>
          <cell r="C29">
            <v>16598.839716133079</v>
          </cell>
        </row>
        <row r="30">
          <cell r="B30" t="str">
            <v>PT003</v>
          </cell>
          <cell r="C30">
            <v>10912</v>
          </cell>
        </row>
        <row r="31">
          <cell r="B31" t="str">
            <v>PT066</v>
          </cell>
          <cell r="C31">
            <v>17150.360189281018</v>
          </cell>
        </row>
        <row r="32">
          <cell r="B32" t="str">
            <v>PT054</v>
          </cell>
          <cell r="C32">
            <v>8975</v>
          </cell>
        </row>
        <row r="33">
          <cell r="B33" t="str">
            <v>PT048</v>
          </cell>
          <cell r="C33">
            <v>4807.2779113102324</v>
          </cell>
        </row>
        <row r="34">
          <cell r="B34" t="str">
            <v>PT042</v>
          </cell>
          <cell r="C34">
            <v>7700.1952242979069</v>
          </cell>
        </row>
        <row r="35">
          <cell r="B35" t="str">
            <v>PT055</v>
          </cell>
          <cell r="C35">
            <v>17073</v>
          </cell>
        </row>
        <row r="36">
          <cell r="B36" t="str">
            <v>PT080</v>
          </cell>
          <cell r="C36">
            <v>68395.25</v>
          </cell>
        </row>
        <row r="37">
          <cell r="B37" t="str">
            <v>PT072</v>
          </cell>
          <cell r="C37">
            <v>6084</v>
          </cell>
        </row>
        <row r="38">
          <cell r="B38" t="str">
            <v>PT052</v>
          </cell>
          <cell r="C38">
            <v>15671.041284182451</v>
          </cell>
        </row>
        <row r="39">
          <cell r="B39" t="str">
            <v>PT071</v>
          </cell>
          <cell r="C39">
            <v>1997</v>
          </cell>
        </row>
        <row r="40">
          <cell r="B40" t="str">
            <v>PT043</v>
          </cell>
          <cell r="C40">
            <v>446.79265504189812</v>
          </cell>
        </row>
        <row r="41">
          <cell r="B41" t="str">
            <v>PT074</v>
          </cell>
          <cell r="C41">
            <v>6095.8639905878008</v>
          </cell>
        </row>
        <row r="42">
          <cell r="B42" t="str">
            <v>PT073</v>
          </cell>
          <cell r="C42">
            <v>4424</v>
          </cell>
        </row>
        <row r="43">
          <cell r="B43" t="str">
            <v>PT070</v>
          </cell>
          <cell r="C43">
            <v>73930</v>
          </cell>
        </row>
        <row r="44">
          <cell r="B44" t="str">
            <v>PT050</v>
          </cell>
          <cell r="C44">
            <v>8537.7450378960693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PT074</v>
          </cell>
          <cell r="C2">
            <v>7776</v>
          </cell>
        </row>
        <row r="3">
          <cell r="B3" t="str">
            <v>PT005</v>
          </cell>
          <cell r="C3">
            <v>20802.846153846149</v>
          </cell>
        </row>
        <row r="4">
          <cell r="B4" t="str">
            <v>PT034</v>
          </cell>
          <cell r="C4">
            <v>19120.333333333328</v>
          </cell>
        </row>
        <row r="5">
          <cell r="B5" t="str">
            <v>PT026</v>
          </cell>
          <cell r="C5">
            <v>20137</v>
          </cell>
        </row>
        <row r="6">
          <cell r="B6" t="str">
            <v>PT006</v>
          </cell>
          <cell r="C6">
            <v>66001.75</v>
          </cell>
        </row>
        <row r="7">
          <cell r="B7" t="str">
            <v>PT025</v>
          </cell>
          <cell r="C7">
            <v>1412.833333333333</v>
          </cell>
        </row>
        <row r="8">
          <cell r="B8" t="str">
            <v>PT056</v>
          </cell>
          <cell r="C8">
            <v>94365.570787908917</v>
          </cell>
        </row>
        <row r="9">
          <cell r="B9" t="str">
            <v>PT002</v>
          </cell>
          <cell r="C9">
            <v>31918.833333333328</v>
          </cell>
        </row>
        <row r="10">
          <cell r="B10" t="str">
            <v>PT007</v>
          </cell>
          <cell r="C10">
            <v>23546.52941176471</v>
          </cell>
        </row>
        <row r="11">
          <cell r="B11" t="str">
            <v>PT033</v>
          </cell>
          <cell r="C11">
            <v>31758.34724361973</v>
          </cell>
        </row>
        <row r="12">
          <cell r="B12" t="str">
            <v>PT024</v>
          </cell>
          <cell r="C12">
            <v>989.09090909090912</v>
          </cell>
        </row>
        <row r="13">
          <cell r="B13" t="str">
            <v>PT080</v>
          </cell>
          <cell r="C13">
            <v>29090.132927420222</v>
          </cell>
        </row>
        <row r="14">
          <cell r="B14" t="str">
            <v>PT031</v>
          </cell>
          <cell r="C14">
            <v>11431.17866684354</v>
          </cell>
        </row>
        <row r="15">
          <cell r="B15" t="str">
            <v>PT020</v>
          </cell>
          <cell r="C15">
            <v>25786</v>
          </cell>
        </row>
        <row r="16">
          <cell r="B16" t="str">
            <v>PT035</v>
          </cell>
          <cell r="C16">
            <v>23557.2734375</v>
          </cell>
        </row>
        <row r="17">
          <cell r="B17" t="str">
            <v>PT065</v>
          </cell>
          <cell r="C17">
            <v>31530</v>
          </cell>
        </row>
        <row r="18">
          <cell r="B18" t="str">
            <v>PT004</v>
          </cell>
          <cell r="C18">
            <v>13207.50525179503</v>
          </cell>
        </row>
        <row r="19">
          <cell r="B19" t="str">
            <v>PT064</v>
          </cell>
          <cell r="C19">
            <v>30742.188514762289</v>
          </cell>
        </row>
        <row r="20">
          <cell r="B20" t="str">
            <v>PT053</v>
          </cell>
          <cell r="C20">
            <v>3822.333333333333</v>
          </cell>
        </row>
        <row r="21">
          <cell r="B21" t="str">
            <v>PT075</v>
          </cell>
          <cell r="C21">
            <v>31002.84688497175</v>
          </cell>
        </row>
        <row r="22">
          <cell r="B22" t="str">
            <v>PT066</v>
          </cell>
          <cell r="C22">
            <v>30153.853515625</v>
          </cell>
        </row>
        <row r="23">
          <cell r="B23" t="str">
            <v>PT046</v>
          </cell>
          <cell r="C23">
            <v>4673.0092388086932</v>
          </cell>
        </row>
        <row r="24">
          <cell r="B24" t="str">
            <v>PT049</v>
          </cell>
          <cell r="C24">
            <v>2024.333333333333</v>
          </cell>
        </row>
        <row r="25">
          <cell r="B25" t="str">
            <v>PT055</v>
          </cell>
          <cell r="C25">
            <v>4808.333333333333</v>
          </cell>
        </row>
        <row r="26">
          <cell r="B26" t="str">
            <v>PT045</v>
          </cell>
          <cell r="C26">
            <v>4615.0186264232934</v>
          </cell>
        </row>
        <row r="27">
          <cell r="B27" t="str">
            <v>PT054</v>
          </cell>
          <cell r="C27">
            <v>4151.1000000000004</v>
          </cell>
        </row>
        <row r="28">
          <cell r="B28" t="str">
            <v>PT003</v>
          </cell>
          <cell r="C28">
            <v>11272.2734375</v>
          </cell>
        </row>
        <row r="29">
          <cell r="B29" t="str">
            <v>PT052</v>
          </cell>
          <cell r="C29">
            <v>3617.545454545455</v>
          </cell>
        </row>
        <row r="30">
          <cell r="B30" t="str">
            <v>PT047</v>
          </cell>
          <cell r="C30">
            <v>18336</v>
          </cell>
        </row>
        <row r="31">
          <cell r="B31" t="str">
            <v>PT071</v>
          </cell>
          <cell r="C31">
            <v>520</v>
          </cell>
        </row>
        <row r="32">
          <cell r="B32" t="str">
            <v>PT050</v>
          </cell>
          <cell r="C32">
            <v>1560</v>
          </cell>
        </row>
        <row r="33">
          <cell r="B33" t="str">
            <v>PT073</v>
          </cell>
          <cell r="C33">
            <v>907.5</v>
          </cell>
        </row>
        <row r="34">
          <cell r="B34" t="str">
            <v>PT048</v>
          </cell>
          <cell r="C34">
            <v>7477.3298013676776</v>
          </cell>
        </row>
        <row r="35">
          <cell r="B35" t="str">
            <v>PT076</v>
          </cell>
          <cell r="C35">
            <v>16999</v>
          </cell>
        </row>
        <row r="36">
          <cell r="B36" t="str">
            <v>PT042</v>
          </cell>
          <cell r="C36">
            <v>10216.77071256929</v>
          </cell>
        </row>
        <row r="37">
          <cell r="B37" t="str">
            <v>PT057</v>
          </cell>
          <cell r="C37">
            <v>5806.22119140625</v>
          </cell>
        </row>
        <row r="38">
          <cell r="B38" t="str">
            <v>PT079</v>
          </cell>
          <cell r="C38">
            <v>9400</v>
          </cell>
        </row>
        <row r="39">
          <cell r="B39" t="str">
            <v>PT081</v>
          </cell>
          <cell r="C39">
            <v>6379.95849609375</v>
          </cell>
        </row>
        <row r="40">
          <cell r="B40" t="str">
            <v>PT072</v>
          </cell>
          <cell r="C40">
            <v>6379.95849609375</v>
          </cell>
        </row>
        <row r="41">
          <cell r="B41" t="str">
            <v>PT043</v>
          </cell>
          <cell r="C41">
            <v>3843.12841796875</v>
          </cell>
        </row>
        <row r="42">
          <cell r="B42" t="str">
            <v>PT070</v>
          </cell>
          <cell r="C42">
            <v>6854.54833984375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PT074</v>
          </cell>
          <cell r="C2">
            <v>7556</v>
          </cell>
        </row>
        <row r="3">
          <cell r="B3" t="str">
            <v>PT073</v>
          </cell>
          <cell r="C3">
            <v>24</v>
          </cell>
        </row>
        <row r="4">
          <cell r="B4" t="str">
            <v>PT005</v>
          </cell>
          <cell r="C4">
            <v>21334</v>
          </cell>
        </row>
        <row r="5">
          <cell r="B5" t="str">
            <v>PT006</v>
          </cell>
          <cell r="C5">
            <v>60356</v>
          </cell>
        </row>
        <row r="6">
          <cell r="B6" t="str">
            <v>PT002</v>
          </cell>
          <cell r="C6">
            <v>32025</v>
          </cell>
        </row>
        <row r="7">
          <cell r="B7" t="str">
            <v>PT026</v>
          </cell>
          <cell r="C7">
            <v>20895.400000000001</v>
          </cell>
        </row>
        <row r="8">
          <cell r="B8" t="str">
            <v>PT065</v>
          </cell>
          <cell r="C8">
            <v>22140</v>
          </cell>
        </row>
        <row r="9">
          <cell r="B9" t="str">
            <v>PT056</v>
          </cell>
          <cell r="C9">
            <v>96253.522102611038</v>
          </cell>
        </row>
        <row r="10">
          <cell r="B10" t="str">
            <v>PT007</v>
          </cell>
          <cell r="C10">
            <v>21620.333333333328</v>
          </cell>
        </row>
        <row r="11">
          <cell r="B11" t="str">
            <v>PT034</v>
          </cell>
          <cell r="C11">
            <v>20045.142857142859</v>
          </cell>
        </row>
        <row r="12">
          <cell r="B12" t="str">
            <v>PT079</v>
          </cell>
          <cell r="C12">
            <v>13325</v>
          </cell>
        </row>
        <row r="13">
          <cell r="B13" t="str">
            <v>PT075</v>
          </cell>
          <cell r="C13">
            <v>36708.5</v>
          </cell>
        </row>
        <row r="14">
          <cell r="B14" t="str">
            <v>PT004</v>
          </cell>
          <cell r="C14">
            <v>13519.250969482189</v>
          </cell>
        </row>
        <row r="15">
          <cell r="B15" t="str">
            <v>PT031</v>
          </cell>
          <cell r="C15">
            <v>11335.28571428571</v>
          </cell>
        </row>
        <row r="16">
          <cell r="B16" t="str">
            <v>PT064</v>
          </cell>
          <cell r="C16">
            <v>24450</v>
          </cell>
        </row>
        <row r="17">
          <cell r="B17" t="str">
            <v>PT033</v>
          </cell>
          <cell r="C17">
            <v>38642.711132498953</v>
          </cell>
        </row>
        <row r="18">
          <cell r="B18" t="str">
            <v>PT024</v>
          </cell>
          <cell r="C18">
            <v>1046.4444444444439</v>
          </cell>
        </row>
        <row r="19">
          <cell r="B19" t="str">
            <v>PT020</v>
          </cell>
          <cell r="C19">
            <v>26267</v>
          </cell>
        </row>
        <row r="20">
          <cell r="B20" t="str">
            <v>PT025</v>
          </cell>
          <cell r="C20">
            <v>1547.4650530396559</v>
          </cell>
        </row>
        <row r="21">
          <cell r="B21" t="str">
            <v>PT080</v>
          </cell>
          <cell r="C21">
            <v>33755.19485023211</v>
          </cell>
        </row>
        <row r="22">
          <cell r="B22" t="str">
            <v>PT066</v>
          </cell>
          <cell r="C22">
            <v>26905.545170240341</v>
          </cell>
        </row>
        <row r="23">
          <cell r="B23" t="str">
            <v>PT035</v>
          </cell>
          <cell r="C23">
            <v>20199.166015625</v>
          </cell>
        </row>
        <row r="24">
          <cell r="B24" t="str">
            <v>PT053</v>
          </cell>
          <cell r="C24">
            <v>4104.7777777777774</v>
          </cell>
        </row>
        <row r="25">
          <cell r="B25" t="str">
            <v>PT046</v>
          </cell>
          <cell r="C25">
            <v>4830.0337145014464</v>
          </cell>
        </row>
        <row r="26">
          <cell r="B26" t="str">
            <v>PT049</v>
          </cell>
          <cell r="C26">
            <v>2436.7142857142858</v>
          </cell>
        </row>
        <row r="27">
          <cell r="B27" t="str">
            <v>PT045</v>
          </cell>
          <cell r="C27">
            <v>5592.5</v>
          </cell>
        </row>
        <row r="28">
          <cell r="B28" t="str">
            <v>PT076</v>
          </cell>
          <cell r="C28">
            <v>20273</v>
          </cell>
        </row>
        <row r="29">
          <cell r="B29" t="str">
            <v>PT003</v>
          </cell>
          <cell r="C29">
            <v>4522.44189453125</v>
          </cell>
        </row>
        <row r="30">
          <cell r="B30" t="str">
            <v>PT047</v>
          </cell>
          <cell r="C30">
            <v>17218.5</v>
          </cell>
        </row>
        <row r="31">
          <cell r="B31" t="str">
            <v>PT054</v>
          </cell>
          <cell r="C31">
            <v>4604</v>
          </cell>
        </row>
        <row r="32">
          <cell r="B32" t="str">
            <v>PT043</v>
          </cell>
          <cell r="C32">
            <v>241</v>
          </cell>
        </row>
        <row r="33">
          <cell r="B33" t="str">
            <v>PT048</v>
          </cell>
          <cell r="C33">
            <v>9250</v>
          </cell>
        </row>
        <row r="34">
          <cell r="B34" t="str">
            <v>PT042</v>
          </cell>
          <cell r="C34">
            <v>8712</v>
          </cell>
        </row>
        <row r="35">
          <cell r="B35" t="str">
            <v>PT052</v>
          </cell>
          <cell r="C35">
            <v>4062.2307692307691</v>
          </cell>
        </row>
        <row r="36">
          <cell r="B36" t="str">
            <v>PT050</v>
          </cell>
          <cell r="C36">
            <v>3820.5472193387641</v>
          </cell>
        </row>
        <row r="37">
          <cell r="B37" t="str">
            <v>PT055</v>
          </cell>
          <cell r="C37">
            <v>4654.443359375</v>
          </cell>
        </row>
        <row r="38">
          <cell r="B38" t="str">
            <v>PT057</v>
          </cell>
          <cell r="C38">
            <v>1962</v>
          </cell>
        </row>
        <row r="39">
          <cell r="B39" t="str">
            <v>PT072</v>
          </cell>
          <cell r="C39">
            <v>5206.6435546875</v>
          </cell>
        </row>
        <row r="40">
          <cell r="B40" t="str">
            <v>PT071</v>
          </cell>
          <cell r="C40">
            <v>3718.712890625</v>
          </cell>
        </row>
        <row r="41">
          <cell r="B41" t="str">
            <v>PT081</v>
          </cell>
          <cell r="C41">
            <v>1239.641235351562</v>
          </cell>
        </row>
        <row r="42">
          <cell r="B42" t="str">
            <v>PT070</v>
          </cell>
          <cell r="C42">
            <v>5406.49658203125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CODIGO</v>
          </cell>
          <cell r="C1" t="str">
            <v>FORECAST</v>
          </cell>
        </row>
        <row r="2">
          <cell r="B2" t="str">
            <v>PT005</v>
          </cell>
          <cell r="C2">
            <v>20309</v>
          </cell>
        </row>
        <row r="3">
          <cell r="B3" t="str">
            <v>PT002</v>
          </cell>
          <cell r="C3">
            <v>34551.692307692298</v>
          </cell>
        </row>
        <row r="4">
          <cell r="B4" t="str">
            <v>PT056</v>
          </cell>
          <cell r="C4">
            <v>85621</v>
          </cell>
        </row>
        <row r="5">
          <cell r="B5" t="str">
            <v>PT006</v>
          </cell>
          <cell r="C5">
            <v>63267.230769230773</v>
          </cell>
        </row>
        <row r="6">
          <cell r="B6" t="str">
            <v>PT007</v>
          </cell>
          <cell r="C6">
            <v>24414.428571428569</v>
          </cell>
        </row>
        <row r="7">
          <cell r="B7" t="str">
            <v>PT026</v>
          </cell>
          <cell r="C7">
            <v>20119.5</v>
          </cell>
        </row>
        <row r="8">
          <cell r="B8" t="str">
            <v>PT020</v>
          </cell>
          <cell r="C8">
            <v>21260</v>
          </cell>
        </row>
        <row r="9">
          <cell r="B9" t="str">
            <v>PT034</v>
          </cell>
          <cell r="C9">
            <v>18675.71428571429</v>
          </cell>
        </row>
        <row r="10">
          <cell r="B10" t="str">
            <v>PT080</v>
          </cell>
          <cell r="C10">
            <v>34533</v>
          </cell>
        </row>
        <row r="11">
          <cell r="B11" t="str">
            <v>PT076</v>
          </cell>
          <cell r="C11">
            <v>20472.333333333328</v>
          </cell>
        </row>
        <row r="12">
          <cell r="B12" t="str">
            <v>PT057</v>
          </cell>
          <cell r="C12">
            <v>2364</v>
          </cell>
        </row>
        <row r="13">
          <cell r="B13" t="str">
            <v>PT065</v>
          </cell>
          <cell r="C13">
            <v>35792</v>
          </cell>
        </row>
        <row r="14">
          <cell r="B14" t="str">
            <v>PT031</v>
          </cell>
          <cell r="C14">
            <v>10947</v>
          </cell>
        </row>
        <row r="15">
          <cell r="B15" t="str">
            <v>PT075</v>
          </cell>
          <cell r="C15">
            <v>31917</v>
          </cell>
        </row>
        <row r="16">
          <cell r="B16" t="str">
            <v>PT024</v>
          </cell>
          <cell r="C16">
            <v>1043.473684210526</v>
          </cell>
        </row>
        <row r="17">
          <cell r="B17" t="str">
            <v>PT033</v>
          </cell>
          <cell r="C17">
            <v>43305.775085233341</v>
          </cell>
        </row>
        <row r="18">
          <cell r="B18" t="str">
            <v>PT004</v>
          </cell>
          <cell r="C18">
            <v>14025.444444444451</v>
          </cell>
        </row>
        <row r="19">
          <cell r="B19" t="str">
            <v>PT025</v>
          </cell>
          <cell r="C19">
            <v>1482.397339967019</v>
          </cell>
        </row>
        <row r="20">
          <cell r="B20" t="str">
            <v>PT066</v>
          </cell>
          <cell r="C20">
            <v>26403.87179058417</v>
          </cell>
        </row>
        <row r="21">
          <cell r="B21" t="str">
            <v>PT064</v>
          </cell>
          <cell r="C21">
            <v>36781</v>
          </cell>
        </row>
        <row r="22">
          <cell r="B22" t="str">
            <v>PT035</v>
          </cell>
          <cell r="C22">
            <v>20452.458984375</v>
          </cell>
        </row>
        <row r="23">
          <cell r="B23" t="str">
            <v>PT079</v>
          </cell>
          <cell r="C23">
            <v>13787.5</v>
          </cell>
        </row>
        <row r="24">
          <cell r="B24" t="str">
            <v>PT046</v>
          </cell>
          <cell r="C24">
            <v>4319.3</v>
          </cell>
        </row>
        <row r="25">
          <cell r="B25" t="str">
            <v>PT049</v>
          </cell>
          <cell r="C25">
            <v>2402.8000000000002</v>
          </cell>
        </row>
        <row r="26">
          <cell r="B26" t="str">
            <v>PT078</v>
          </cell>
          <cell r="C26">
            <v>8049</v>
          </cell>
        </row>
        <row r="27">
          <cell r="B27" t="str">
            <v>PT045</v>
          </cell>
          <cell r="C27">
            <v>4946.0872689367734</v>
          </cell>
        </row>
        <row r="28">
          <cell r="B28" t="str">
            <v>PT053</v>
          </cell>
          <cell r="C28">
            <v>4150.7777777777774</v>
          </cell>
        </row>
        <row r="29">
          <cell r="B29" t="str">
            <v>PT003</v>
          </cell>
          <cell r="C29">
            <v>9255</v>
          </cell>
        </row>
        <row r="30">
          <cell r="B30" t="str">
            <v>PT047</v>
          </cell>
          <cell r="C30">
            <v>13373.507462226309</v>
          </cell>
        </row>
        <row r="31">
          <cell r="B31" t="str">
            <v>PT081</v>
          </cell>
          <cell r="C31">
            <v>4561</v>
          </cell>
        </row>
        <row r="32">
          <cell r="B32" t="str">
            <v>PT043</v>
          </cell>
          <cell r="C32">
            <v>1560</v>
          </cell>
        </row>
        <row r="33">
          <cell r="B33" t="str">
            <v>PT048</v>
          </cell>
          <cell r="C33">
            <v>6931</v>
          </cell>
        </row>
        <row r="34">
          <cell r="B34" t="str">
            <v>PT042</v>
          </cell>
          <cell r="C34">
            <v>8533</v>
          </cell>
        </row>
        <row r="35">
          <cell r="B35" t="str">
            <v>PT054</v>
          </cell>
          <cell r="C35">
            <v>9066.515625</v>
          </cell>
        </row>
        <row r="36">
          <cell r="B36" t="str">
            <v>PT072</v>
          </cell>
          <cell r="C36">
            <v>3225.25</v>
          </cell>
        </row>
        <row r="37">
          <cell r="B37" t="str">
            <v>PT052</v>
          </cell>
          <cell r="C37">
            <v>8058.33251953125</v>
          </cell>
        </row>
        <row r="38">
          <cell r="B38" t="str">
            <v>PT055</v>
          </cell>
          <cell r="C38">
            <v>16095.751953125</v>
          </cell>
        </row>
        <row r="39">
          <cell r="B39" t="str">
            <v>PT071</v>
          </cell>
          <cell r="C39">
            <v>2377.3364957427152</v>
          </cell>
        </row>
        <row r="40">
          <cell r="B40" t="str">
            <v>PT074</v>
          </cell>
          <cell r="C40">
            <v>9066.515625</v>
          </cell>
        </row>
        <row r="41">
          <cell r="B41" t="str">
            <v>PT082</v>
          </cell>
          <cell r="C41">
            <v>19780</v>
          </cell>
        </row>
        <row r="42">
          <cell r="B42" t="str">
            <v>PT050</v>
          </cell>
          <cell r="C42">
            <v>5467.7874608834263</v>
          </cell>
        </row>
        <row r="43">
          <cell r="B43" t="str">
            <v>PT073</v>
          </cell>
          <cell r="C43">
            <v>5394.1904296875</v>
          </cell>
        </row>
        <row r="44">
          <cell r="B44" t="str">
            <v>PT070</v>
          </cell>
          <cell r="C44">
            <v>39011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7717-3B53-4F56-9DA0-7479EFE0A98D}">
  <sheetPr codeName="Hoja2"/>
  <dimension ref="A1:AE46"/>
  <sheetViews>
    <sheetView topLeftCell="T1" workbookViewId="0">
      <pane ySplit="1" topLeftCell="A32" activePane="bottomLeft" state="frozen"/>
      <selection pane="bottomLeft" activeCell="C4" sqref="C4"/>
    </sheetView>
  </sheetViews>
  <sheetFormatPr baseColWidth="10" defaultRowHeight="14.75" x14ac:dyDescent="0.75"/>
  <cols>
    <col min="1" max="1" width="8" bestFit="1" customWidth="1"/>
    <col min="2" max="2" width="11.2265625" bestFit="1" customWidth="1"/>
    <col min="3" max="3" width="12.2265625" bestFit="1" customWidth="1"/>
    <col min="4" max="4" width="8" bestFit="1" customWidth="1"/>
    <col min="5" max="5" width="7.2265625" bestFit="1" customWidth="1"/>
    <col min="6" max="6" width="8.31640625" bestFit="1" customWidth="1"/>
    <col min="7" max="7" width="5.6796875" bestFit="1" customWidth="1"/>
    <col min="8" max="8" width="11.31640625" bestFit="1" customWidth="1"/>
    <col min="9" max="9" width="13.08984375" bestFit="1" customWidth="1"/>
    <col min="10" max="10" width="8.86328125" bestFit="1" customWidth="1"/>
    <col min="11" max="11" width="6.54296875" bestFit="1" customWidth="1"/>
    <col min="12" max="12" width="8.31640625" bestFit="1" customWidth="1"/>
    <col min="13" max="13" width="6.54296875" bestFit="1" customWidth="1"/>
    <col min="14" max="14" width="11.2265625" bestFit="1" customWidth="1"/>
    <col min="15" max="15" width="12.2265625" bestFit="1" customWidth="1"/>
    <col min="16" max="16" width="9.08984375" bestFit="1" customWidth="1"/>
    <col min="17" max="17" width="6.54296875" bestFit="1" customWidth="1"/>
    <col min="18" max="18" width="8.31640625" bestFit="1" customWidth="1"/>
    <col min="19" max="19" width="5.6796875" bestFit="1" customWidth="1"/>
    <col min="20" max="20" width="11.2265625" bestFit="1" customWidth="1"/>
    <col min="21" max="21" width="12.453125" bestFit="1" customWidth="1"/>
    <col min="22" max="22" width="9.08984375" bestFit="1" customWidth="1"/>
    <col min="23" max="23" width="7.2265625" bestFit="1" customWidth="1"/>
    <col min="24" max="24" width="8.31640625" bestFit="1" customWidth="1"/>
    <col min="25" max="25" width="5.6796875" bestFit="1" customWidth="1"/>
    <col min="26" max="26" width="11.2265625" bestFit="1" customWidth="1"/>
    <col min="27" max="27" width="12" bestFit="1" customWidth="1"/>
    <col min="28" max="28" width="9.08984375" bestFit="1" customWidth="1"/>
    <col min="29" max="29" width="7.2265625" bestFit="1" customWidth="1"/>
    <col min="30" max="30" width="8.31640625" bestFit="1" customWidth="1"/>
    <col min="31" max="31" width="5.6796875" bestFit="1" customWidth="1"/>
  </cols>
  <sheetData>
    <row r="1" spans="1:31" x14ac:dyDescent="0.75">
      <c r="A1" s="4" t="s">
        <v>0</v>
      </c>
      <c r="B1" s="4" t="s">
        <v>62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63</v>
      </c>
      <c r="I1" s="5" t="s">
        <v>6</v>
      </c>
      <c r="J1" s="5" t="s">
        <v>7</v>
      </c>
      <c r="K1" s="5" t="s">
        <v>3</v>
      </c>
      <c r="L1" s="5" t="s">
        <v>4</v>
      </c>
      <c r="M1" s="5" t="s">
        <v>5</v>
      </c>
      <c r="N1" s="4" t="s">
        <v>64</v>
      </c>
      <c r="O1" s="4" t="s">
        <v>8</v>
      </c>
      <c r="P1" s="4" t="s">
        <v>9</v>
      </c>
      <c r="Q1" s="4" t="s">
        <v>3</v>
      </c>
      <c r="R1" s="4" t="s">
        <v>4</v>
      </c>
      <c r="S1" s="4" t="s">
        <v>5</v>
      </c>
      <c r="T1" s="5" t="s">
        <v>65</v>
      </c>
      <c r="U1" s="5" t="s">
        <v>10</v>
      </c>
      <c r="V1" s="5" t="s">
        <v>11</v>
      </c>
      <c r="W1" s="5" t="s">
        <v>3</v>
      </c>
      <c r="X1" s="5" t="s">
        <v>4</v>
      </c>
      <c r="Y1" s="5" t="s">
        <v>5</v>
      </c>
      <c r="Z1" s="4" t="s">
        <v>66</v>
      </c>
      <c r="AA1" s="4" t="s">
        <v>12</v>
      </c>
      <c r="AB1" s="4" t="s">
        <v>13</v>
      </c>
      <c r="AC1" s="4" t="s">
        <v>3</v>
      </c>
      <c r="AD1" s="4" t="s">
        <v>4</v>
      </c>
      <c r="AE1" s="4" t="s">
        <v>5</v>
      </c>
    </row>
    <row r="2" spans="1:31" x14ac:dyDescent="0.75">
      <c r="A2" s="6" t="s">
        <v>14</v>
      </c>
      <c r="B2" s="6" t="s">
        <v>20</v>
      </c>
      <c r="C2" s="7">
        <v>31919</v>
      </c>
      <c r="D2" s="7">
        <v>45542</v>
      </c>
      <c r="E2" s="7">
        <f>D2-C2</f>
        <v>13623</v>
      </c>
      <c r="F2" s="8">
        <f>ABS(E2)</f>
        <v>13623</v>
      </c>
      <c r="G2" s="9">
        <f>F2/D2</f>
        <v>0.29913047297000572</v>
      </c>
      <c r="H2" s="6" t="s">
        <v>20</v>
      </c>
      <c r="I2" s="8">
        <v>32025</v>
      </c>
      <c r="J2" s="8">
        <v>33470</v>
      </c>
      <c r="K2" s="8">
        <f>J2-I2</f>
        <v>1445</v>
      </c>
      <c r="L2" s="8">
        <f>ABS(K2)</f>
        <v>1445</v>
      </c>
      <c r="M2" s="9">
        <f>L2/J2</f>
        <v>4.3172990737974308E-2</v>
      </c>
      <c r="N2" s="9" t="s">
        <v>20</v>
      </c>
      <c r="O2" s="8">
        <v>35476</v>
      </c>
      <c r="P2" s="8">
        <v>59589</v>
      </c>
      <c r="Q2" s="8">
        <f>P2-O2</f>
        <v>24113</v>
      </c>
      <c r="R2" s="8">
        <f>ABS(Q2)</f>
        <v>24113</v>
      </c>
      <c r="S2" s="9">
        <f>R2/P2</f>
        <v>0.40465522160130224</v>
      </c>
      <c r="T2" s="9" t="s">
        <v>20</v>
      </c>
      <c r="U2" s="8">
        <v>34324</v>
      </c>
      <c r="V2" s="8">
        <v>69908</v>
      </c>
      <c r="W2" s="8">
        <f>V2-U2</f>
        <v>35584</v>
      </c>
      <c r="X2" s="8">
        <f>ABS(W2)</f>
        <v>35584</v>
      </c>
      <c r="Y2" s="9">
        <f>X2/V2</f>
        <v>0.50901184413800993</v>
      </c>
      <c r="Z2" s="6" t="s">
        <v>20</v>
      </c>
      <c r="AA2" s="8">
        <v>36398</v>
      </c>
      <c r="AB2" s="8">
        <v>53880</v>
      </c>
      <c r="AC2" s="8">
        <f>AB2-AA2</f>
        <v>17482</v>
      </c>
      <c r="AD2" s="8">
        <f>ABS(AC2)</f>
        <v>17482</v>
      </c>
      <c r="AE2" s="9">
        <f>AD2/AB2</f>
        <v>0.32446176688938383</v>
      </c>
    </row>
    <row r="3" spans="1:31" x14ac:dyDescent="0.75">
      <c r="A3" s="6" t="s">
        <v>16</v>
      </c>
      <c r="B3" s="6" t="s">
        <v>20</v>
      </c>
      <c r="C3" s="7">
        <v>7612</v>
      </c>
      <c r="D3" s="7">
        <v>18601</v>
      </c>
      <c r="E3" s="7">
        <f>D3-C3</f>
        <v>10989</v>
      </c>
      <c r="F3" s="8">
        <f>ABS(E3)</f>
        <v>10989</v>
      </c>
      <c r="G3" s="9">
        <f>F3/D3</f>
        <v>0.59077468953282086</v>
      </c>
      <c r="H3" s="6" t="s">
        <v>29</v>
      </c>
      <c r="I3" s="8">
        <v>3321</v>
      </c>
      <c r="J3" s="8">
        <v>15005</v>
      </c>
      <c r="K3" s="8">
        <f>J3-I3</f>
        <v>11684</v>
      </c>
      <c r="L3" s="8">
        <f>ABS(K3)</f>
        <v>11684</v>
      </c>
      <c r="M3" s="9">
        <f>L3/J3</f>
        <v>0.77867377540819727</v>
      </c>
      <c r="N3" s="9" t="s">
        <v>20</v>
      </c>
      <c r="O3" s="8">
        <v>8137</v>
      </c>
      <c r="P3" s="8">
        <v>15408</v>
      </c>
      <c r="Q3" s="8">
        <f>P3-O3</f>
        <v>7271</v>
      </c>
      <c r="R3" s="8">
        <f>ABS(Q3)</f>
        <v>7271</v>
      </c>
      <c r="S3" s="9">
        <f>R3/P3</f>
        <v>0.47189771547248183</v>
      </c>
      <c r="T3" s="9" t="s">
        <v>20</v>
      </c>
      <c r="U3" s="8">
        <v>12190</v>
      </c>
      <c r="V3" s="8">
        <v>13381</v>
      </c>
      <c r="W3" s="8">
        <f>V3-U3</f>
        <v>1191</v>
      </c>
      <c r="X3" s="8">
        <f>ABS(W3)</f>
        <v>1191</v>
      </c>
      <c r="Y3" s="9">
        <f>X3/V3</f>
        <v>8.9006800687542034E-2</v>
      </c>
      <c r="Z3" s="6" t="s">
        <v>20</v>
      </c>
      <c r="AA3" s="8">
        <v>12986</v>
      </c>
      <c r="AB3" s="8">
        <v>20482</v>
      </c>
      <c r="AC3" s="8">
        <f>AB3-AA3</f>
        <v>7496</v>
      </c>
      <c r="AD3" s="8">
        <f>ABS(AC3)</f>
        <v>7496</v>
      </c>
      <c r="AE3" s="9">
        <f>AD3/AB3</f>
        <v>0.36597988477687726</v>
      </c>
    </row>
    <row r="4" spans="1:31" x14ac:dyDescent="0.75">
      <c r="A4" s="6" t="s">
        <v>17</v>
      </c>
      <c r="B4" s="6" t="s">
        <v>20</v>
      </c>
      <c r="C4" s="7">
        <v>13395</v>
      </c>
      <c r="D4" s="7">
        <v>8768</v>
      </c>
      <c r="E4" s="7">
        <f t="shared" ref="E4:E43" si="0">D4-C4</f>
        <v>-4627</v>
      </c>
      <c r="F4" s="8">
        <f t="shared" ref="F4:F43" si="1">ABS(E4)</f>
        <v>4627</v>
      </c>
      <c r="G4" s="9">
        <f t="shared" ref="G4:G43" si="2">F4/D4</f>
        <v>0.5277144160583942</v>
      </c>
      <c r="H4" s="6" t="s">
        <v>20</v>
      </c>
      <c r="I4" s="8">
        <v>13503</v>
      </c>
      <c r="J4" s="8">
        <v>12710</v>
      </c>
      <c r="K4" s="8">
        <f t="shared" ref="K4:K43" si="3">J4-I4</f>
        <v>-793</v>
      </c>
      <c r="L4" s="8">
        <f t="shared" ref="L4:L43" si="4">ABS(K4)</f>
        <v>793</v>
      </c>
      <c r="M4" s="9">
        <f t="shared" ref="M4:M43" si="5">L4/J4</f>
        <v>6.2391817466561764E-2</v>
      </c>
      <c r="N4" s="9" t="s">
        <v>20</v>
      </c>
      <c r="O4" s="8">
        <v>12628</v>
      </c>
      <c r="P4" s="8">
        <v>23470</v>
      </c>
      <c r="Q4" s="8">
        <f t="shared" ref="Q4:Q44" si="6">P4-O4</f>
        <v>10842</v>
      </c>
      <c r="R4" s="8">
        <f t="shared" ref="R4:R44" si="7">ABS(Q4)</f>
        <v>10842</v>
      </c>
      <c r="S4" s="9">
        <f t="shared" ref="S4:S44" si="8">R4/P4</f>
        <v>0.46195142735406902</v>
      </c>
      <c r="T4" s="9" t="s">
        <v>20</v>
      </c>
      <c r="U4" s="8">
        <v>13070</v>
      </c>
      <c r="V4" s="8">
        <v>18187</v>
      </c>
      <c r="W4" s="8">
        <f t="shared" ref="W4:W44" si="9">V4-U4</f>
        <v>5117</v>
      </c>
      <c r="X4" s="8">
        <f t="shared" ref="X4:X44" si="10">ABS(W4)</f>
        <v>5117</v>
      </c>
      <c r="Y4" s="9">
        <f t="shared" ref="Y4:Y44" si="11">X4/V4</f>
        <v>0.28135481387804478</v>
      </c>
      <c r="Z4" s="6" t="s">
        <v>20</v>
      </c>
      <c r="AA4" s="8">
        <v>13746</v>
      </c>
      <c r="AB4" s="8">
        <v>11600</v>
      </c>
      <c r="AC4" s="8">
        <f t="shared" ref="AC4:AC44" si="12">AB4-AA4</f>
        <v>-2146</v>
      </c>
      <c r="AD4" s="8">
        <f t="shared" ref="AD4:AD44" si="13">ABS(AC4)</f>
        <v>2146</v>
      </c>
      <c r="AE4" s="9">
        <f t="shared" ref="AE4:AE44" si="14">AD4/AB4</f>
        <v>0.185</v>
      </c>
    </row>
    <row r="5" spans="1:31" x14ac:dyDescent="0.75">
      <c r="A5" s="6" t="s">
        <v>19</v>
      </c>
      <c r="B5" s="6" t="s">
        <v>20</v>
      </c>
      <c r="C5" s="7">
        <v>19931</v>
      </c>
      <c r="D5" s="7">
        <v>17437</v>
      </c>
      <c r="E5" s="7">
        <f t="shared" si="0"/>
        <v>-2494</v>
      </c>
      <c r="F5" s="8">
        <f t="shared" si="1"/>
        <v>2494</v>
      </c>
      <c r="G5" s="9">
        <f t="shared" si="2"/>
        <v>0.14302919080116994</v>
      </c>
      <c r="H5" s="6" t="s">
        <v>20</v>
      </c>
      <c r="I5" s="8">
        <v>20378</v>
      </c>
      <c r="J5" s="8">
        <v>21661</v>
      </c>
      <c r="K5" s="8">
        <f t="shared" si="3"/>
        <v>1283</v>
      </c>
      <c r="L5" s="8">
        <f t="shared" si="4"/>
        <v>1283</v>
      </c>
      <c r="M5" s="9">
        <f t="shared" si="5"/>
        <v>5.9230875767508427E-2</v>
      </c>
      <c r="N5" s="9" t="s">
        <v>20</v>
      </c>
      <c r="O5" s="8">
        <v>20110</v>
      </c>
      <c r="P5" s="8">
        <v>33473</v>
      </c>
      <c r="Q5" s="8">
        <f t="shared" si="6"/>
        <v>13363</v>
      </c>
      <c r="R5" s="8">
        <f t="shared" si="7"/>
        <v>13363</v>
      </c>
      <c r="S5" s="9">
        <f t="shared" si="8"/>
        <v>0.39921727959848236</v>
      </c>
      <c r="T5" s="9" t="s">
        <v>20</v>
      </c>
      <c r="U5" s="8">
        <v>20106</v>
      </c>
      <c r="V5" s="8">
        <v>14267</v>
      </c>
      <c r="W5" s="8">
        <f t="shared" si="9"/>
        <v>-5839</v>
      </c>
      <c r="X5" s="8">
        <f t="shared" si="10"/>
        <v>5839</v>
      </c>
      <c r="Y5" s="9">
        <f t="shared" si="11"/>
        <v>0.40926613864162054</v>
      </c>
      <c r="Z5" s="6" t="s">
        <v>20</v>
      </c>
      <c r="AA5" s="8">
        <v>21202</v>
      </c>
      <c r="AB5" s="8">
        <v>38502</v>
      </c>
      <c r="AC5" s="8">
        <f t="shared" si="12"/>
        <v>17300</v>
      </c>
      <c r="AD5" s="8">
        <f t="shared" si="13"/>
        <v>17300</v>
      </c>
      <c r="AE5" s="9">
        <f t="shared" si="14"/>
        <v>0.4493273076723287</v>
      </c>
    </row>
    <row r="6" spans="1:31" x14ac:dyDescent="0.75">
      <c r="A6" s="6" t="s">
        <v>21</v>
      </c>
      <c r="B6" s="6" t="s">
        <v>20</v>
      </c>
      <c r="C6" s="7">
        <v>64357</v>
      </c>
      <c r="D6" s="7">
        <v>43817</v>
      </c>
      <c r="E6" s="7">
        <f t="shared" si="0"/>
        <v>-20540</v>
      </c>
      <c r="F6" s="8">
        <f t="shared" si="1"/>
        <v>20540</v>
      </c>
      <c r="G6" s="9">
        <f t="shared" si="2"/>
        <v>0.46876782983773424</v>
      </c>
      <c r="H6" s="6" t="s">
        <v>20</v>
      </c>
      <c r="I6" s="8">
        <v>67863</v>
      </c>
      <c r="J6" s="8">
        <v>67740</v>
      </c>
      <c r="K6" s="8">
        <f t="shared" si="3"/>
        <v>-123</v>
      </c>
      <c r="L6" s="8">
        <f t="shared" si="4"/>
        <v>123</v>
      </c>
      <c r="M6" s="9">
        <f t="shared" si="5"/>
        <v>1.8157661647475642E-3</v>
      </c>
      <c r="N6" s="9" t="s">
        <v>20</v>
      </c>
      <c r="O6" s="8">
        <v>63680</v>
      </c>
      <c r="P6" s="8">
        <v>99937</v>
      </c>
      <c r="Q6" s="8">
        <f t="shared" si="6"/>
        <v>36257</v>
      </c>
      <c r="R6" s="8">
        <f t="shared" si="7"/>
        <v>36257</v>
      </c>
      <c r="S6" s="9">
        <f t="shared" si="8"/>
        <v>0.36279856309474967</v>
      </c>
      <c r="T6" s="9" t="s">
        <v>20</v>
      </c>
      <c r="U6" s="8">
        <v>63975</v>
      </c>
      <c r="V6" s="8">
        <v>116421</v>
      </c>
      <c r="W6" s="8">
        <f t="shared" si="9"/>
        <v>52446</v>
      </c>
      <c r="X6" s="8">
        <f t="shared" si="10"/>
        <v>52446</v>
      </c>
      <c r="Y6" s="9">
        <f t="shared" si="11"/>
        <v>0.45048573710928441</v>
      </c>
      <c r="Z6" s="6" t="s">
        <v>20</v>
      </c>
      <c r="AA6" s="8">
        <v>65776</v>
      </c>
      <c r="AB6" s="8">
        <v>77629</v>
      </c>
      <c r="AC6" s="8">
        <f t="shared" si="12"/>
        <v>11853</v>
      </c>
      <c r="AD6" s="8">
        <f t="shared" si="13"/>
        <v>11853</v>
      </c>
      <c r="AE6" s="9">
        <f t="shared" si="14"/>
        <v>0.15268778420435661</v>
      </c>
    </row>
    <row r="7" spans="1:31" x14ac:dyDescent="0.75">
      <c r="A7" s="6" t="s">
        <v>22</v>
      </c>
      <c r="B7" s="6" t="s">
        <v>20</v>
      </c>
      <c r="C7" s="7">
        <v>23533</v>
      </c>
      <c r="D7" s="7">
        <v>29916</v>
      </c>
      <c r="E7" s="7">
        <f t="shared" si="0"/>
        <v>6383</v>
      </c>
      <c r="F7" s="8">
        <f t="shared" si="1"/>
        <v>6383</v>
      </c>
      <c r="G7" s="9">
        <f t="shared" si="2"/>
        <v>0.21336408610776841</v>
      </c>
      <c r="H7" s="6" t="s">
        <v>20</v>
      </c>
      <c r="I7" s="8">
        <v>23720</v>
      </c>
      <c r="J7" s="8">
        <v>16345</v>
      </c>
      <c r="K7" s="8">
        <f t="shared" si="3"/>
        <v>-7375</v>
      </c>
      <c r="L7" s="8">
        <f t="shared" si="4"/>
        <v>7375</v>
      </c>
      <c r="M7" s="9">
        <f t="shared" si="5"/>
        <v>0.45120832058733557</v>
      </c>
      <c r="N7" s="9" t="s">
        <v>20</v>
      </c>
      <c r="O7" s="8">
        <v>24416</v>
      </c>
      <c r="P7" s="8">
        <v>24879</v>
      </c>
      <c r="Q7" s="8">
        <f t="shared" si="6"/>
        <v>463</v>
      </c>
      <c r="R7" s="8">
        <f t="shared" si="7"/>
        <v>463</v>
      </c>
      <c r="S7" s="9">
        <f t="shared" si="8"/>
        <v>1.8610072752120264E-2</v>
      </c>
      <c r="T7" s="9" t="s">
        <v>20</v>
      </c>
      <c r="U7" s="8">
        <v>23809</v>
      </c>
      <c r="V7" s="8">
        <v>36538</v>
      </c>
      <c r="W7" s="8">
        <f t="shared" si="9"/>
        <v>12729</v>
      </c>
      <c r="X7" s="8">
        <f t="shared" si="10"/>
        <v>12729</v>
      </c>
      <c r="Y7" s="9">
        <f t="shared" si="11"/>
        <v>0.34837703213093218</v>
      </c>
      <c r="Z7" s="6" t="s">
        <v>20</v>
      </c>
      <c r="AA7" s="8">
        <v>23791</v>
      </c>
      <c r="AB7" s="8">
        <v>26556</v>
      </c>
      <c r="AC7" s="8">
        <f t="shared" si="12"/>
        <v>2765</v>
      </c>
      <c r="AD7" s="8">
        <f t="shared" si="13"/>
        <v>2765</v>
      </c>
      <c r="AE7" s="9">
        <f t="shared" si="14"/>
        <v>0.10411959632474771</v>
      </c>
    </row>
    <row r="8" spans="1:31" x14ac:dyDescent="0.75">
      <c r="A8" s="6" t="s">
        <v>23</v>
      </c>
      <c r="B8" s="6" t="s">
        <v>20</v>
      </c>
      <c r="C8" s="7">
        <v>25786</v>
      </c>
      <c r="D8" s="7">
        <v>21260</v>
      </c>
      <c r="E8" s="7">
        <f t="shared" si="0"/>
        <v>-4526</v>
      </c>
      <c r="F8" s="8">
        <f t="shared" si="1"/>
        <v>4526</v>
      </c>
      <c r="G8" s="9">
        <f t="shared" si="2"/>
        <v>0.21288805268109126</v>
      </c>
      <c r="H8" s="6" t="s">
        <v>20</v>
      </c>
      <c r="I8" s="8">
        <v>26267</v>
      </c>
      <c r="J8" s="8">
        <v>23232</v>
      </c>
      <c r="K8" s="8">
        <f t="shared" si="3"/>
        <v>-3035</v>
      </c>
      <c r="L8" s="8">
        <f t="shared" si="4"/>
        <v>3035</v>
      </c>
      <c r="M8" s="9">
        <f t="shared" si="5"/>
        <v>0.13063877410468319</v>
      </c>
      <c r="N8" s="9" t="s">
        <v>20</v>
      </c>
      <c r="O8" s="8">
        <v>21260</v>
      </c>
      <c r="P8" s="8">
        <v>28687</v>
      </c>
      <c r="Q8" s="8">
        <f t="shared" si="6"/>
        <v>7427</v>
      </c>
      <c r="R8" s="8">
        <f t="shared" si="7"/>
        <v>7427</v>
      </c>
      <c r="S8" s="9">
        <f t="shared" si="8"/>
        <v>0.25889775856659814</v>
      </c>
      <c r="T8" s="9" t="s">
        <v>20</v>
      </c>
      <c r="U8" s="8">
        <v>22851</v>
      </c>
      <c r="V8" s="8">
        <v>35265</v>
      </c>
      <c r="W8" s="8">
        <f t="shared" si="9"/>
        <v>12414</v>
      </c>
      <c r="X8" s="8">
        <f t="shared" si="10"/>
        <v>12414</v>
      </c>
      <c r="Y8" s="9">
        <f t="shared" si="11"/>
        <v>0.35202041684389623</v>
      </c>
      <c r="Z8" s="6" t="s">
        <v>15</v>
      </c>
      <c r="AA8" s="8">
        <v>28324</v>
      </c>
      <c r="AB8" s="8">
        <v>20203</v>
      </c>
      <c r="AC8" s="8">
        <f t="shared" si="12"/>
        <v>-8121</v>
      </c>
      <c r="AD8" s="8">
        <f t="shared" si="13"/>
        <v>8121</v>
      </c>
      <c r="AE8" s="9">
        <f t="shared" si="14"/>
        <v>0.40197000445478392</v>
      </c>
    </row>
    <row r="9" spans="1:31" x14ac:dyDescent="0.75">
      <c r="A9" s="6" t="s">
        <v>24</v>
      </c>
      <c r="B9" s="6" t="s">
        <v>20</v>
      </c>
      <c r="C9" s="7">
        <v>1001</v>
      </c>
      <c r="D9" s="7">
        <v>990</v>
      </c>
      <c r="E9" s="7">
        <f t="shared" si="0"/>
        <v>-11</v>
      </c>
      <c r="F9" s="8">
        <f t="shared" si="1"/>
        <v>11</v>
      </c>
      <c r="G9" s="9">
        <f t="shared" si="2"/>
        <v>1.1111111111111112E-2</v>
      </c>
      <c r="H9" s="6" t="s">
        <v>20</v>
      </c>
      <c r="I9" s="8">
        <v>1046</v>
      </c>
      <c r="J9" s="8">
        <v>412</v>
      </c>
      <c r="K9" s="8">
        <f t="shared" si="3"/>
        <v>-634</v>
      </c>
      <c r="L9" s="8">
        <f t="shared" si="4"/>
        <v>634</v>
      </c>
      <c r="M9" s="9">
        <f t="shared" si="5"/>
        <v>1.5388349514563107</v>
      </c>
      <c r="N9" s="9" t="s">
        <v>20</v>
      </c>
      <c r="O9" s="8">
        <v>1043</v>
      </c>
      <c r="P9" s="8">
        <v>782</v>
      </c>
      <c r="Q9" s="8">
        <f t="shared" si="6"/>
        <v>-261</v>
      </c>
      <c r="R9" s="8">
        <f t="shared" si="7"/>
        <v>261</v>
      </c>
      <c r="S9" s="9">
        <f t="shared" si="8"/>
        <v>0.3337595907928389</v>
      </c>
      <c r="T9" s="9" t="s">
        <v>20</v>
      </c>
      <c r="U9" s="8">
        <v>1020</v>
      </c>
      <c r="V9" s="8">
        <v>1501</v>
      </c>
      <c r="W9" s="8">
        <f t="shared" si="9"/>
        <v>481</v>
      </c>
      <c r="X9" s="8">
        <f t="shared" si="10"/>
        <v>481</v>
      </c>
      <c r="Y9" s="9">
        <f t="shared" si="11"/>
        <v>0.32045303131245834</v>
      </c>
      <c r="Z9" s="6" t="s">
        <v>20</v>
      </c>
      <c r="AA9" s="8">
        <v>1032</v>
      </c>
      <c r="AB9" s="8">
        <v>1216</v>
      </c>
      <c r="AC9" s="8">
        <f t="shared" si="12"/>
        <v>184</v>
      </c>
      <c r="AD9" s="8">
        <f t="shared" si="13"/>
        <v>184</v>
      </c>
      <c r="AE9" s="9">
        <f t="shared" si="14"/>
        <v>0.15131578947368421</v>
      </c>
    </row>
    <row r="10" spans="1:31" x14ac:dyDescent="0.75">
      <c r="A10" s="6" t="s">
        <v>25</v>
      </c>
      <c r="B10" s="6" t="s">
        <v>20</v>
      </c>
      <c r="C10" s="7">
        <v>1329</v>
      </c>
      <c r="D10" s="7">
        <v>991</v>
      </c>
      <c r="E10" s="7">
        <f t="shared" si="0"/>
        <v>-338</v>
      </c>
      <c r="F10" s="8">
        <f t="shared" si="1"/>
        <v>338</v>
      </c>
      <c r="G10" s="9">
        <f t="shared" si="2"/>
        <v>0.34106962663975782</v>
      </c>
      <c r="H10" s="6" t="s">
        <v>20</v>
      </c>
      <c r="I10" s="8">
        <v>1396</v>
      </c>
      <c r="J10" s="8">
        <v>739</v>
      </c>
      <c r="K10" s="8">
        <f t="shared" si="3"/>
        <v>-657</v>
      </c>
      <c r="L10" s="8">
        <f t="shared" si="4"/>
        <v>657</v>
      </c>
      <c r="M10" s="9">
        <f t="shared" si="5"/>
        <v>0.88903924221921515</v>
      </c>
      <c r="N10" s="9" t="s">
        <v>20</v>
      </c>
      <c r="O10" s="8">
        <v>1395</v>
      </c>
      <c r="P10" s="8">
        <v>796</v>
      </c>
      <c r="Q10" s="8">
        <f t="shared" si="6"/>
        <v>-599</v>
      </c>
      <c r="R10" s="8">
        <f t="shared" si="7"/>
        <v>599</v>
      </c>
      <c r="S10" s="9">
        <f t="shared" si="8"/>
        <v>0.75251256281407031</v>
      </c>
      <c r="T10" s="9" t="s">
        <v>20</v>
      </c>
      <c r="U10" s="8">
        <v>1331</v>
      </c>
      <c r="V10" s="8">
        <v>1762</v>
      </c>
      <c r="W10" s="8">
        <f t="shared" si="9"/>
        <v>431</v>
      </c>
      <c r="X10" s="8">
        <f t="shared" si="10"/>
        <v>431</v>
      </c>
      <c r="Y10" s="9">
        <f t="shared" si="11"/>
        <v>0.2446083995459705</v>
      </c>
      <c r="Z10" s="6" t="s">
        <v>20</v>
      </c>
      <c r="AA10" s="8">
        <v>1346</v>
      </c>
      <c r="AB10" s="8">
        <v>1990</v>
      </c>
      <c r="AC10" s="8">
        <f t="shared" si="12"/>
        <v>644</v>
      </c>
      <c r="AD10" s="8">
        <f t="shared" si="13"/>
        <v>644</v>
      </c>
      <c r="AE10" s="9">
        <f t="shared" si="14"/>
        <v>0.32361809045226131</v>
      </c>
    </row>
    <row r="11" spans="1:31" x14ac:dyDescent="0.75">
      <c r="A11" s="6" t="s">
        <v>26</v>
      </c>
      <c r="B11" s="6" t="s">
        <v>20</v>
      </c>
      <c r="C11" s="7">
        <v>20137</v>
      </c>
      <c r="D11" s="7">
        <v>16240</v>
      </c>
      <c r="E11" s="7">
        <f t="shared" si="0"/>
        <v>-3897</v>
      </c>
      <c r="F11" s="8">
        <f t="shared" si="1"/>
        <v>3897</v>
      </c>
      <c r="G11" s="9">
        <f t="shared" si="2"/>
        <v>0.23996305418719213</v>
      </c>
      <c r="H11" s="6" t="s">
        <v>20</v>
      </c>
      <c r="I11" s="8">
        <v>20895</v>
      </c>
      <c r="J11" s="8">
        <v>21089</v>
      </c>
      <c r="K11" s="8">
        <f t="shared" si="3"/>
        <v>194</v>
      </c>
      <c r="L11" s="8">
        <f t="shared" si="4"/>
        <v>194</v>
      </c>
      <c r="M11" s="9">
        <f t="shared" si="5"/>
        <v>9.1991085399971556E-3</v>
      </c>
      <c r="N11" s="9" t="s">
        <v>20</v>
      </c>
      <c r="O11" s="8">
        <v>21560</v>
      </c>
      <c r="P11" s="8">
        <v>33909</v>
      </c>
      <c r="Q11" s="8">
        <f t="shared" si="6"/>
        <v>12349</v>
      </c>
      <c r="R11" s="8">
        <f t="shared" si="7"/>
        <v>12349</v>
      </c>
      <c r="S11" s="9">
        <f t="shared" si="8"/>
        <v>0.36418060102037808</v>
      </c>
      <c r="T11" s="9" t="s">
        <v>20</v>
      </c>
      <c r="U11" s="8">
        <v>21723</v>
      </c>
      <c r="V11" s="8">
        <v>28824</v>
      </c>
      <c r="W11" s="8">
        <f t="shared" si="9"/>
        <v>7101</v>
      </c>
      <c r="X11" s="8">
        <f t="shared" si="10"/>
        <v>7101</v>
      </c>
      <c r="Y11" s="9">
        <f t="shared" si="11"/>
        <v>0.2463572023313905</v>
      </c>
      <c r="Z11" s="6" t="s">
        <v>20</v>
      </c>
      <c r="AA11" s="8">
        <v>22046</v>
      </c>
      <c r="AB11" s="8">
        <v>27596</v>
      </c>
      <c r="AC11" s="8">
        <f t="shared" si="12"/>
        <v>5550</v>
      </c>
      <c r="AD11" s="8">
        <f t="shared" si="13"/>
        <v>5550</v>
      </c>
      <c r="AE11" s="9">
        <f t="shared" si="14"/>
        <v>0.20111610378315697</v>
      </c>
    </row>
    <row r="12" spans="1:31" x14ac:dyDescent="0.75">
      <c r="A12" s="6" t="s">
        <v>27</v>
      </c>
      <c r="B12" s="6" t="s">
        <v>15</v>
      </c>
      <c r="C12" s="7">
        <v>11431</v>
      </c>
      <c r="D12" s="7">
        <v>10746</v>
      </c>
      <c r="E12" s="7">
        <f t="shared" si="0"/>
        <v>-685</v>
      </c>
      <c r="F12" s="8">
        <f t="shared" si="1"/>
        <v>685</v>
      </c>
      <c r="G12" s="9">
        <f t="shared" si="2"/>
        <v>6.3744649171784851E-2</v>
      </c>
      <c r="H12" s="6" t="s">
        <v>20</v>
      </c>
      <c r="I12" s="8">
        <v>11335</v>
      </c>
      <c r="J12" s="8">
        <v>13473</v>
      </c>
      <c r="K12" s="8">
        <f t="shared" si="3"/>
        <v>2138</v>
      </c>
      <c r="L12" s="8">
        <f t="shared" si="4"/>
        <v>2138</v>
      </c>
      <c r="M12" s="9">
        <f t="shared" si="5"/>
        <v>0.15868774586209455</v>
      </c>
      <c r="N12" s="9" t="s">
        <v>20</v>
      </c>
      <c r="O12" s="8">
        <v>11262</v>
      </c>
      <c r="P12" s="8">
        <v>14833</v>
      </c>
      <c r="Q12" s="8">
        <f t="shared" si="6"/>
        <v>3571</v>
      </c>
      <c r="R12" s="8">
        <f t="shared" si="7"/>
        <v>3571</v>
      </c>
      <c r="S12" s="9">
        <f t="shared" si="8"/>
        <v>0.24074698307827141</v>
      </c>
      <c r="T12" s="9" t="s">
        <v>20</v>
      </c>
      <c r="U12" s="8">
        <v>11444</v>
      </c>
      <c r="V12" s="8">
        <v>11821</v>
      </c>
      <c r="W12" s="8">
        <f t="shared" si="9"/>
        <v>377</v>
      </c>
      <c r="X12" s="8">
        <f t="shared" si="10"/>
        <v>377</v>
      </c>
      <c r="Y12" s="9">
        <f t="shared" si="11"/>
        <v>3.1892394890449198E-2</v>
      </c>
      <c r="Z12" s="6" t="s">
        <v>20</v>
      </c>
      <c r="AA12" s="8">
        <v>11754</v>
      </c>
      <c r="AB12" s="8">
        <v>17007</v>
      </c>
      <c r="AC12" s="8">
        <f t="shared" si="12"/>
        <v>5253</v>
      </c>
      <c r="AD12" s="8">
        <f t="shared" si="13"/>
        <v>5253</v>
      </c>
      <c r="AE12" s="9">
        <f t="shared" si="14"/>
        <v>0.30887281707532194</v>
      </c>
    </row>
    <row r="13" spans="1:31" x14ac:dyDescent="0.75">
      <c r="A13" s="6" t="s">
        <v>28</v>
      </c>
      <c r="B13" s="6" t="s">
        <v>49</v>
      </c>
      <c r="C13" s="7">
        <v>31758</v>
      </c>
      <c r="D13" s="7">
        <v>32030</v>
      </c>
      <c r="E13" s="7">
        <f t="shared" si="0"/>
        <v>272</v>
      </c>
      <c r="F13" s="8">
        <f t="shared" si="1"/>
        <v>272</v>
      </c>
      <c r="G13" s="9">
        <f t="shared" si="2"/>
        <v>8.4920387137059003E-3</v>
      </c>
      <c r="H13" s="6" t="s">
        <v>15</v>
      </c>
      <c r="I13" s="8">
        <v>38643</v>
      </c>
      <c r="J13" s="8">
        <v>42624</v>
      </c>
      <c r="K13" s="8">
        <f t="shared" si="3"/>
        <v>3981</v>
      </c>
      <c r="L13" s="8">
        <f t="shared" si="4"/>
        <v>3981</v>
      </c>
      <c r="M13" s="9">
        <f t="shared" si="5"/>
        <v>9.3398085585585586E-2</v>
      </c>
      <c r="N13" s="9" t="s">
        <v>49</v>
      </c>
      <c r="O13" s="8">
        <v>35264</v>
      </c>
      <c r="P13" s="8">
        <v>50095</v>
      </c>
      <c r="Q13" s="8">
        <f t="shared" si="6"/>
        <v>14831</v>
      </c>
      <c r="R13" s="8">
        <f t="shared" si="7"/>
        <v>14831</v>
      </c>
      <c r="S13" s="9">
        <f t="shared" si="8"/>
        <v>0.29605749076754168</v>
      </c>
      <c r="T13" s="9" t="s">
        <v>49</v>
      </c>
      <c r="U13" s="8">
        <v>55055</v>
      </c>
      <c r="V13" s="8">
        <v>43194</v>
      </c>
      <c r="W13" s="8">
        <f t="shared" si="9"/>
        <v>-11861</v>
      </c>
      <c r="X13" s="8">
        <f t="shared" si="10"/>
        <v>11861</v>
      </c>
      <c r="Y13" s="9">
        <f t="shared" si="11"/>
        <v>0.27459832384127425</v>
      </c>
      <c r="Z13" s="6" t="s">
        <v>15</v>
      </c>
      <c r="AA13" s="8">
        <v>50301</v>
      </c>
      <c r="AB13" s="8">
        <v>72235</v>
      </c>
      <c r="AC13" s="8">
        <f t="shared" si="12"/>
        <v>21934</v>
      </c>
      <c r="AD13" s="8">
        <f t="shared" si="13"/>
        <v>21934</v>
      </c>
      <c r="AE13" s="9">
        <f t="shared" si="14"/>
        <v>0.30364781615560321</v>
      </c>
    </row>
    <row r="14" spans="1:31" x14ac:dyDescent="0.75">
      <c r="A14" s="6" t="s">
        <v>30</v>
      </c>
      <c r="B14" s="6" t="s">
        <v>20</v>
      </c>
      <c r="C14" s="7">
        <v>18960</v>
      </c>
      <c r="D14" s="7">
        <v>15820</v>
      </c>
      <c r="E14" s="7">
        <f t="shared" si="0"/>
        <v>-3140</v>
      </c>
      <c r="F14" s="8">
        <f t="shared" si="1"/>
        <v>3140</v>
      </c>
      <c r="G14" s="9">
        <f t="shared" si="2"/>
        <v>0.19848293299620734</v>
      </c>
      <c r="H14" s="6" t="s">
        <v>15</v>
      </c>
      <c r="I14" s="8">
        <v>20892</v>
      </c>
      <c r="J14" s="8">
        <v>20611</v>
      </c>
      <c r="K14" s="8">
        <f t="shared" si="3"/>
        <v>-281</v>
      </c>
      <c r="L14" s="8">
        <f t="shared" si="4"/>
        <v>281</v>
      </c>
      <c r="M14" s="9">
        <f t="shared" si="5"/>
        <v>1.3633496676531949E-2</v>
      </c>
      <c r="N14" s="9" t="s">
        <v>20</v>
      </c>
      <c r="O14" s="8">
        <v>19542</v>
      </c>
      <c r="P14" s="8">
        <v>23851</v>
      </c>
      <c r="Q14" s="8">
        <f t="shared" si="6"/>
        <v>4309</v>
      </c>
      <c r="R14" s="8">
        <f t="shared" si="7"/>
        <v>4309</v>
      </c>
      <c r="S14" s="9">
        <f t="shared" si="8"/>
        <v>0.18066328455829944</v>
      </c>
      <c r="T14" s="9" t="s">
        <v>20</v>
      </c>
      <c r="U14" s="8">
        <v>20213</v>
      </c>
      <c r="V14" s="8">
        <v>31292</v>
      </c>
      <c r="W14" s="8">
        <f t="shared" si="9"/>
        <v>11079</v>
      </c>
      <c r="X14" s="8">
        <f t="shared" si="10"/>
        <v>11079</v>
      </c>
      <c r="Y14" s="9">
        <f t="shared" si="11"/>
        <v>0.35405215390515149</v>
      </c>
      <c r="Z14" s="6" t="s">
        <v>20</v>
      </c>
      <c r="AA14" s="8">
        <v>20728</v>
      </c>
      <c r="AB14" s="8">
        <v>25348</v>
      </c>
      <c r="AC14" s="8">
        <f t="shared" si="12"/>
        <v>4620</v>
      </c>
      <c r="AD14" s="8">
        <f t="shared" si="13"/>
        <v>4620</v>
      </c>
      <c r="AE14" s="9">
        <f t="shared" si="14"/>
        <v>0.18226290042606913</v>
      </c>
    </row>
    <row r="15" spans="1:31" x14ac:dyDescent="0.75">
      <c r="A15" s="6" t="s">
        <v>31</v>
      </c>
      <c r="B15" s="6" t="s">
        <v>18</v>
      </c>
      <c r="C15" s="7">
        <v>21661</v>
      </c>
      <c r="D15" s="7">
        <v>17581</v>
      </c>
      <c r="E15" s="7">
        <f t="shared" si="0"/>
        <v>-4080</v>
      </c>
      <c r="F15" s="8">
        <f t="shared" si="1"/>
        <v>4080</v>
      </c>
      <c r="G15" s="9">
        <f t="shared" si="2"/>
        <v>0.23206871053978728</v>
      </c>
      <c r="H15" s="6" t="s">
        <v>18</v>
      </c>
      <c r="I15" s="8">
        <v>22387</v>
      </c>
      <c r="J15" s="8">
        <v>21983</v>
      </c>
      <c r="K15" s="8">
        <f t="shared" si="3"/>
        <v>-404</v>
      </c>
      <c r="L15" s="8">
        <f t="shared" si="4"/>
        <v>404</v>
      </c>
      <c r="M15" s="9">
        <f t="shared" si="5"/>
        <v>1.8377837419824409E-2</v>
      </c>
      <c r="N15" s="9" t="s">
        <v>49</v>
      </c>
      <c r="O15" s="8">
        <v>17036</v>
      </c>
      <c r="P15" s="8">
        <v>23779</v>
      </c>
      <c r="Q15" s="8">
        <f t="shared" si="6"/>
        <v>6743</v>
      </c>
      <c r="R15" s="8">
        <f t="shared" si="7"/>
        <v>6743</v>
      </c>
      <c r="S15" s="9">
        <f t="shared" si="8"/>
        <v>0.28356953614533831</v>
      </c>
      <c r="T15" s="9" t="s">
        <v>49</v>
      </c>
      <c r="U15" s="8">
        <v>29897</v>
      </c>
      <c r="V15" s="8">
        <v>36377</v>
      </c>
      <c r="W15" s="8">
        <f t="shared" si="9"/>
        <v>6480</v>
      </c>
      <c r="X15" s="8">
        <f t="shared" si="10"/>
        <v>6480</v>
      </c>
      <c r="Y15" s="9">
        <f t="shared" si="11"/>
        <v>0.17813453555818237</v>
      </c>
      <c r="Z15" s="6" t="s">
        <v>18</v>
      </c>
      <c r="AA15" s="8">
        <v>23024</v>
      </c>
      <c r="AB15" s="8">
        <v>23876</v>
      </c>
      <c r="AC15" s="8">
        <f t="shared" si="12"/>
        <v>852</v>
      </c>
      <c r="AD15" s="8">
        <f t="shared" si="13"/>
        <v>852</v>
      </c>
      <c r="AE15" s="9">
        <f t="shared" si="14"/>
        <v>3.5684369241078907E-2</v>
      </c>
    </row>
    <row r="16" spans="1:31" x14ac:dyDescent="0.75">
      <c r="A16" s="6" t="s">
        <v>32</v>
      </c>
      <c r="B16" s="6" t="s">
        <v>20</v>
      </c>
      <c r="C16" s="7">
        <v>8479</v>
      </c>
      <c r="D16" s="7">
        <v>5822</v>
      </c>
      <c r="E16" s="7">
        <f t="shared" si="0"/>
        <v>-2657</v>
      </c>
      <c r="F16" s="8">
        <f t="shared" si="1"/>
        <v>2657</v>
      </c>
      <c r="G16" s="9">
        <f t="shared" si="2"/>
        <v>0.45637238062521468</v>
      </c>
      <c r="H16" s="6" t="s">
        <v>20</v>
      </c>
      <c r="I16" s="8">
        <v>8712</v>
      </c>
      <c r="J16" s="8">
        <v>10516</v>
      </c>
      <c r="K16" s="8">
        <f t="shared" si="3"/>
        <v>1804</v>
      </c>
      <c r="L16" s="8">
        <f t="shared" si="4"/>
        <v>1804</v>
      </c>
      <c r="M16" s="9">
        <f t="shared" si="5"/>
        <v>0.17154811715481172</v>
      </c>
      <c r="N16" s="9" t="s">
        <v>20</v>
      </c>
      <c r="O16" s="8">
        <v>8533</v>
      </c>
      <c r="P16" s="8">
        <v>6972</v>
      </c>
      <c r="Q16" s="8">
        <f t="shared" si="6"/>
        <v>-1561</v>
      </c>
      <c r="R16" s="8">
        <f t="shared" si="7"/>
        <v>1561</v>
      </c>
      <c r="S16" s="9">
        <f t="shared" si="8"/>
        <v>0.22389558232931728</v>
      </c>
      <c r="T16" s="9" t="s">
        <v>15</v>
      </c>
      <c r="U16" s="8">
        <v>4833</v>
      </c>
      <c r="V16" s="8">
        <v>16109</v>
      </c>
      <c r="W16" s="8">
        <f t="shared" si="9"/>
        <v>11276</v>
      </c>
      <c r="X16" s="8">
        <f t="shared" si="10"/>
        <v>11276</v>
      </c>
      <c r="Y16" s="9">
        <f t="shared" si="11"/>
        <v>0.69998137687007267</v>
      </c>
      <c r="Z16" s="6" t="s">
        <v>15</v>
      </c>
      <c r="AA16" s="8">
        <v>7700</v>
      </c>
      <c r="AB16" s="8">
        <v>4546</v>
      </c>
      <c r="AC16" s="8">
        <f t="shared" si="12"/>
        <v>-3154</v>
      </c>
      <c r="AD16" s="8">
        <f t="shared" si="13"/>
        <v>3154</v>
      </c>
      <c r="AE16" s="9">
        <f t="shared" si="14"/>
        <v>0.69379674439067307</v>
      </c>
    </row>
    <row r="17" spans="1:31" x14ac:dyDescent="0.75">
      <c r="A17" s="6" t="s">
        <v>33</v>
      </c>
      <c r="B17" s="6" t="s">
        <v>49</v>
      </c>
      <c r="C17" s="7">
        <v>797</v>
      </c>
      <c r="D17" s="7">
        <v>1560</v>
      </c>
      <c r="E17" s="7">
        <f t="shared" si="0"/>
        <v>763</v>
      </c>
      <c r="F17" s="8">
        <f t="shared" si="1"/>
        <v>763</v>
      </c>
      <c r="G17" s="9">
        <f t="shared" si="2"/>
        <v>0.48910256410256409</v>
      </c>
      <c r="H17" s="6" t="s">
        <v>20</v>
      </c>
      <c r="I17" s="8">
        <v>241</v>
      </c>
      <c r="J17" s="8">
        <v>7803</v>
      </c>
      <c r="K17" s="8">
        <f t="shared" si="3"/>
        <v>7562</v>
      </c>
      <c r="L17" s="8">
        <f t="shared" si="4"/>
        <v>7562</v>
      </c>
      <c r="M17" s="9">
        <f t="shared" si="5"/>
        <v>0.96911444316288609</v>
      </c>
      <c r="N17" s="9" t="s">
        <v>20</v>
      </c>
      <c r="O17" s="8">
        <v>1560</v>
      </c>
      <c r="P17" s="8">
        <v>2220</v>
      </c>
      <c r="Q17" s="8">
        <f t="shared" si="6"/>
        <v>660</v>
      </c>
      <c r="R17" s="8">
        <f t="shared" si="7"/>
        <v>660</v>
      </c>
      <c r="S17" s="9">
        <f t="shared" si="8"/>
        <v>0.29729729729729731</v>
      </c>
      <c r="T17" s="9" t="s">
        <v>49</v>
      </c>
      <c r="U17" s="8">
        <v>5722</v>
      </c>
      <c r="V17" s="8">
        <v>3725</v>
      </c>
      <c r="W17" s="8">
        <f t="shared" si="9"/>
        <v>-1997</v>
      </c>
      <c r="X17" s="8">
        <f t="shared" si="10"/>
        <v>1997</v>
      </c>
      <c r="Y17" s="9">
        <f t="shared" si="11"/>
        <v>0.53610738255033552</v>
      </c>
      <c r="Z17" s="6" t="s">
        <v>49</v>
      </c>
      <c r="AA17" s="8">
        <v>447</v>
      </c>
      <c r="AB17" s="8">
        <v>1152</v>
      </c>
      <c r="AC17" s="8">
        <f t="shared" si="12"/>
        <v>705</v>
      </c>
      <c r="AD17" s="8">
        <f t="shared" si="13"/>
        <v>705</v>
      </c>
      <c r="AE17" s="9">
        <f t="shared" si="14"/>
        <v>0.61197916666666663</v>
      </c>
    </row>
    <row r="18" spans="1:31" x14ac:dyDescent="0.75">
      <c r="A18" s="6" t="s">
        <v>34</v>
      </c>
      <c r="B18" s="6" t="s">
        <v>20</v>
      </c>
      <c r="C18" s="7">
        <v>4476</v>
      </c>
      <c r="D18" s="7">
        <v>1321</v>
      </c>
      <c r="E18" s="7">
        <f t="shared" si="0"/>
        <v>-3155</v>
      </c>
      <c r="F18" s="8">
        <f t="shared" si="1"/>
        <v>3155</v>
      </c>
      <c r="G18" s="9">
        <f t="shared" si="2"/>
        <v>2.3883421650264949</v>
      </c>
      <c r="H18" s="6" t="s">
        <v>20</v>
      </c>
      <c r="I18" s="8">
        <v>5356</v>
      </c>
      <c r="J18" s="8">
        <v>4341</v>
      </c>
      <c r="K18" s="8">
        <f t="shared" si="3"/>
        <v>-1015</v>
      </c>
      <c r="L18" s="8">
        <f t="shared" si="4"/>
        <v>1015</v>
      </c>
      <c r="M18" s="9">
        <f t="shared" si="5"/>
        <v>0.23381709283575214</v>
      </c>
      <c r="N18" s="9" t="s">
        <v>20</v>
      </c>
      <c r="O18" s="8">
        <v>4624</v>
      </c>
      <c r="P18" s="8">
        <v>5108</v>
      </c>
      <c r="Q18" s="8">
        <f t="shared" si="6"/>
        <v>484</v>
      </c>
      <c r="R18" s="8">
        <f t="shared" si="7"/>
        <v>484</v>
      </c>
      <c r="S18" s="9">
        <f t="shared" si="8"/>
        <v>9.4753328112764296E-2</v>
      </c>
      <c r="T18" s="9" t="s">
        <v>20</v>
      </c>
      <c r="U18" s="8">
        <v>4642</v>
      </c>
      <c r="V18" s="8">
        <v>2900</v>
      </c>
      <c r="W18" s="8">
        <f t="shared" si="9"/>
        <v>-1742</v>
      </c>
      <c r="X18" s="8">
        <f t="shared" si="10"/>
        <v>1742</v>
      </c>
      <c r="Y18" s="9">
        <f t="shared" si="11"/>
        <v>0.60068965517241379</v>
      </c>
      <c r="Z18" s="6" t="s">
        <v>15</v>
      </c>
      <c r="AA18" s="8">
        <v>3443</v>
      </c>
      <c r="AB18" s="8">
        <v>6622</v>
      </c>
      <c r="AC18" s="8">
        <f t="shared" si="12"/>
        <v>3179</v>
      </c>
      <c r="AD18" s="8">
        <f t="shared" si="13"/>
        <v>3179</v>
      </c>
      <c r="AE18" s="9">
        <f t="shared" si="14"/>
        <v>0.48006644518272423</v>
      </c>
    </row>
    <row r="19" spans="1:31" x14ac:dyDescent="0.75">
      <c r="A19" s="6" t="s">
        <v>35</v>
      </c>
      <c r="B19" s="6" t="s">
        <v>20</v>
      </c>
      <c r="C19" s="7">
        <v>4732</v>
      </c>
      <c r="D19" s="7">
        <v>4441</v>
      </c>
      <c r="E19" s="7">
        <f t="shared" si="0"/>
        <v>-291</v>
      </c>
      <c r="F19" s="8">
        <f t="shared" si="1"/>
        <v>291</v>
      </c>
      <c r="G19" s="9">
        <f t="shared" si="2"/>
        <v>6.55257824814231E-2</v>
      </c>
      <c r="H19" s="6" t="s">
        <v>20</v>
      </c>
      <c r="I19" s="8">
        <v>4563</v>
      </c>
      <c r="J19" s="8">
        <v>5365</v>
      </c>
      <c r="K19" s="8">
        <f t="shared" si="3"/>
        <v>802</v>
      </c>
      <c r="L19" s="8">
        <f t="shared" si="4"/>
        <v>802</v>
      </c>
      <c r="M19" s="9">
        <f t="shared" si="5"/>
        <v>0.1494874184529357</v>
      </c>
      <c r="N19" s="9" t="s">
        <v>20</v>
      </c>
      <c r="O19" s="8">
        <v>4730</v>
      </c>
      <c r="P19" s="8">
        <v>6129</v>
      </c>
      <c r="Q19" s="8">
        <f t="shared" si="6"/>
        <v>1399</v>
      </c>
      <c r="R19" s="8">
        <f t="shared" si="7"/>
        <v>1399</v>
      </c>
      <c r="S19" s="9">
        <f t="shared" si="8"/>
        <v>0.22825909610050579</v>
      </c>
      <c r="T19" s="9" t="s">
        <v>20</v>
      </c>
      <c r="U19" s="8">
        <v>4995</v>
      </c>
      <c r="V19" s="8">
        <v>3148</v>
      </c>
      <c r="W19" s="8">
        <f t="shared" si="9"/>
        <v>-1847</v>
      </c>
      <c r="X19" s="8">
        <f t="shared" si="10"/>
        <v>1847</v>
      </c>
      <c r="Y19" s="9">
        <f t="shared" si="11"/>
        <v>0.5867217280813215</v>
      </c>
      <c r="Z19" s="6" t="s">
        <v>20</v>
      </c>
      <c r="AA19" s="8">
        <v>5155</v>
      </c>
      <c r="AB19" s="8">
        <v>7971</v>
      </c>
      <c r="AC19" s="8">
        <f t="shared" si="12"/>
        <v>2816</v>
      </c>
      <c r="AD19" s="8">
        <f t="shared" si="13"/>
        <v>2816</v>
      </c>
      <c r="AE19" s="9">
        <f t="shared" si="14"/>
        <v>0.35328064232844059</v>
      </c>
    </row>
    <row r="20" spans="1:31" x14ac:dyDescent="0.75">
      <c r="A20" s="6" t="s">
        <v>36</v>
      </c>
      <c r="B20" s="6" t="s">
        <v>20</v>
      </c>
      <c r="C20" s="7">
        <v>18336</v>
      </c>
      <c r="D20" s="7">
        <v>11522</v>
      </c>
      <c r="E20" s="7">
        <f t="shared" si="0"/>
        <v>-6814</v>
      </c>
      <c r="F20" s="8">
        <f t="shared" si="1"/>
        <v>6814</v>
      </c>
      <c r="G20" s="9">
        <f t="shared" si="2"/>
        <v>0.59139038361395591</v>
      </c>
      <c r="H20" s="6" t="s">
        <v>20</v>
      </c>
      <c r="I20" s="8">
        <v>17218</v>
      </c>
      <c r="J20" s="8">
        <v>10840</v>
      </c>
      <c r="K20" s="8">
        <f t="shared" si="3"/>
        <v>-6378</v>
      </c>
      <c r="L20" s="8">
        <f t="shared" si="4"/>
        <v>6378</v>
      </c>
      <c r="M20" s="9">
        <f t="shared" si="5"/>
        <v>0.58837638376383761</v>
      </c>
      <c r="N20" s="9" t="s">
        <v>29</v>
      </c>
      <c r="O20" s="8">
        <v>13374</v>
      </c>
      <c r="P20" s="8">
        <v>16536</v>
      </c>
      <c r="Q20" s="8">
        <f t="shared" si="6"/>
        <v>3162</v>
      </c>
      <c r="R20" s="8">
        <f t="shared" si="7"/>
        <v>3162</v>
      </c>
      <c r="S20" s="9">
        <f t="shared" si="8"/>
        <v>0.19121915820029028</v>
      </c>
      <c r="T20" s="9" t="s">
        <v>29</v>
      </c>
      <c r="U20" s="8">
        <v>12101</v>
      </c>
      <c r="V20" s="8">
        <v>23265</v>
      </c>
      <c r="W20" s="8">
        <f t="shared" si="9"/>
        <v>11164</v>
      </c>
      <c r="X20" s="8">
        <f t="shared" si="10"/>
        <v>11164</v>
      </c>
      <c r="Y20" s="9">
        <f t="shared" si="11"/>
        <v>0.47986245433053942</v>
      </c>
      <c r="Z20" s="6" t="s">
        <v>15</v>
      </c>
      <c r="AA20" s="8">
        <v>16599</v>
      </c>
      <c r="AB20" s="8">
        <v>9111</v>
      </c>
      <c r="AC20" s="8">
        <f t="shared" si="12"/>
        <v>-7488</v>
      </c>
      <c r="AD20" s="8">
        <f t="shared" si="13"/>
        <v>7488</v>
      </c>
      <c r="AE20" s="9">
        <f t="shared" si="14"/>
        <v>0.82186368126440568</v>
      </c>
    </row>
    <row r="21" spans="1:31" x14ac:dyDescent="0.75">
      <c r="A21" s="6" t="s">
        <v>37</v>
      </c>
      <c r="B21" s="6" t="s">
        <v>29</v>
      </c>
      <c r="C21" s="7">
        <v>7477</v>
      </c>
      <c r="D21" s="7">
        <v>2286</v>
      </c>
      <c r="E21" s="7">
        <f t="shared" si="0"/>
        <v>-5191</v>
      </c>
      <c r="F21" s="8">
        <f t="shared" si="1"/>
        <v>5191</v>
      </c>
      <c r="G21" s="9">
        <f t="shared" si="2"/>
        <v>2.2707786526684166</v>
      </c>
      <c r="H21" s="6" t="s">
        <v>20</v>
      </c>
      <c r="I21" s="8">
        <v>11576</v>
      </c>
      <c r="J21" s="8">
        <v>4094</v>
      </c>
      <c r="K21" s="8">
        <f t="shared" si="3"/>
        <v>-7482</v>
      </c>
      <c r="L21" s="8">
        <f t="shared" si="4"/>
        <v>7482</v>
      </c>
      <c r="M21" s="9">
        <f t="shared" si="5"/>
        <v>1.827552515876893</v>
      </c>
      <c r="N21" s="9" t="s">
        <v>20</v>
      </c>
      <c r="O21" s="8">
        <v>2286</v>
      </c>
      <c r="P21" s="8">
        <v>4874</v>
      </c>
      <c r="Q21" s="8">
        <f t="shared" si="6"/>
        <v>2588</v>
      </c>
      <c r="R21" s="8">
        <f t="shared" si="7"/>
        <v>2588</v>
      </c>
      <c r="S21" s="9">
        <f t="shared" si="8"/>
        <v>0.53098071399261382</v>
      </c>
      <c r="T21" s="9" t="s">
        <v>20</v>
      </c>
      <c r="U21" s="8">
        <v>3207</v>
      </c>
      <c r="V21" s="8">
        <v>10999</v>
      </c>
      <c r="W21" s="8">
        <f t="shared" si="9"/>
        <v>7792</v>
      </c>
      <c r="X21" s="8">
        <f t="shared" si="10"/>
        <v>7792</v>
      </c>
      <c r="Y21" s="9">
        <f t="shared" si="11"/>
        <v>0.7084280389126284</v>
      </c>
      <c r="Z21" s="6" t="s">
        <v>29</v>
      </c>
      <c r="AA21" s="8">
        <v>4807</v>
      </c>
      <c r="AB21" s="8">
        <v>4405</v>
      </c>
      <c r="AC21" s="8">
        <f t="shared" si="12"/>
        <v>-402</v>
      </c>
      <c r="AD21" s="8">
        <f t="shared" si="13"/>
        <v>402</v>
      </c>
      <c r="AE21" s="9">
        <f t="shared" si="14"/>
        <v>9.1259931895573215E-2</v>
      </c>
    </row>
    <row r="22" spans="1:31" x14ac:dyDescent="0.75">
      <c r="A22" s="6" t="s">
        <v>38</v>
      </c>
      <c r="B22" s="6" t="s">
        <v>20</v>
      </c>
      <c r="C22" s="7">
        <v>2024</v>
      </c>
      <c r="D22" s="7">
        <v>1928</v>
      </c>
      <c r="E22" s="7">
        <f t="shared" si="0"/>
        <v>-96</v>
      </c>
      <c r="F22" s="8">
        <f t="shared" si="1"/>
        <v>96</v>
      </c>
      <c r="G22" s="9">
        <f t="shared" si="2"/>
        <v>4.9792531120331947E-2</v>
      </c>
      <c r="H22" s="6" t="s">
        <v>20</v>
      </c>
      <c r="I22" s="8">
        <v>2437</v>
      </c>
      <c r="J22" s="8">
        <v>1623</v>
      </c>
      <c r="K22" s="8">
        <f t="shared" si="3"/>
        <v>-814</v>
      </c>
      <c r="L22" s="8">
        <f t="shared" si="4"/>
        <v>814</v>
      </c>
      <c r="M22" s="9">
        <f t="shared" si="5"/>
        <v>0.50154035736290814</v>
      </c>
      <c r="N22" s="9" t="s">
        <v>20</v>
      </c>
      <c r="O22" s="8">
        <v>2403</v>
      </c>
      <c r="P22" s="8">
        <v>2586</v>
      </c>
      <c r="Q22" s="8">
        <f t="shared" si="6"/>
        <v>183</v>
      </c>
      <c r="R22" s="8">
        <f t="shared" si="7"/>
        <v>183</v>
      </c>
      <c r="S22" s="9">
        <f t="shared" si="8"/>
        <v>7.0765661252900236E-2</v>
      </c>
      <c r="T22" s="9" t="s">
        <v>20</v>
      </c>
      <c r="U22" s="8">
        <v>2144</v>
      </c>
      <c r="V22" s="8">
        <v>2000</v>
      </c>
      <c r="W22" s="8">
        <f t="shared" si="9"/>
        <v>-144</v>
      </c>
      <c r="X22" s="8">
        <f t="shared" si="10"/>
        <v>144</v>
      </c>
      <c r="Y22" s="9">
        <f t="shared" si="11"/>
        <v>7.1999999999999995E-2</v>
      </c>
      <c r="Z22" s="6" t="s">
        <v>20</v>
      </c>
      <c r="AA22" s="8">
        <v>2170</v>
      </c>
      <c r="AB22" s="8">
        <v>3551</v>
      </c>
      <c r="AC22" s="8">
        <f t="shared" si="12"/>
        <v>1381</v>
      </c>
      <c r="AD22" s="8">
        <f t="shared" si="13"/>
        <v>1381</v>
      </c>
      <c r="AE22" s="9">
        <f t="shared" si="14"/>
        <v>0.38890453393410307</v>
      </c>
    </row>
    <row r="23" spans="1:31" x14ac:dyDescent="0.75">
      <c r="A23" s="6" t="s">
        <v>39</v>
      </c>
      <c r="B23" s="6" t="s">
        <v>20</v>
      </c>
      <c r="C23" s="7">
        <v>3973</v>
      </c>
      <c r="D23" s="7">
        <v>481</v>
      </c>
      <c r="E23" s="7">
        <f t="shared" si="0"/>
        <v>-3492</v>
      </c>
      <c r="F23" s="8">
        <f t="shared" si="1"/>
        <v>3492</v>
      </c>
      <c r="G23" s="9">
        <f t="shared" si="2"/>
        <v>7.2598752598752601</v>
      </c>
      <c r="H23" s="6" t="s">
        <v>49</v>
      </c>
      <c r="I23" s="8">
        <v>5634</v>
      </c>
      <c r="J23" s="8">
        <v>1815</v>
      </c>
      <c r="K23" s="8">
        <f t="shared" si="3"/>
        <v>-3819</v>
      </c>
      <c r="L23" s="8">
        <f t="shared" si="4"/>
        <v>3819</v>
      </c>
      <c r="M23" s="9">
        <f t="shared" si="5"/>
        <v>2.1041322314049586</v>
      </c>
      <c r="N23" s="9" t="s">
        <v>49</v>
      </c>
      <c r="O23" s="8">
        <v>5468</v>
      </c>
      <c r="P23" s="8">
        <v>1202</v>
      </c>
      <c r="Q23" s="8">
        <f t="shared" si="6"/>
        <v>-4266</v>
      </c>
      <c r="R23" s="8">
        <f t="shared" si="7"/>
        <v>4266</v>
      </c>
      <c r="S23" s="9">
        <f t="shared" si="8"/>
        <v>3.5490848585690515</v>
      </c>
      <c r="T23" s="9" t="s">
        <v>49</v>
      </c>
      <c r="U23" s="8">
        <v>5655</v>
      </c>
      <c r="V23" s="8">
        <v>4870</v>
      </c>
      <c r="W23" s="8">
        <f t="shared" si="9"/>
        <v>-785</v>
      </c>
      <c r="X23" s="8">
        <f t="shared" si="10"/>
        <v>785</v>
      </c>
      <c r="Y23" s="9">
        <f t="shared" si="11"/>
        <v>0.16119096509240247</v>
      </c>
      <c r="Z23" s="6" t="s">
        <v>49</v>
      </c>
      <c r="AA23" s="8">
        <v>8538</v>
      </c>
      <c r="AB23" s="8">
        <v>1214</v>
      </c>
      <c r="AC23" s="8">
        <f t="shared" si="12"/>
        <v>-7324</v>
      </c>
      <c r="AD23" s="8">
        <f t="shared" si="13"/>
        <v>7324</v>
      </c>
      <c r="AE23" s="9">
        <f t="shared" si="14"/>
        <v>6.0329489291598026</v>
      </c>
    </row>
    <row r="24" spans="1:31" x14ac:dyDescent="0.75">
      <c r="A24" s="6" t="s">
        <v>40</v>
      </c>
      <c r="B24" s="6" t="s">
        <v>20</v>
      </c>
      <c r="C24" s="7">
        <v>3618</v>
      </c>
      <c r="D24" s="7">
        <v>7923</v>
      </c>
      <c r="E24" s="7">
        <f t="shared" si="0"/>
        <v>4305</v>
      </c>
      <c r="F24" s="8">
        <f t="shared" si="1"/>
        <v>4305</v>
      </c>
      <c r="G24" s="9">
        <f t="shared" si="2"/>
        <v>0.54335478985232866</v>
      </c>
      <c r="H24" s="6" t="s">
        <v>20</v>
      </c>
      <c r="I24" s="8">
        <v>4062</v>
      </c>
      <c r="J24" s="8">
        <v>12179</v>
      </c>
      <c r="K24" s="8">
        <f t="shared" si="3"/>
        <v>8117</v>
      </c>
      <c r="L24" s="8">
        <f t="shared" si="4"/>
        <v>8117</v>
      </c>
      <c r="M24" s="9">
        <f t="shared" si="5"/>
        <v>0.66647508005583378</v>
      </c>
      <c r="N24" s="9" t="s">
        <v>20</v>
      </c>
      <c r="O24" s="8">
        <v>4456</v>
      </c>
      <c r="P24" s="8">
        <v>20375</v>
      </c>
      <c r="Q24" s="8">
        <f t="shared" si="6"/>
        <v>15919</v>
      </c>
      <c r="R24" s="8">
        <f t="shared" si="7"/>
        <v>15919</v>
      </c>
      <c r="S24" s="9">
        <f t="shared" si="8"/>
        <v>0.78130061349693247</v>
      </c>
      <c r="T24" s="9" t="s">
        <v>20</v>
      </c>
      <c r="U24" s="8">
        <v>11913</v>
      </c>
      <c r="V24" s="8">
        <v>19302</v>
      </c>
      <c r="W24" s="8">
        <f t="shared" si="9"/>
        <v>7389</v>
      </c>
      <c r="X24" s="8">
        <f t="shared" si="10"/>
        <v>7389</v>
      </c>
      <c r="Y24" s="9">
        <f t="shared" si="11"/>
        <v>0.38281007149518187</v>
      </c>
      <c r="Z24" s="6" t="s">
        <v>20</v>
      </c>
      <c r="AA24" s="8">
        <v>15671</v>
      </c>
      <c r="AB24" s="8">
        <v>10533</v>
      </c>
      <c r="AC24" s="8">
        <f t="shared" si="12"/>
        <v>-5138</v>
      </c>
      <c r="AD24" s="8">
        <f t="shared" si="13"/>
        <v>5138</v>
      </c>
      <c r="AE24" s="9">
        <f t="shared" si="14"/>
        <v>0.48780024684325451</v>
      </c>
    </row>
    <row r="25" spans="1:31" x14ac:dyDescent="0.75">
      <c r="A25" s="6" t="s">
        <v>41</v>
      </c>
      <c r="B25" s="6" t="s">
        <v>20</v>
      </c>
      <c r="C25" s="7">
        <v>3338</v>
      </c>
      <c r="D25" s="7">
        <v>5857</v>
      </c>
      <c r="E25" s="7">
        <f t="shared" si="0"/>
        <v>2519</v>
      </c>
      <c r="F25" s="8">
        <f t="shared" si="1"/>
        <v>2519</v>
      </c>
      <c r="G25" s="9">
        <f t="shared" si="2"/>
        <v>0.43008366057708725</v>
      </c>
      <c r="H25" s="6" t="s">
        <v>20</v>
      </c>
      <c r="I25" s="8">
        <v>4040</v>
      </c>
      <c r="J25" s="8">
        <v>7452</v>
      </c>
      <c r="K25" s="8">
        <f t="shared" si="3"/>
        <v>3412</v>
      </c>
      <c r="L25" s="8">
        <f t="shared" si="4"/>
        <v>3412</v>
      </c>
      <c r="M25" s="9">
        <f t="shared" si="5"/>
        <v>0.45786366076221147</v>
      </c>
      <c r="N25" s="9" t="s">
        <v>20</v>
      </c>
      <c r="O25" s="8">
        <v>4180</v>
      </c>
      <c r="P25" s="8">
        <v>6251</v>
      </c>
      <c r="Q25" s="8">
        <f t="shared" si="6"/>
        <v>2071</v>
      </c>
      <c r="R25" s="8">
        <f t="shared" si="7"/>
        <v>2071</v>
      </c>
      <c r="S25" s="9">
        <f t="shared" si="8"/>
        <v>0.33130699088145898</v>
      </c>
      <c r="T25" s="9" t="s">
        <v>20</v>
      </c>
      <c r="U25" s="8">
        <v>4900</v>
      </c>
      <c r="V25" s="8">
        <v>4004</v>
      </c>
      <c r="W25" s="8">
        <f t="shared" si="9"/>
        <v>-896</v>
      </c>
      <c r="X25" s="8">
        <f t="shared" si="10"/>
        <v>896</v>
      </c>
      <c r="Y25" s="9">
        <f t="shared" si="11"/>
        <v>0.22377622377622378</v>
      </c>
      <c r="Z25" s="6" t="s">
        <v>29</v>
      </c>
      <c r="AA25" s="8">
        <v>6292</v>
      </c>
      <c r="AB25" s="8">
        <v>8594</v>
      </c>
      <c r="AC25" s="8">
        <f t="shared" si="12"/>
        <v>2302</v>
      </c>
      <c r="AD25" s="8">
        <f t="shared" si="13"/>
        <v>2302</v>
      </c>
      <c r="AE25" s="9">
        <f t="shared" si="14"/>
        <v>0.26786129858040492</v>
      </c>
    </row>
    <row r="26" spans="1:31" x14ac:dyDescent="0.75">
      <c r="A26" s="6" t="s">
        <v>42</v>
      </c>
      <c r="B26" s="6" t="s">
        <v>20</v>
      </c>
      <c r="C26" s="7">
        <v>4051</v>
      </c>
      <c r="D26" s="7">
        <v>11013</v>
      </c>
      <c r="E26" s="7">
        <f t="shared" si="0"/>
        <v>6962</v>
      </c>
      <c r="F26" s="8">
        <f t="shared" si="1"/>
        <v>6962</v>
      </c>
      <c r="G26" s="9">
        <f t="shared" si="2"/>
        <v>0.63216199037501131</v>
      </c>
      <c r="H26" s="6" t="s">
        <v>20</v>
      </c>
      <c r="I26" s="8">
        <v>4604</v>
      </c>
      <c r="J26" s="8">
        <v>10762</v>
      </c>
      <c r="K26" s="8">
        <f t="shared" si="3"/>
        <v>6158</v>
      </c>
      <c r="L26" s="8">
        <f t="shared" si="4"/>
        <v>6158</v>
      </c>
      <c r="M26" s="9">
        <f t="shared" si="5"/>
        <v>0.57219847611968033</v>
      </c>
      <c r="N26" s="9" t="s">
        <v>20</v>
      </c>
      <c r="O26" s="8">
        <v>5097</v>
      </c>
      <c r="P26" s="8">
        <v>9057</v>
      </c>
      <c r="Q26" s="8">
        <f t="shared" si="6"/>
        <v>3960</v>
      </c>
      <c r="R26" s="8">
        <f t="shared" si="7"/>
        <v>3960</v>
      </c>
      <c r="S26" s="9">
        <f t="shared" si="8"/>
        <v>0.43723087114938719</v>
      </c>
      <c r="T26" s="9" t="s">
        <v>20</v>
      </c>
      <c r="U26" s="8">
        <v>10748</v>
      </c>
      <c r="V26" s="8">
        <v>6766</v>
      </c>
      <c r="W26" s="8">
        <f t="shared" si="9"/>
        <v>-3982</v>
      </c>
      <c r="X26" s="8">
        <f t="shared" si="10"/>
        <v>3982</v>
      </c>
      <c r="Y26" s="9">
        <f t="shared" si="11"/>
        <v>0.58853088974283185</v>
      </c>
      <c r="Z26" s="6" t="s">
        <v>20</v>
      </c>
      <c r="AA26" s="8">
        <v>9728</v>
      </c>
      <c r="AB26" s="8">
        <v>11017</v>
      </c>
      <c r="AC26" s="8">
        <f t="shared" si="12"/>
        <v>1289</v>
      </c>
      <c r="AD26" s="8">
        <f t="shared" si="13"/>
        <v>1289</v>
      </c>
      <c r="AE26" s="9">
        <f t="shared" si="14"/>
        <v>0.1170009984569302</v>
      </c>
    </row>
    <row r="27" spans="1:31" x14ac:dyDescent="0.75">
      <c r="A27" s="6" t="s">
        <v>43</v>
      </c>
      <c r="B27" s="6" t="s">
        <v>20</v>
      </c>
      <c r="C27" s="7">
        <v>4910</v>
      </c>
      <c r="D27" s="7">
        <v>16506</v>
      </c>
      <c r="E27" s="7">
        <f t="shared" si="0"/>
        <v>11596</v>
      </c>
      <c r="F27" s="8">
        <f t="shared" si="1"/>
        <v>11596</v>
      </c>
      <c r="G27" s="9">
        <f t="shared" si="2"/>
        <v>0.70253241245607656</v>
      </c>
      <c r="H27" s="6" t="s">
        <v>20</v>
      </c>
      <c r="I27" s="8">
        <v>9468</v>
      </c>
      <c r="J27" s="8">
        <v>17258</v>
      </c>
      <c r="K27" s="8">
        <f t="shared" si="3"/>
        <v>7790</v>
      </c>
      <c r="L27" s="8">
        <f t="shared" si="4"/>
        <v>7790</v>
      </c>
      <c r="M27" s="9">
        <f t="shared" si="5"/>
        <v>0.45138486499014951</v>
      </c>
      <c r="N27" s="9" t="s">
        <v>20</v>
      </c>
      <c r="O27" s="8">
        <v>15177</v>
      </c>
      <c r="P27" s="8">
        <v>17204</v>
      </c>
      <c r="Q27" s="8">
        <f t="shared" si="6"/>
        <v>2027</v>
      </c>
      <c r="R27" s="8">
        <f t="shared" si="7"/>
        <v>2027</v>
      </c>
      <c r="S27" s="9">
        <f t="shared" si="8"/>
        <v>0.11782143687514532</v>
      </c>
      <c r="T27" s="9" t="s">
        <v>20</v>
      </c>
      <c r="U27" s="8">
        <v>17004</v>
      </c>
      <c r="V27" s="8">
        <v>13197</v>
      </c>
      <c r="W27" s="8">
        <f t="shared" si="9"/>
        <v>-3807</v>
      </c>
      <c r="X27" s="8">
        <f t="shared" si="10"/>
        <v>3807</v>
      </c>
      <c r="Y27" s="9">
        <f t="shared" si="11"/>
        <v>0.28847465333030237</v>
      </c>
      <c r="Z27" s="6" t="s">
        <v>20</v>
      </c>
      <c r="AA27" s="8">
        <v>17073</v>
      </c>
      <c r="AB27" s="8">
        <v>16781</v>
      </c>
      <c r="AC27" s="8">
        <f t="shared" si="12"/>
        <v>-292</v>
      </c>
      <c r="AD27" s="8">
        <f t="shared" si="13"/>
        <v>292</v>
      </c>
      <c r="AE27" s="9">
        <f t="shared" si="14"/>
        <v>1.7400631666765986E-2</v>
      </c>
    </row>
    <row r="28" spans="1:31" x14ac:dyDescent="0.75">
      <c r="A28" s="6" t="s">
        <v>44</v>
      </c>
      <c r="B28" s="6" t="s">
        <v>18</v>
      </c>
      <c r="C28" s="7">
        <v>94366</v>
      </c>
      <c r="D28" s="7">
        <v>85621</v>
      </c>
      <c r="E28" s="7">
        <f t="shared" si="0"/>
        <v>-8745</v>
      </c>
      <c r="F28" s="8">
        <f t="shared" si="1"/>
        <v>8745</v>
      </c>
      <c r="G28" s="9">
        <f t="shared" si="2"/>
        <v>0.10213615818549188</v>
      </c>
      <c r="H28" s="6" t="s">
        <v>18</v>
      </c>
      <c r="I28" s="8">
        <v>96254</v>
      </c>
      <c r="J28" s="8">
        <v>101359</v>
      </c>
      <c r="K28" s="8">
        <f t="shared" si="3"/>
        <v>5105</v>
      </c>
      <c r="L28" s="8">
        <f t="shared" si="4"/>
        <v>5105</v>
      </c>
      <c r="M28" s="9">
        <f t="shared" si="5"/>
        <v>5.0365532414487123E-2</v>
      </c>
      <c r="N28" s="9" t="s">
        <v>18</v>
      </c>
      <c r="O28" s="8">
        <v>96791</v>
      </c>
      <c r="P28" s="8">
        <v>122489</v>
      </c>
      <c r="Q28" s="8">
        <f t="shared" si="6"/>
        <v>25698</v>
      </c>
      <c r="R28" s="8">
        <f t="shared" si="7"/>
        <v>25698</v>
      </c>
      <c r="S28" s="9">
        <f t="shared" si="8"/>
        <v>0.20979843087950756</v>
      </c>
      <c r="T28" s="9" t="s">
        <v>18</v>
      </c>
      <c r="U28" s="8">
        <v>99693</v>
      </c>
      <c r="V28" s="8">
        <v>145906</v>
      </c>
      <c r="W28" s="8">
        <f t="shared" si="9"/>
        <v>46213</v>
      </c>
      <c r="X28" s="8">
        <f t="shared" si="10"/>
        <v>46213</v>
      </c>
      <c r="Y28" s="9">
        <f t="shared" si="11"/>
        <v>0.31673132016503774</v>
      </c>
      <c r="Z28" s="6" t="s">
        <v>18</v>
      </c>
      <c r="AA28" s="8">
        <v>106297</v>
      </c>
      <c r="AB28" s="8">
        <v>133883</v>
      </c>
      <c r="AC28" s="8">
        <f t="shared" si="12"/>
        <v>27586</v>
      </c>
      <c r="AD28" s="8">
        <f t="shared" si="13"/>
        <v>27586</v>
      </c>
      <c r="AE28" s="9">
        <f t="shared" si="14"/>
        <v>0.20604557710837074</v>
      </c>
    </row>
    <row r="29" spans="1:31" x14ac:dyDescent="0.75">
      <c r="A29" s="6" t="s">
        <v>45</v>
      </c>
      <c r="B29" s="6" t="s">
        <v>20</v>
      </c>
      <c r="C29" s="7">
        <v>2304</v>
      </c>
      <c r="D29" s="7">
        <v>2364</v>
      </c>
      <c r="E29" s="7">
        <f t="shared" si="0"/>
        <v>60</v>
      </c>
      <c r="F29" s="8">
        <f t="shared" si="1"/>
        <v>60</v>
      </c>
      <c r="G29" s="9">
        <f t="shared" si="2"/>
        <v>2.5380710659898477E-2</v>
      </c>
      <c r="H29" s="6" t="s">
        <v>20</v>
      </c>
      <c r="I29" s="8">
        <v>1962</v>
      </c>
      <c r="J29" s="8">
        <v>3466</v>
      </c>
      <c r="K29" s="8">
        <f t="shared" si="3"/>
        <v>1504</v>
      </c>
      <c r="L29" s="8">
        <f t="shared" si="4"/>
        <v>1504</v>
      </c>
      <c r="M29" s="9">
        <f t="shared" si="5"/>
        <v>0.43392960184650892</v>
      </c>
      <c r="N29" s="9" t="s">
        <v>20</v>
      </c>
      <c r="O29" s="8">
        <v>2364</v>
      </c>
      <c r="P29" s="8">
        <v>3261</v>
      </c>
      <c r="Q29" s="8">
        <f t="shared" si="6"/>
        <v>897</v>
      </c>
      <c r="R29" s="8">
        <f t="shared" si="7"/>
        <v>897</v>
      </c>
      <c r="S29" s="9">
        <f t="shared" si="8"/>
        <v>0.27506899724011041</v>
      </c>
      <c r="T29" s="9" t="s">
        <v>20</v>
      </c>
      <c r="U29" s="8">
        <v>2608</v>
      </c>
      <c r="V29" s="8">
        <v>7446</v>
      </c>
      <c r="W29" s="8">
        <f t="shared" si="9"/>
        <v>4838</v>
      </c>
      <c r="X29" s="8">
        <f t="shared" si="10"/>
        <v>4838</v>
      </c>
      <c r="Y29" s="9">
        <f t="shared" si="11"/>
        <v>0.64974482943862477</v>
      </c>
      <c r="Z29" s="6" t="s">
        <v>20</v>
      </c>
      <c r="AA29" s="8">
        <v>2759</v>
      </c>
      <c r="AB29" s="8">
        <v>2348</v>
      </c>
      <c r="AC29" s="8">
        <f t="shared" si="12"/>
        <v>-411</v>
      </c>
      <c r="AD29" s="8">
        <f t="shared" si="13"/>
        <v>411</v>
      </c>
      <c r="AE29" s="9">
        <f t="shared" si="14"/>
        <v>0.17504258943781942</v>
      </c>
    </row>
    <row r="30" spans="1:31" x14ac:dyDescent="0.75">
      <c r="A30" s="6" t="s">
        <v>46</v>
      </c>
      <c r="B30" s="6" t="s">
        <v>18</v>
      </c>
      <c r="C30" s="7">
        <v>30742</v>
      </c>
      <c r="D30" s="7">
        <v>36781</v>
      </c>
      <c r="E30" s="7">
        <f t="shared" si="0"/>
        <v>6039</v>
      </c>
      <c r="F30" s="8">
        <f t="shared" si="1"/>
        <v>6039</v>
      </c>
      <c r="G30" s="9">
        <f t="shared" si="2"/>
        <v>0.16418803186427774</v>
      </c>
      <c r="H30" s="6" t="s">
        <v>18</v>
      </c>
      <c r="I30" s="8">
        <v>30771</v>
      </c>
      <c r="J30" s="8">
        <v>57693</v>
      </c>
      <c r="K30" s="8">
        <f t="shared" si="3"/>
        <v>26922</v>
      </c>
      <c r="L30" s="8">
        <f t="shared" si="4"/>
        <v>26922</v>
      </c>
      <c r="M30" s="9">
        <f t="shared" si="5"/>
        <v>0.46664240029119652</v>
      </c>
      <c r="N30" s="9" t="s">
        <v>18</v>
      </c>
      <c r="O30" s="8">
        <v>32836</v>
      </c>
      <c r="P30" s="8">
        <v>26255</v>
      </c>
      <c r="Q30" s="8">
        <f t="shared" si="6"/>
        <v>-6581</v>
      </c>
      <c r="R30" s="8">
        <f t="shared" si="7"/>
        <v>6581</v>
      </c>
      <c r="S30" s="9">
        <f t="shared" si="8"/>
        <v>0.2506570177109122</v>
      </c>
      <c r="T30" s="9" t="s">
        <v>18</v>
      </c>
      <c r="U30" s="8">
        <v>36534</v>
      </c>
      <c r="V30" s="8">
        <v>21513</v>
      </c>
      <c r="W30" s="8">
        <f t="shared" si="9"/>
        <v>-15021</v>
      </c>
      <c r="X30" s="8">
        <f t="shared" si="10"/>
        <v>15021</v>
      </c>
      <c r="Y30" s="9">
        <f t="shared" si="11"/>
        <v>0.69822897782736015</v>
      </c>
      <c r="Z30" s="6" t="s">
        <v>20</v>
      </c>
      <c r="AA30" s="8">
        <v>26250</v>
      </c>
      <c r="AB30" s="8">
        <v>25980</v>
      </c>
      <c r="AC30" s="8">
        <f t="shared" si="12"/>
        <v>-270</v>
      </c>
      <c r="AD30" s="8">
        <f t="shared" si="13"/>
        <v>270</v>
      </c>
      <c r="AE30" s="9">
        <f t="shared" si="14"/>
        <v>1.0392609699769052E-2</v>
      </c>
    </row>
    <row r="31" spans="1:31" x14ac:dyDescent="0.75">
      <c r="A31" s="6" t="s">
        <v>47</v>
      </c>
      <c r="B31" s="6" t="s">
        <v>20</v>
      </c>
      <c r="C31" s="7">
        <v>31530</v>
      </c>
      <c r="D31" s="7">
        <v>35792</v>
      </c>
      <c r="E31" s="7">
        <f t="shared" si="0"/>
        <v>4262</v>
      </c>
      <c r="F31" s="8">
        <f t="shared" si="1"/>
        <v>4262</v>
      </c>
      <c r="G31" s="9">
        <f t="shared" si="2"/>
        <v>0.1190768886902101</v>
      </c>
      <c r="H31" s="6" t="s">
        <v>20</v>
      </c>
      <c r="I31" s="8">
        <v>22140</v>
      </c>
      <c r="J31" s="8">
        <v>35433</v>
      </c>
      <c r="K31" s="8">
        <f t="shared" si="3"/>
        <v>13293</v>
      </c>
      <c r="L31" s="8">
        <f t="shared" si="4"/>
        <v>13293</v>
      </c>
      <c r="M31" s="9">
        <f t="shared" si="5"/>
        <v>0.37515875031750062</v>
      </c>
      <c r="N31" s="9" t="s">
        <v>20</v>
      </c>
      <c r="O31" s="8">
        <v>35792</v>
      </c>
      <c r="P31" s="8">
        <v>30390</v>
      </c>
      <c r="Q31" s="8">
        <f t="shared" si="6"/>
        <v>-5402</v>
      </c>
      <c r="R31" s="8">
        <f t="shared" si="7"/>
        <v>5402</v>
      </c>
      <c r="S31" s="9">
        <f t="shared" si="8"/>
        <v>0.17775584073708456</v>
      </c>
      <c r="T31" s="9" t="s">
        <v>18</v>
      </c>
      <c r="U31" s="8">
        <v>36653</v>
      </c>
      <c r="V31" s="8">
        <v>21123</v>
      </c>
      <c r="W31" s="8">
        <f t="shared" si="9"/>
        <v>-15530</v>
      </c>
      <c r="X31" s="8">
        <f t="shared" si="10"/>
        <v>15530</v>
      </c>
      <c r="Y31" s="9">
        <f t="shared" si="11"/>
        <v>0.73521753538796575</v>
      </c>
      <c r="Z31" s="6" t="s">
        <v>18</v>
      </c>
      <c r="AA31" s="8">
        <v>36887</v>
      </c>
      <c r="AB31" s="8">
        <v>20400</v>
      </c>
      <c r="AC31" s="8">
        <f t="shared" si="12"/>
        <v>-16487</v>
      </c>
      <c r="AD31" s="8">
        <f t="shared" si="13"/>
        <v>16487</v>
      </c>
      <c r="AE31" s="9">
        <f t="shared" si="14"/>
        <v>0.80818627450980396</v>
      </c>
    </row>
    <row r="32" spans="1:31" x14ac:dyDescent="0.75">
      <c r="A32" s="6" t="s">
        <v>48</v>
      </c>
      <c r="B32" s="6" t="s">
        <v>18</v>
      </c>
      <c r="C32" s="7">
        <v>27211</v>
      </c>
      <c r="D32" s="7">
        <v>22681</v>
      </c>
      <c r="E32" s="7">
        <f t="shared" si="0"/>
        <v>-4530</v>
      </c>
      <c r="F32" s="8">
        <f t="shared" si="1"/>
        <v>4530</v>
      </c>
      <c r="G32" s="9">
        <f t="shared" si="2"/>
        <v>0.19972664344605617</v>
      </c>
      <c r="H32" s="6" t="s">
        <v>18</v>
      </c>
      <c r="I32" s="8">
        <v>26906</v>
      </c>
      <c r="J32" s="8">
        <v>38764</v>
      </c>
      <c r="K32" s="8">
        <f t="shared" si="3"/>
        <v>11858</v>
      </c>
      <c r="L32" s="8">
        <f t="shared" si="4"/>
        <v>11858</v>
      </c>
      <c r="M32" s="9">
        <f t="shared" si="5"/>
        <v>0.30590238365493755</v>
      </c>
      <c r="N32" s="9" t="s">
        <v>18</v>
      </c>
      <c r="O32" s="8">
        <v>26404</v>
      </c>
      <c r="P32" s="8">
        <v>45973</v>
      </c>
      <c r="Q32" s="8">
        <f t="shared" si="6"/>
        <v>19569</v>
      </c>
      <c r="R32" s="8">
        <f t="shared" si="7"/>
        <v>19569</v>
      </c>
      <c r="S32" s="9">
        <f t="shared" si="8"/>
        <v>0.42566288908707284</v>
      </c>
      <c r="T32" s="9" t="s">
        <v>49</v>
      </c>
      <c r="U32" s="8">
        <v>30872</v>
      </c>
      <c r="V32" s="8">
        <v>18076</v>
      </c>
      <c r="W32" s="8">
        <f t="shared" si="9"/>
        <v>-12796</v>
      </c>
      <c r="X32" s="8">
        <f t="shared" si="10"/>
        <v>12796</v>
      </c>
      <c r="Y32" s="9">
        <f t="shared" si="11"/>
        <v>0.7078999778712104</v>
      </c>
      <c r="Z32" s="6" t="s">
        <v>49</v>
      </c>
      <c r="AA32" s="8">
        <v>17150</v>
      </c>
      <c r="AB32" s="8">
        <v>20480</v>
      </c>
      <c r="AC32" s="8">
        <f t="shared" si="12"/>
        <v>3330</v>
      </c>
      <c r="AD32" s="8">
        <f t="shared" si="13"/>
        <v>3330</v>
      </c>
      <c r="AE32" s="9">
        <f t="shared" si="14"/>
        <v>0.16259765625</v>
      </c>
    </row>
    <row r="33" spans="1:31" x14ac:dyDescent="0.75">
      <c r="A33" s="6" t="s">
        <v>50</v>
      </c>
      <c r="B33" s="10"/>
      <c r="C33" s="11"/>
      <c r="D33" s="11"/>
      <c r="E33" s="11"/>
      <c r="F33" s="12"/>
      <c r="G33" s="13"/>
      <c r="H33" s="12"/>
      <c r="I33" s="12"/>
      <c r="J33" s="12"/>
      <c r="K33" s="12"/>
      <c r="L33" s="12"/>
      <c r="M33" s="13"/>
      <c r="N33" s="9" t="s">
        <v>20</v>
      </c>
      <c r="O33" s="8">
        <v>7802</v>
      </c>
      <c r="P33" s="8">
        <v>74097</v>
      </c>
      <c r="Q33" s="8">
        <f t="shared" si="6"/>
        <v>66295</v>
      </c>
      <c r="R33" s="8">
        <f t="shared" si="7"/>
        <v>66295</v>
      </c>
      <c r="S33" s="9">
        <f t="shared" si="8"/>
        <v>0.89470558862032201</v>
      </c>
      <c r="T33" s="9" t="s">
        <v>20</v>
      </c>
      <c r="U33" s="8">
        <v>40813</v>
      </c>
      <c r="V33" s="8">
        <v>134319</v>
      </c>
      <c r="W33" s="8">
        <f t="shared" si="9"/>
        <v>93506</v>
      </c>
      <c r="X33" s="8">
        <f t="shared" si="10"/>
        <v>93506</v>
      </c>
      <c r="Y33" s="9">
        <f t="shared" si="11"/>
        <v>0.69614872058308952</v>
      </c>
      <c r="Z33" s="6" t="s">
        <v>20</v>
      </c>
      <c r="AA33" s="8">
        <v>73930</v>
      </c>
      <c r="AB33" s="8">
        <v>33640</v>
      </c>
      <c r="AC33" s="8">
        <f t="shared" si="12"/>
        <v>-40290</v>
      </c>
      <c r="AD33" s="8">
        <f t="shared" si="13"/>
        <v>40290</v>
      </c>
      <c r="AE33" s="9">
        <f t="shared" si="14"/>
        <v>1.1976813317479191</v>
      </c>
    </row>
    <row r="34" spans="1:31" x14ac:dyDescent="0.75">
      <c r="A34" s="6" t="s">
        <v>51</v>
      </c>
      <c r="B34" s="6" t="s">
        <v>20</v>
      </c>
      <c r="C34" s="7">
        <v>520</v>
      </c>
      <c r="D34" s="7">
        <v>2342</v>
      </c>
      <c r="E34" s="7">
        <f t="shared" si="0"/>
        <v>1822</v>
      </c>
      <c r="F34" s="8">
        <f t="shared" si="1"/>
        <v>1822</v>
      </c>
      <c r="G34" s="9">
        <f t="shared" si="2"/>
        <v>0.77796754910333044</v>
      </c>
      <c r="H34" s="6" t="s">
        <v>20</v>
      </c>
      <c r="I34" s="8">
        <v>1370</v>
      </c>
      <c r="J34" s="8">
        <v>4485</v>
      </c>
      <c r="K34" s="8">
        <f t="shared" si="3"/>
        <v>3115</v>
      </c>
      <c r="L34" s="8">
        <f t="shared" si="4"/>
        <v>3115</v>
      </c>
      <c r="M34" s="9">
        <f t="shared" si="5"/>
        <v>0.69453734671125977</v>
      </c>
      <c r="N34" s="9" t="s">
        <v>20</v>
      </c>
      <c r="O34" s="8">
        <v>1727</v>
      </c>
      <c r="P34" s="8">
        <v>2117</v>
      </c>
      <c r="Q34" s="8">
        <f t="shared" si="6"/>
        <v>390</v>
      </c>
      <c r="R34" s="8">
        <f t="shared" si="7"/>
        <v>390</v>
      </c>
      <c r="S34" s="9">
        <f t="shared" si="8"/>
        <v>0.18422295701464336</v>
      </c>
      <c r="T34" s="9" t="s">
        <v>20</v>
      </c>
      <c r="U34" s="8">
        <v>5732</v>
      </c>
      <c r="V34" s="8">
        <v>3517</v>
      </c>
      <c r="W34" s="8">
        <f t="shared" si="9"/>
        <v>-2215</v>
      </c>
      <c r="X34" s="8">
        <f t="shared" si="10"/>
        <v>2215</v>
      </c>
      <c r="Y34" s="9">
        <f t="shared" si="11"/>
        <v>0.62979812340062558</v>
      </c>
      <c r="Z34" s="6" t="s">
        <v>20</v>
      </c>
      <c r="AA34" s="8">
        <v>1997</v>
      </c>
      <c r="AB34" s="8">
        <v>1808</v>
      </c>
      <c r="AC34" s="8">
        <f t="shared" si="12"/>
        <v>-189</v>
      </c>
      <c r="AD34" s="8">
        <f t="shared" si="13"/>
        <v>189</v>
      </c>
      <c r="AE34" s="9">
        <f t="shared" si="14"/>
        <v>0.10453539823008849</v>
      </c>
    </row>
    <row r="35" spans="1:31" x14ac:dyDescent="0.75">
      <c r="A35" s="6" t="s">
        <v>52</v>
      </c>
      <c r="B35" s="6" t="s">
        <v>29</v>
      </c>
      <c r="C35" s="7">
        <v>2883</v>
      </c>
      <c r="D35" s="7">
        <v>6218</v>
      </c>
      <c r="E35" s="7">
        <f t="shared" si="0"/>
        <v>3335</v>
      </c>
      <c r="F35" s="8">
        <f t="shared" si="1"/>
        <v>3335</v>
      </c>
      <c r="G35" s="9">
        <f t="shared" si="2"/>
        <v>0.53634609199099392</v>
      </c>
      <c r="H35" s="6" t="s">
        <v>20</v>
      </c>
      <c r="I35" s="8">
        <v>2228</v>
      </c>
      <c r="J35" s="8">
        <v>9300</v>
      </c>
      <c r="K35" s="8">
        <f t="shared" si="3"/>
        <v>7072</v>
      </c>
      <c r="L35" s="8">
        <f t="shared" si="4"/>
        <v>7072</v>
      </c>
      <c r="M35" s="9">
        <f t="shared" si="5"/>
        <v>0.76043010752688167</v>
      </c>
      <c r="N35" s="9" t="s">
        <v>20</v>
      </c>
      <c r="O35" s="8">
        <v>3225</v>
      </c>
      <c r="P35" s="8">
        <v>6123</v>
      </c>
      <c r="Q35" s="8">
        <f t="shared" si="6"/>
        <v>2898</v>
      </c>
      <c r="R35" s="8">
        <f t="shared" si="7"/>
        <v>2898</v>
      </c>
      <c r="S35" s="9">
        <f t="shared" si="8"/>
        <v>0.47329740323370895</v>
      </c>
      <c r="T35" s="9" t="s">
        <v>20</v>
      </c>
      <c r="U35" s="8">
        <v>4396</v>
      </c>
      <c r="V35" s="8">
        <v>8993</v>
      </c>
      <c r="W35" s="8">
        <f t="shared" si="9"/>
        <v>4597</v>
      </c>
      <c r="X35" s="8">
        <f t="shared" si="10"/>
        <v>4597</v>
      </c>
      <c r="Y35" s="9">
        <f t="shared" si="11"/>
        <v>0.51117535861225394</v>
      </c>
      <c r="Z35" s="6" t="s">
        <v>20</v>
      </c>
      <c r="AA35" s="8">
        <v>6084</v>
      </c>
      <c r="AB35" s="8">
        <v>5245</v>
      </c>
      <c r="AC35" s="8">
        <f t="shared" si="12"/>
        <v>-839</v>
      </c>
      <c r="AD35" s="8">
        <f t="shared" si="13"/>
        <v>839</v>
      </c>
      <c r="AE35" s="9">
        <f t="shared" si="14"/>
        <v>0.15996186844613919</v>
      </c>
    </row>
    <row r="36" spans="1:31" x14ac:dyDescent="0.75">
      <c r="A36" s="6" t="s">
        <v>53</v>
      </c>
      <c r="B36" s="6" t="s">
        <v>20</v>
      </c>
      <c r="C36" s="7">
        <v>908</v>
      </c>
      <c r="D36" s="7">
        <v>22473</v>
      </c>
      <c r="E36" s="7">
        <f t="shared" si="0"/>
        <v>21565</v>
      </c>
      <c r="F36" s="8">
        <f t="shared" si="1"/>
        <v>21565</v>
      </c>
      <c r="G36" s="9">
        <f t="shared" si="2"/>
        <v>0.95959595959595956</v>
      </c>
      <c r="H36" s="6" t="s">
        <v>20</v>
      </c>
      <c r="I36" s="8">
        <v>24</v>
      </c>
      <c r="J36" s="8">
        <v>5659</v>
      </c>
      <c r="K36" s="8">
        <f t="shared" si="3"/>
        <v>5635</v>
      </c>
      <c r="L36" s="8">
        <f t="shared" si="4"/>
        <v>5635</v>
      </c>
      <c r="M36" s="9">
        <f t="shared" si="5"/>
        <v>0.99575896801555042</v>
      </c>
      <c r="N36" s="9" t="s">
        <v>20</v>
      </c>
      <c r="O36" s="8">
        <v>2573</v>
      </c>
      <c r="P36" s="8">
        <v>4480</v>
      </c>
      <c r="Q36" s="8">
        <f t="shared" si="6"/>
        <v>1907</v>
      </c>
      <c r="R36" s="8">
        <f t="shared" si="7"/>
        <v>1907</v>
      </c>
      <c r="S36" s="9">
        <f t="shared" si="8"/>
        <v>0.42566964285714287</v>
      </c>
      <c r="T36" s="9" t="s">
        <v>20</v>
      </c>
      <c r="U36" s="8">
        <v>5668</v>
      </c>
      <c r="V36" s="8">
        <v>1469</v>
      </c>
      <c r="W36" s="8">
        <f t="shared" si="9"/>
        <v>-4199</v>
      </c>
      <c r="X36" s="8">
        <f t="shared" si="10"/>
        <v>4199</v>
      </c>
      <c r="Y36" s="9">
        <f t="shared" si="11"/>
        <v>2.8584070796460175</v>
      </c>
      <c r="Z36" s="6" t="s">
        <v>20</v>
      </c>
      <c r="AA36" s="8">
        <v>4424</v>
      </c>
      <c r="AB36" s="8">
        <v>4386</v>
      </c>
      <c r="AC36" s="8">
        <f t="shared" si="12"/>
        <v>-38</v>
      </c>
      <c r="AD36" s="8">
        <f t="shared" si="13"/>
        <v>38</v>
      </c>
      <c r="AE36" s="9">
        <f t="shared" si="14"/>
        <v>8.6639306885544914E-3</v>
      </c>
    </row>
    <row r="37" spans="1:31" x14ac:dyDescent="0.75">
      <c r="A37" s="6" t="s">
        <v>54</v>
      </c>
      <c r="B37" s="6" t="s">
        <v>20</v>
      </c>
      <c r="C37" s="7">
        <v>7776</v>
      </c>
      <c r="D37" s="7">
        <v>32015</v>
      </c>
      <c r="E37" s="7">
        <f t="shared" si="0"/>
        <v>24239</v>
      </c>
      <c r="F37" s="8">
        <f t="shared" si="1"/>
        <v>24239</v>
      </c>
      <c r="G37" s="9">
        <f t="shared" si="2"/>
        <v>0.75711385288146182</v>
      </c>
      <c r="H37" s="6" t="s">
        <v>20</v>
      </c>
      <c r="I37" s="8">
        <v>7556</v>
      </c>
      <c r="J37" s="8">
        <v>106</v>
      </c>
      <c r="K37" s="8">
        <f t="shared" si="3"/>
        <v>-7450</v>
      </c>
      <c r="L37" s="8">
        <f t="shared" si="4"/>
        <v>7450</v>
      </c>
      <c r="M37" s="9">
        <f t="shared" si="5"/>
        <v>70.283018867924525</v>
      </c>
      <c r="N37" s="9" t="s">
        <v>20</v>
      </c>
      <c r="O37" s="8">
        <v>8592</v>
      </c>
      <c r="P37" s="8">
        <v>3434</v>
      </c>
      <c r="Q37" s="8">
        <f t="shared" si="6"/>
        <v>-5158</v>
      </c>
      <c r="R37" s="8">
        <f t="shared" si="7"/>
        <v>5158</v>
      </c>
      <c r="S37" s="9">
        <f t="shared" si="8"/>
        <v>1.5020384391380315</v>
      </c>
      <c r="T37" s="9" t="s">
        <v>20</v>
      </c>
      <c r="U37" s="8">
        <v>8448</v>
      </c>
      <c r="V37" s="8">
        <v>4340</v>
      </c>
      <c r="W37" s="8">
        <f t="shared" si="9"/>
        <v>-4108</v>
      </c>
      <c r="X37" s="8">
        <f t="shared" si="10"/>
        <v>4108</v>
      </c>
      <c r="Y37" s="9">
        <f t="shared" si="11"/>
        <v>0.94654377880184337</v>
      </c>
      <c r="Z37" s="6" t="s">
        <v>20</v>
      </c>
      <c r="AA37" s="8">
        <v>6096</v>
      </c>
      <c r="AB37" s="8">
        <v>13373</v>
      </c>
      <c r="AC37" s="8">
        <f t="shared" si="12"/>
        <v>7277</v>
      </c>
      <c r="AD37" s="8">
        <f t="shared" si="13"/>
        <v>7277</v>
      </c>
      <c r="AE37" s="9">
        <f t="shared" si="14"/>
        <v>0.54415613549689679</v>
      </c>
    </row>
    <row r="38" spans="1:31" x14ac:dyDescent="0.75">
      <c r="A38" s="6" t="s">
        <v>55</v>
      </c>
      <c r="B38" s="6" t="s">
        <v>49</v>
      </c>
      <c r="C38" s="7">
        <v>31003</v>
      </c>
      <c r="D38" s="7">
        <v>23194</v>
      </c>
      <c r="E38" s="7">
        <f t="shared" si="0"/>
        <v>-7809</v>
      </c>
      <c r="F38" s="8">
        <f t="shared" si="1"/>
        <v>7809</v>
      </c>
      <c r="G38" s="9">
        <f t="shared" si="2"/>
        <v>0.33668190049150643</v>
      </c>
      <c r="H38" s="6" t="s">
        <v>20</v>
      </c>
      <c r="I38" s="8">
        <v>36708</v>
      </c>
      <c r="J38" s="8">
        <v>36496</v>
      </c>
      <c r="K38" s="8">
        <f t="shared" si="3"/>
        <v>-212</v>
      </c>
      <c r="L38" s="8">
        <f t="shared" si="4"/>
        <v>212</v>
      </c>
      <c r="M38" s="9">
        <f t="shared" si="5"/>
        <v>5.8088557650153444E-3</v>
      </c>
      <c r="N38" s="9" t="s">
        <v>49</v>
      </c>
      <c r="O38" s="8">
        <v>33386</v>
      </c>
      <c r="P38" s="8">
        <v>52778</v>
      </c>
      <c r="Q38" s="8">
        <f t="shared" si="6"/>
        <v>19392</v>
      </c>
      <c r="R38" s="8">
        <f t="shared" si="7"/>
        <v>19392</v>
      </c>
      <c r="S38" s="9">
        <f t="shared" si="8"/>
        <v>0.36742582136496266</v>
      </c>
      <c r="T38" s="9" t="s">
        <v>49</v>
      </c>
      <c r="U38" s="8">
        <v>25970</v>
      </c>
      <c r="V38" s="8">
        <v>58765</v>
      </c>
      <c r="W38" s="8">
        <f t="shared" si="9"/>
        <v>32795</v>
      </c>
      <c r="X38" s="8">
        <f t="shared" si="10"/>
        <v>32795</v>
      </c>
      <c r="Y38" s="9">
        <f t="shared" si="11"/>
        <v>0.55807027992852887</v>
      </c>
      <c r="Z38" s="6" t="s">
        <v>20</v>
      </c>
      <c r="AA38" s="8">
        <v>37821</v>
      </c>
      <c r="AB38" s="8">
        <v>47843</v>
      </c>
      <c r="AC38" s="8">
        <f t="shared" si="12"/>
        <v>10022</v>
      </c>
      <c r="AD38" s="8">
        <f t="shared" si="13"/>
        <v>10022</v>
      </c>
      <c r="AE38" s="9">
        <f t="shared" si="14"/>
        <v>0.2094768304663169</v>
      </c>
    </row>
    <row r="39" spans="1:31" x14ac:dyDescent="0.75">
      <c r="A39" s="6" t="s">
        <v>56</v>
      </c>
      <c r="B39" s="6" t="s">
        <v>20</v>
      </c>
      <c r="C39" s="7">
        <v>16999</v>
      </c>
      <c r="D39" s="7">
        <v>24145</v>
      </c>
      <c r="E39" s="7">
        <f t="shared" si="0"/>
        <v>7146</v>
      </c>
      <c r="F39" s="8">
        <f t="shared" si="1"/>
        <v>7146</v>
      </c>
      <c r="G39" s="9">
        <f t="shared" si="2"/>
        <v>0.29596189687305863</v>
      </c>
      <c r="H39" s="6" t="s">
        <v>20</v>
      </c>
      <c r="I39" s="8">
        <v>20273</v>
      </c>
      <c r="J39" s="8">
        <v>13830</v>
      </c>
      <c r="K39" s="8">
        <f t="shared" si="3"/>
        <v>-6443</v>
      </c>
      <c r="L39" s="8">
        <f t="shared" si="4"/>
        <v>6443</v>
      </c>
      <c r="M39" s="9">
        <f t="shared" si="5"/>
        <v>0.46587129428778018</v>
      </c>
      <c r="N39" s="9" t="s">
        <v>20</v>
      </c>
      <c r="O39" s="8">
        <v>20472</v>
      </c>
      <c r="P39" s="8">
        <v>21259</v>
      </c>
      <c r="Q39" s="8">
        <f t="shared" si="6"/>
        <v>787</v>
      </c>
      <c r="R39" s="8">
        <f t="shared" si="7"/>
        <v>787</v>
      </c>
      <c r="S39" s="9">
        <f t="shared" si="8"/>
        <v>3.701961522178842E-2</v>
      </c>
      <c r="T39" s="9" t="s">
        <v>20</v>
      </c>
      <c r="U39" s="8">
        <v>18817</v>
      </c>
      <c r="V39" s="8">
        <v>30374</v>
      </c>
      <c r="W39" s="8">
        <f t="shared" si="9"/>
        <v>11557</v>
      </c>
      <c r="X39" s="8">
        <f t="shared" si="10"/>
        <v>11557</v>
      </c>
      <c r="Y39" s="9">
        <f t="shared" si="11"/>
        <v>0.38048989267136368</v>
      </c>
      <c r="Z39" s="6" t="s">
        <v>20</v>
      </c>
      <c r="AA39" s="8">
        <v>19629</v>
      </c>
      <c r="AB39" s="8">
        <v>30329</v>
      </c>
      <c r="AC39" s="8">
        <f t="shared" si="12"/>
        <v>10700</v>
      </c>
      <c r="AD39" s="8">
        <f t="shared" si="13"/>
        <v>10700</v>
      </c>
      <c r="AE39" s="9">
        <f t="shared" si="14"/>
        <v>0.35279765241188299</v>
      </c>
    </row>
    <row r="40" spans="1:31" x14ac:dyDescent="0.75">
      <c r="A40" s="6" t="s">
        <v>57</v>
      </c>
      <c r="B40" s="11"/>
      <c r="C40" s="11"/>
      <c r="D40" s="11"/>
      <c r="E40" s="11"/>
      <c r="F40" s="12"/>
      <c r="G40" s="13"/>
      <c r="H40" s="10"/>
      <c r="I40" s="12"/>
      <c r="J40" s="12"/>
      <c r="K40" s="12"/>
      <c r="L40" s="12"/>
      <c r="M40" s="13"/>
      <c r="N40" s="9" t="s">
        <v>20</v>
      </c>
      <c r="O40" s="8">
        <v>8049</v>
      </c>
      <c r="P40" s="8">
        <v>7692</v>
      </c>
      <c r="Q40" s="8">
        <f t="shared" si="6"/>
        <v>-357</v>
      </c>
      <c r="R40" s="8">
        <f t="shared" si="7"/>
        <v>357</v>
      </c>
      <c r="S40" s="9">
        <f t="shared" si="8"/>
        <v>4.6411856474258974E-2</v>
      </c>
      <c r="T40" s="9" t="s">
        <v>20</v>
      </c>
      <c r="U40" s="8">
        <v>8370</v>
      </c>
      <c r="V40" s="8">
        <v>5371</v>
      </c>
      <c r="W40" s="8">
        <f t="shared" si="9"/>
        <v>-2999</v>
      </c>
      <c r="X40" s="8">
        <f t="shared" si="10"/>
        <v>2999</v>
      </c>
      <c r="Y40" s="9">
        <f t="shared" si="11"/>
        <v>0.55836901880469192</v>
      </c>
      <c r="Z40" s="6" t="s">
        <v>20</v>
      </c>
      <c r="AA40" s="8">
        <v>7200</v>
      </c>
      <c r="AB40" s="8">
        <v>9000</v>
      </c>
      <c r="AC40" s="8">
        <f t="shared" si="12"/>
        <v>1800</v>
      </c>
      <c r="AD40" s="8">
        <f t="shared" si="13"/>
        <v>1800</v>
      </c>
      <c r="AE40" s="9">
        <f t="shared" si="14"/>
        <v>0.2</v>
      </c>
    </row>
    <row r="41" spans="1:31" x14ac:dyDescent="0.75">
      <c r="A41" s="6" t="s">
        <v>58</v>
      </c>
      <c r="B41" s="6" t="s">
        <v>20</v>
      </c>
      <c r="C41" s="7">
        <v>9400</v>
      </c>
      <c r="D41" s="7">
        <v>14250</v>
      </c>
      <c r="E41" s="7">
        <f t="shared" si="0"/>
        <v>4850</v>
      </c>
      <c r="F41" s="8">
        <f t="shared" si="1"/>
        <v>4850</v>
      </c>
      <c r="G41" s="9">
        <f t="shared" si="2"/>
        <v>0.34035087719298246</v>
      </c>
      <c r="H41" s="6" t="s">
        <v>20</v>
      </c>
      <c r="I41" s="8">
        <v>13325</v>
      </c>
      <c r="J41" s="8">
        <v>20313</v>
      </c>
      <c r="K41" s="8">
        <f t="shared" si="3"/>
        <v>6988</v>
      </c>
      <c r="L41" s="8">
        <f t="shared" si="4"/>
        <v>6988</v>
      </c>
      <c r="M41" s="9">
        <f t="shared" si="5"/>
        <v>0.34401614729483582</v>
      </c>
      <c r="N41" s="9" t="s">
        <v>20</v>
      </c>
      <c r="O41" s="8">
        <v>13788</v>
      </c>
      <c r="P41" s="8">
        <v>21027</v>
      </c>
      <c r="Q41" s="8">
        <f t="shared" si="6"/>
        <v>7239</v>
      </c>
      <c r="R41" s="8">
        <f t="shared" si="7"/>
        <v>7239</v>
      </c>
      <c r="S41" s="9">
        <f t="shared" si="8"/>
        <v>0.34427165073476956</v>
      </c>
      <c r="T41" s="9" t="s">
        <v>20</v>
      </c>
      <c r="U41" s="8">
        <v>15716</v>
      </c>
      <c r="V41" s="8">
        <v>18283</v>
      </c>
      <c r="W41" s="8">
        <f t="shared" si="9"/>
        <v>2567</v>
      </c>
      <c r="X41" s="8">
        <f t="shared" si="10"/>
        <v>2567</v>
      </c>
      <c r="Y41" s="9">
        <f t="shared" si="11"/>
        <v>0.14040365366734125</v>
      </c>
      <c r="Z41" s="6" t="s">
        <v>20</v>
      </c>
      <c r="AA41" s="8">
        <v>20550</v>
      </c>
      <c r="AB41" s="8">
        <v>32457</v>
      </c>
      <c r="AC41" s="8">
        <f t="shared" si="12"/>
        <v>11907</v>
      </c>
      <c r="AD41" s="8">
        <f t="shared" si="13"/>
        <v>11907</v>
      </c>
      <c r="AE41" s="9">
        <f t="shared" si="14"/>
        <v>0.36685460763471672</v>
      </c>
    </row>
    <row r="42" spans="1:31" x14ac:dyDescent="0.75">
      <c r="A42" s="6" t="s">
        <v>59</v>
      </c>
      <c r="B42" s="6" t="s">
        <v>29</v>
      </c>
      <c r="C42" s="7">
        <v>29090</v>
      </c>
      <c r="D42" s="7">
        <v>29842</v>
      </c>
      <c r="E42" s="7">
        <f t="shared" si="0"/>
        <v>752</v>
      </c>
      <c r="F42" s="8">
        <f t="shared" si="1"/>
        <v>752</v>
      </c>
      <c r="G42" s="9">
        <f t="shared" si="2"/>
        <v>2.5199383419341866E-2</v>
      </c>
      <c r="H42" s="6" t="s">
        <v>29</v>
      </c>
      <c r="I42" s="8">
        <v>33755</v>
      </c>
      <c r="J42" s="8">
        <v>49937</v>
      </c>
      <c r="K42" s="8">
        <f t="shared" si="3"/>
        <v>16182</v>
      </c>
      <c r="L42" s="8">
        <f t="shared" si="4"/>
        <v>16182</v>
      </c>
      <c r="M42" s="9">
        <f t="shared" si="5"/>
        <v>0.32404830085908243</v>
      </c>
      <c r="N42" s="9" t="s">
        <v>20</v>
      </c>
      <c r="O42" s="8">
        <v>34533</v>
      </c>
      <c r="P42" s="8">
        <v>75669</v>
      </c>
      <c r="Q42" s="8">
        <f t="shared" si="6"/>
        <v>41136</v>
      </c>
      <c r="R42" s="8">
        <f t="shared" si="7"/>
        <v>41136</v>
      </c>
      <c r="S42" s="9">
        <f t="shared" si="8"/>
        <v>0.54363081314673112</v>
      </c>
      <c r="T42" s="9" t="s">
        <v>18</v>
      </c>
      <c r="U42" s="8">
        <v>44330</v>
      </c>
      <c r="V42" s="8">
        <v>66559</v>
      </c>
      <c r="W42" s="8">
        <f t="shared" si="9"/>
        <v>22229</v>
      </c>
      <c r="X42" s="8">
        <f t="shared" si="10"/>
        <v>22229</v>
      </c>
      <c r="Y42" s="9">
        <f t="shared" si="11"/>
        <v>0.33397436860529756</v>
      </c>
      <c r="Z42" s="6" t="s">
        <v>18</v>
      </c>
      <c r="AA42" s="8">
        <v>68395</v>
      </c>
      <c r="AB42" s="8">
        <v>102110</v>
      </c>
      <c r="AC42" s="8">
        <f t="shared" si="12"/>
        <v>33715</v>
      </c>
      <c r="AD42" s="8">
        <f t="shared" si="13"/>
        <v>33715</v>
      </c>
      <c r="AE42" s="9">
        <f t="shared" si="14"/>
        <v>0.33018313583390463</v>
      </c>
    </row>
    <row r="43" spans="1:31" x14ac:dyDescent="0.75">
      <c r="A43" s="6" t="s">
        <v>60</v>
      </c>
      <c r="B43" s="6" t="s">
        <v>20</v>
      </c>
      <c r="C43" s="7">
        <v>3706</v>
      </c>
      <c r="D43" s="7">
        <v>4561</v>
      </c>
      <c r="E43" s="7">
        <f t="shared" si="0"/>
        <v>855</v>
      </c>
      <c r="F43" s="8">
        <f t="shared" si="1"/>
        <v>855</v>
      </c>
      <c r="G43" s="9">
        <f t="shared" si="2"/>
        <v>0.18745889059416795</v>
      </c>
      <c r="H43" s="6" t="s">
        <v>20</v>
      </c>
      <c r="I43" s="8">
        <v>3274</v>
      </c>
      <c r="J43" s="8">
        <v>3790</v>
      </c>
      <c r="K43" s="8">
        <f t="shared" si="3"/>
        <v>516</v>
      </c>
      <c r="L43" s="8">
        <f t="shared" si="4"/>
        <v>516</v>
      </c>
      <c r="M43" s="9">
        <f t="shared" si="5"/>
        <v>0.13614775725593667</v>
      </c>
      <c r="N43" s="9" t="s">
        <v>20</v>
      </c>
      <c r="O43" s="8">
        <v>3710</v>
      </c>
      <c r="P43" s="8">
        <v>2760</v>
      </c>
      <c r="Q43" s="8">
        <f t="shared" si="6"/>
        <v>-950</v>
      </c>
      <c r="R43" s="8">
        <f t="shared" si="7"/>
        <v>950</v>
      </c>
      <c r="S43" s="9">
        <f t="shared" si="8"/>
        <v>0.34420289855072461</v>
      </c>
      <c r="T43" s="9" t="s">
        <v>20</v>
      </c>
      <c r="U43" s="8">
        <v>3599</v>
      </c>
      <c r="V43" s="8">
        <v>2417</v>
      </c>
      <c r="W43" s="8">
        <f t="shared" si="9"/>
        <v>-1182</v>
      </c>
      <c r="X43" s="8">
        <f t="shared" si="10"/>
        <v>1182</v>
      </c>
      <c r="Y43" s="9">
        <f t="shared" si="11"/>
        <v>0.48903599503516754</v>
      </c>
      <c r="Z43" s="6" t="s">
        <v>20</v>
      </c>
      <c r="AA43" s="8">
        <v>3536</v>
      </c>
      <c r="AB43" s="8">
        <v>1279</v>
      </c>
      <c r="AC43" s="8">
        <f t="shared" si="12"/>
        <v>-2257</v>
      </c>
      <c r="AD43" s="8">
        <f t="shared" si="13"/>
        <v>2257</v>
      </c>
      <c r="AE43" s="9">
        <f t="shared" si="14"/>
        <v>1.7646598905394839</v>
      </c>
    </row>
    <row r="44" spans="1:31" x14ac:dyDescent="0.75">
      <c r="A44" s="6" t="s">
        <v>61</v>
      </c>
      <c r="B44" s="10"/>
      <c r="C44" s="11"/>
      <c r="D44" s="11"/>
      <c r="E44" s="11"/>
      <c r="F44" s="12"/>
      <c r="G44" s="13"/>
      <c r="H44" s="10"/>
      <c r="I44" s="10"/>
      <c r="J44" s="10"/>
      <c r="K44" s="10"/>
      <c r="L44" s="10"/>
      <c r="M44" s="10"/>
      <c r="N44" s="9" t="s">
        <v>20</v>
      </c>
      <c r="O44" s="8">
        <v>19780</v>
      </c>
      <c r="P44" s="8">
        <v>24314</v>
      </c>
      <c r="Q44" s="8">
        <f t="shared" si="6"/>
        <v>4534</v>
      </c>
      <c r="R44" s="8">
        <f t="shared" si="7"/>
        <v>4534</v>
      </c>
      <c r="S44" s="9">
        <f t="shared" si="8"/>
        <v>0.18647692687340628</v>
      </c>
      <c r="T44" s="9" t="s">
        <v>20</v>
      </c>
      <c r="U44" s="8">
        <v>23699</v>
      </c>
      <c r="V44" s="8">
        <v>27456</v>
      </c>
      <c r="W44" s="8">
        <f t="shared" si="9"/>
        <v>3757</v>
      </c>
      <c r="X44" s="8">
        <f t="shared" si="10"/>
        <v>3757</v>
      </c>
      <c r="Y44" s="9">
        <f t="shared" si="11"/>
        <v>0.13683712121212122</v>
      </c>
      <c r="Z44" s="6" t="s">
        <v>20</v>
      </c>
      <c r="AA44" s="8">
        <v>24289</v>
      </c>
      <c r="AB44" s="8">
        <v>14861</v>
      </c>
      <c r="AC44" s="8">
        <f t="shared" si="12"/>
        <v>-9428</v>
      </c>
      <c r="AD44" s="8">
        <f t="shared" si="13"/>
        <v>9428</v>
      </c>
      <c r="AE44" s="9">
        <f t="shared" si="14"/>
        <v>0.63441221990444785</v>
      </c>
    </row>
    <row r="45" spans="1:31" x14ac:dyDescent="0.75">
      <c r="A45" s="3" t="s">
        <v>67</v>
      </c>
      <c r="C45" s="1">
        <f>SUM(C2:C44)</f>
        <v>647459</v>
      </c>
      <c r="D45" s="1">
        <f>SUM(D2:D44)</f>
        <v>692678</v>
      </c>
      <c r="F45" s="1">
        <f>SUM(F2:F44)</f>
        <v>219455</v>
      </c>
      <c r="I45" s="1">
        <f>SUM(I2:I44)</f>
        <v>678128</v>
      </c>
      <c r="J45" s="1">
        <f>SUM(J2:J44)</f>
        <v>785773</v>
      </c>
      <c r="L45" s="1">
        <f>SUM(L2:L44)</f>
        <v>201475</v>
      </c>
      <c r="O45" s="1">
        <f>SUM(O2:O44)</f>
        <v>716521</v>
      </c>
      <c r="P45" s="1">
        <f>SUM(P2:P44)</f>
        <v>1056120</v>
      </c>
      <c r="R45" s="1">
        <f>SUM(R2:R44)</f>
        <v>389869</v>
      </c>
      <c r="U45" s="1">
        <f>SUM(U2:U44)</f>
        <v>830790</v>
      </c>
      <c r="V45" s="1">
        <f>SUM(V2:V44)</f>
        <v>1144950</v>
      </c>
      <c r="X45" s="1">
        <f>SUM(X2:X44)</f>
        <v>496060</v>
      </c>
      <c r="AA45" s="1">
        <f>SUM(AA2:AA44)</f>
        <v>893371</v>
      </c>
      <c r="AB45" s="1">
        <f>SUM(AB2:AB44)</f>
        <v>1003039</v>
      </c>
      <c r="AD45" s="1">
        <f>SUM(AD2:AD44)</f>
        <v>318216</v>
      </c>
    </row>
    <row r="46" spans="1:31" x14ac:dyDescent="0.75">
      <c r="A46" s="3" t="s">
        <v>68</v>
      </c>
      <c r="D46" s="2">
        <f>F45/D45</f>
        <v>0.31682109147396048</v>
      </c>
      <c r="J46" s="2">
        <f>L45/J45</f>
        <v>0.25640356693345279</v>
      </c>
      <c r="P46" s="2">
        <f>R45/P45</f>
        <v>0.36915217967655189</v>
      </c>
      <c r="V46" s="2">
        <f>X45/V45</f>
        <v>0.43325909428359316</v>
      </c>
      <c r="AB46" s="2">
        <f>AD45/AB45</f>
        <v>0.3172518715623221</v>
      </c>
    </row>
  </sheetData>
  <conditionalFormatting sqref="G2:G44 M2:M44 S2:S44 Y2:Y44 AE2:AE44">
    <cfRule type="cellIs" dxfId="2" priority="1" operator="greaterThan">
      <formula>0.24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BBFD-B569-49A5-AEFF-19B5D8B5EC94}">
  <dimension ref="A1:AF58"/>
  <sheetViews>
    <sheetView workbookViewId="0">
      <pane ySplit="1" topLeftCell="A37" activePane="bottomLeft" state="frozen"/>
      <selection pane="bottomLeft" activeCell="D32" sqref="D32"/>
    </sheetView>
  </sheetViews>
  <sheetFormatPr baseColWidth="10" defaultRowHeight="14.75" x14ac:dyDescent="0.75"/>
  <cols>
    <col min="1" max="1" width="8" bestFit="1" customWidth="1"/>
    <col min="2" max="2" width="8" customWidth="1"/>
    <col min="3" max="3" width="11.2265625" bestFit="1" customWidth="1"/>
    <col min="4" max="4" width="12.26953125" bestFit="1" customWidth="1"/>
    <col min="5" max="5" width="11.2265625" bestFit="1" customWidth="1"/>
    <col min="6" max="6" width="7.90625" bestFit="1" customWidth="1"/>
    <col min="7" max="7" width="10.76953125" bestFit="1" customWidth="1"/>
    <col min="8" max="8" width="10.1328125" bestFit="1" customWidth="1"/>
    <col min="9" max="9" width="11.31640625" bestFit="1" customWidth="1"/>
    <col min="10" max="10" width="13.08984375" bestFit="1" customWidth="1"/>
    <col min="11" max="11" width="8.86328125" bestFit="1" customWidth="1"/>
    <col min="12" max="12" width="7.36328125" bestFit="1" customWidth="1"/>
    <col min="13" max="13" width="8.31640625" bestFit="1" customWidth="1"/>
    <col min="14" max="14" width="6.54296875" bestFit="1" customWidth="1"/>
    <col min="15" max="15" width="11.2265625" bestFit="1" customWidth="1"/>
    <col min="16" max="16" width="12.2265625" bestFit="1" customWidth="1"/>
    <col min="17" max="17" width="9.08984375" bestFit="1" customWidth="1"/>
    <col min="18" max="18" width="7.36328125" bestFit="1" customWidth="1"/>
    <col min="19" max="19" width="8.31640625" bestFit="1" customWidth="1"/>
    <col min="20" max="20" width="5.6796875" bestFit="1" customWidth="1"/>
    <col min="21" max="21" width="11.2265625" bestFit="1" customWidth="1"/>
    <col min="22" max="22" width="12.453125" bestFit="1" customWidth="1"/>
    <col min="23" max="23" width="9.08984375" bestFit="1" customWidth="1"/>
    <col min="24" max="24" width="7.36328125" bestFit="1" customWidth="1"/>
    <col min="25" max="25" width="8.31640625" bestFit="1" customWidth="1"/>
    <col min="26" max="26" width="5.6796875" bestFit="1" customWidth="1"/>
    <col min="27" max="27" width="11.2265625" bestFit="1" customWidth="1"/>
    <col min="28" max="28" width="12" bestFit="1" customWidth="1"/>
    <col min="29" max="29" width="9.08984375" bestFit="1" customWidth="1"/>
    <col min="30" max="30" width="7.1328125" bestFit="1" customWidth="1"/>
    <col min="31" max="31" width="8.31640625" bestFit="1" customWidth="1"/>
    <col min="32" max="32" width="5.6796875" bestFit="1" customWidth="1"/>
  </cols>
  <sheetData>
    <row r="1" spans="1:32" x14ac:dyDescent="0.75">
      <c r="A1" s="4" t="s">
        <v>0</v>
      </c>
      <c r="B1" s="4" t="s">
        <v>69</v>
      </c>
      <c r="C1" s="4" t="s">
        <v>62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63</v>
      </c>
      <c r="J1" s="5" t="s">
        <v>6</v>
      </c>
      <c r="K1" s="5" t="s">
        <v>7</v>
      </c>
      <c r="L1" s="5" t="s">
        <v>3</v>
      </c>
      <c r="M1" s="5" t="s">
        <v>4</v>
      </c>
      <c r="N1" s="5" t="s">
        <v>5</v>
      </c>
      <c r="O1" s="4" t="s">
        <v>64</v>
      </c>
      <c r="P1" s="4" t="s">
        <v>8</v>
      </c>
      <c r="Q1" s="4" t="s">
        <v>9</v>
      </c>
      <c r="R1" s="4" t="s">
        <v>3</v>
      </c>
      <c r="S1" s="4" t="s">
        <v>4</v>
      </c>
      <c r="T1" s="4" t="s">
        <v>5</v>
      </c>
      <c r="U1" s="5" t="s">
        <v>65</v>
      </c>
      <c r="V1" s="5" t="s">
        <v>10</v>
      </c>
      <c r="W1" s="5" t="s">
        <v>11</v>
      </c>
      <c r="X1" s="5" t="s">
        <v>3</v>
      </c>
      <c r="Y1" s="5" t="s">
        <v>4</v>
      </c>
      <c r="Z1" s="5" t="s">
        <v>5</v>
      </c>
      <c r="AA1" s="4" t="s">
        <v>66</v>
      </c>
      <c r="AB1" s="4" t="s">
        <v>12</v>
      </c>
      <c r="AC1" s="4" t="s">
        <v>13</v>
      </c>
      <c r="AD1" s="4" t="s">
        <v>3</v>
      </c>
      <c r="AE1" s="4" t="s">
        <v>4</v>
      </c>
      <c r="AF1" s="4" t="s">
        <v>5</v>
      </c>
    </row>
    <row r="2" spans="1:32" x14ac:dyDescent="0.75">
      <c r="A2" s="6" t="s">
        <v>14</v>
      </c>
      <c r="B2" s="6" t="str">
        <f>+_xlfn.XLOOKUP(A2,[1]Hoja1!$A:$A,[1]Hoja1!$C:$C,0,0)</f>
        <v>AAA</v>
      </c>
      <c r="C2" s="6" t="s">
        <v>20</v>
      </c>
      <c r="D2" s="7">
        <f>+_xlfn.XLOOKUP(A2,[2]Sheet1!$B:$B,[2]Sheet1!$C:$C,0,0)</f>
        <v>31918.833333333328</v>
      </c>
      <c r="E2" s="7">
        <v>45542</v>
      </c>
      <c r="F2" s="7">
        <f>D2-E2</f>
        <v>-13623.166666666672</v>
      </c>
      <c r="G2" s="8">
        <f>ABS(F2)</f>
        <v>13623.166666666672</v>
      </c>
      <c r="H2" s="9">
        <f>G2/E2</f>
        <v>0.29913413259555294</v>
      </c>
      <c r="I2" s="6" t="s">
        <v>20</v>
      </c>
      <c r="J2" s="8">
        <f>+_xlfn.XLOOKUP(A2,[3]Sheet1!$B:$B,[3]Sheet1!$C:$C,0,0)</f>
        <v>32025</v>
      </c>
      <c r="K2" s="8">
        <v>33470</v>
      </c>
      <c r="L2" s="8">
        <f>K2-J2</f>
        <v>1445</v>
      </c>
      <c r="M2" s="8">
        <f>ABS(L2)</f>
        <v>1445</v>
      </c>
      <c r="N2" s="9">
        <f>M2/K2</f>
        <v>4.3172990737974308E-2</v>
      </c>
      <c r="O2" s="9" t="s">
        <v>20</v>
      </c>
      <c r="P2" s="8">
        <f>+_xlfn.XLOOKUP(A2,[4]Sheet1!$B:$B,[4]Sheet1!$C:$C,0,0)</f>
        <v>34551.692307692298</v>
      </c>
      <c r="Q2" s="8">
        <v>59589</v>
      </c>
      <c r="R2" s="8">
        <f>Q2-P2</f>
        <v>25037.307692307702</v>
      </c>
      <c r="S2" s="8">
        <f>ABS(R2)</f>
        <v>25037.307692307702</v>
      </c>
      <c r="T2" s="9">
        <f>S2/Q2</f>
        <v>0.42016660276741852</v>
      </c>
      <c r="U2" s="9" t="s">
        <v>20</v>
      </c>
      <c r="V2" s="8">
        <f>+_xlfn.XLOOKUP(A2,[5]Sheet1!$B:$B,[5]Sheet1!$C:$C,0,0)</f>
        <v>35150.166666666657</v>
      </c>
      <c r="W2" s="8">
        <v>69908</v>
      </c>
      <c r="X2" s="8">
        <f>W2-V2</f>
        <v>34757.833333333343</v>
      </c>
      <c r="Y2" s="8">
        <f>ABS(X2)</f>
        <v>34757.833333333343</v>
      </c>
      <c r="Z2" s="9">
        <f>Y2/W2</f>
        <v>0.49719393107131293</v>
      </c>
      <c r="AA2" s="6" t="s">
        <v>20</v>
      </c>
      <c r="AB2" s="8">
        <f>+_xlfn.XLOOKUP(A2,[6]Sheet1!$B:$B,[6]Sheet1!$C:$C,0,0)</f>
        <v>36406.411764705881</v>
      </c>
      <c r="AC2" s="8">
        <v>53880</v>
      </c>
      <c r="AD2" s="8">
        <f>AC2-AB2</f>
        <v>17473.588235294119</v>
      </c>
      <c r="AE2" s="8">
        <f>ABS(AD2)</f>
        <v>17473.588235294119</v>
      </c>
      <c r="AF2" s="9">
        <f>AE2/AC2</f>
        <v>0.32430564653478322</v>
      </c>
    </row>
    <row r="3" spans="1:32" x14ac:dyDescent="0.75">
      <c r="A3" s="6" t="s">
        <v>16</v>
      </c>
      <c r="B3" s="6" t="str">
        <f>+_xlfn.XLOOKUP(A3,[1]Hoja1!$A:$A,[1]Hoja1!$C:$C,0,0)</f>
        <v>B</v>
      </c>
      <c r="C3" s="6" t="s">
        <v>20</v>
      </c>
      <c r="D3" s="7">
        <f>+_xlfn.XLOOKUP(A3,[2]Sheet1!$B:$B,[2]Sheet1!$C:$C,0,0)</f>
        <v>10104.33333333333</v>
      </c>
      <c r="E3" s="7">
        <v>18601</v>
      </c>
      <c r="F3" s="7">
        <f t="shared" ref="F3:F43" si="0">D3-E3</f>
        <v>-8496.6666666666697</v>
      </c>
      <c r="G3" s="8">
        <f>ABS(F3)</f>
        <v>8496.6666666666697</v>
      </c>
      <c r="H3" s="9">
        <f>G3/E3</f>
        <v>0.45678547748328957</v>
      </c>
      <c r="I3" s="6" t="s">
        <v>29</v>
      </c>
      <c r="J3" s="8">
        <f>+_xlfn.XLOOKUP(A3,[3]Sheet1!$B:$B,[3]Sheet1!$C:$C,0,0)</f>
        <v>3321.2192947762528</v>
      </c>
      <c r="K3" s="8">
        <v>15005</v>
      </c>
      <c r="L3" s="8">
        <f>K3-J3</f>
        <v>11683.780705223748</v>
      </c>
      <c r="M3" s="8">
        <f>ABS(L3)</f>
        <v>11683.780705223748</v>
      </c>
      <c r="N3" s="9">
        <f>M3/K3</f>
        <v>0.77865916062804053</v>
      </c>
      <c r="O3" s="9" t="s">
        <v>20</v>
      </c>
      <c r="P3" s="8">
        <f>+_xlfn.XLOOKUP(A3,[4]Sheet1!$B:$B,[4]Sheet1!$C:$C,0,0)</f>
        <v>9255</v>
      </c>
      <c r="Q3" s="8">
        <v>15408</v>
      </c>
      <c r="R3" s="8">
        <f>Q3-P3</f>
        <v>6153</v>
      </c>
      <c r="S3" s="8">
        <f>ABS(R3)</f>
        <v>6153</v>
      </c>
      <c r="T3" s="9">
        <f>S3/Q3</f>
        <v>0.39933800623052962</v>
      </c>
      <c r="U3" s="9" t="s">
        <v>20</v>
      </c>
      <c r="V3" s="8">
        <f>+_xlfn.XLOOKUP(A3,[5]Sheet1!$B:$B,[5]Sheet1!$C:$C,0,0)</f>
        <v>9796.25</v>
      </c>
      <c r="W3" s="8">
        <v>13381</v>
      </c>
      <c r="X3" s="8">
        <f>W3-V3</f>
        <v>3584.75</v>
      </c>
      <c r="Y3" s="8">
        <f>ABS(X3)</f>
        <v>3584.75</v>
      </c>
      <c r="Z3" s="9">
        <f>Y3/W3</f>
        <v>0.26789851281668037</v>
      </c>
      <c r="AA3" s="6" t="s">
        <v>20</v>
      </c>
      <c r="AB3" s="8">
        <f>+_xlfn.XLOOKUP(A3,[6]Sheet1!$B:$B,[6]Sheet1!$C:$C,0,0)</f>
        <v>10912</v>
      </c>
      <c r="AC3" s="8">
        <v>20482</v>
      </c>
      <c r="AD3" s="8">
        <f>AC3-AB3</f>
        <v>9570</v>
      </c>
      <c r="AE3" s="8">
        <f>ABS(AD3)</f>
        <v>9570</v>
      </c>
      <c r="AF3" s="9">
        <f>AE3/AC3</f>
        <v>0.46723952738990332</v>
      </c>
    </row>
    <row r="4" spans="1:32" x14ac:dyDescent="0.75">
      <c r="A4" s="6" t="s">
        <v>17</v>
      </c>
      <c r="B4" s="6" t="str">
        <f>+_xlfn.XLOOKUP(A4,[1]Hoja1!$A:$A,[1]Hoja1!$C:$C,0,0)</f>
        <v>B</v>
      </c>
      <c r="C4" s="6" t="s">
        <v>20</v>
      </c>
      <c r="D4" s="7">
        <f>+_xlfn.XLOOKUP(A4,[2]Sheet1!$B:$B,[2]Sheet1!$C:$C,0,0)</f>
        <v>13207.50525179503</v>
      </c>
      <c r="E4" s="7">
        <v>8768</v>
      </c>
      <c r="F4" s="7">
        <f t="shared" si="0"/>
        <v>4439.5052517950298</v>
      </c>
      <c r="G4" s="8">
        <f t="shared" ref="G4:G42" si="1">ABS(F4)</f>
        <v>4439.5052517950298</v>
      </c>
      <c r="H4" s="9">
        <f t="shared" ref="H4:H43" si="2">G4/E4</f>
        <v>0.50633043473939665</v>
      </c>
      <c r="I4" s="6" t="s">
        <v>20</v>
      </c>
      <c r="J4" s="8">
        <f>+_xlfn.XLOOKUP(A4,[3]Sheet1!$B:$B,[3]Sheet1!$C:$C,0,0)</f>
        <v>13519.250969482189</v>
      </c>
      <c r="K4" s="8">
        <v>12710</v>
      </c>
      <c r="L4" s="8">
        <f t="shared" ref="L4:L43" si="3">K4-J4</f>
        <v>-809.25096948218925</v>
      </c>
      <c r="M4" s="8">
        <f t="shared" ref="M4:M43" si="4">ABS(L4)</f>
        <v>809.25096948218925</v>
      </c>
      <c r="N4" s="9">
        <f t="shared" ref="N4:N43" si="5">M4/K4</f>
        <v>6.3670414593405916E-2</v>
      </c>
      <c r="O4" s="9" t="s">
        <v>20</v>
      </c>
      <c r="P4" s="8">
        <f>+_xlfn.XLOOKUP(A4,[4]Sheet1!$B:$B,[4]Sheet1!$C:$C,0,0)</f>
        <v>14025.444444444451</v>
      </c>
      <c r="Q4" s="8">
        <v>23470</v>
      </c>
      <c r="R4" s="8">
        <f t="shared" ref="R4:R44" si="6">Q4-P4</f>
        <v>9444.5555555555493</v>
      </c>
      <c r="S4" s="8">
        <f t="shared" ref="S4:S44" si="7">ABS(R4)</f>
        <v>9444.5555555555493</v>
      </c>
      <c r="T4" s="9">
        <f t="shared" ref="T4:T44" si="8">S4/Q4</f>
        <v>0.40240969559248185</v>
      </c>
      <c r="U4" s="9" t="s">
        <v>20</v>
      </c>
      <c r="V4" s="8">
        <f>+_xlfn.XLOOKUP(A4,[5]Sheet1!$B:$B,[5]Sheet1!$C:$C,0,0)</f>
        <v>13968.5</v>
      </c>
      <c r="W4" s="8">
        <v>18187</v>
      </c>
      <c r="X4" s="8">
        <f t="shared" ref="X4:X44" si="9">W4-V4</f>
        <v>4218.5</v>
      </c>
      <c r="Y4" s="8">
        <f t="shared" ref="Y4:Y44" si="10">ABS(X4)</f>
        <v>4218.5</v>
      </c>
      <c r="Z4" s="9">
        <f t="shared" ref="Z4:Z44" si="11">Y4/W4</f>
        <v>0.23195139385275196</v>
      </c>
      <c r="AA4" s="6" t="s">
        <v>20</v>
      </c>
      <c r="AB4" s="8">
        <f>+_xlfn.XLOOKUP(A4,[6]Sheet1!$B:$B,[6]Sheet1!$C:$C,0,0)</f>
        <v>13615.55169628795</v>
      </c>
      <c r="AC4" s="8">
        <v>11600</v>
      </c>
      <c r="AD4" s="8">
        <f t="shared" ref="AD4:AD44" si="12">AC4-AB4</f>
        <v>-2015.5516962879501</v>
      </c>
      <c r="AE4" s="8">
        <f t="shared" ref="AE4:AE44" si="13">ABS(AD4)</f>
        <v>2015.5516962879501</v>
      </c>
      <c r="AF4" s="9">
        <f t="shared" ref="AF4:AF44" si="14">AE4/AC4</f>
        <v>0.17375445657654742</v>
      </c>
    </row>
    <row r="5" spans="1:32" x14ac:dyDescent="0.75">
      <c r="A5" s="6" t="s">
        <v>19</v>
      </c>
      <c r="B5" s="6" t="str">
        <f>+_xlfn.XLOOKUP(A5,[1]Hoja1!$A:$A,[1]Hoja1!$C:$C,0,0)</f>
        <v>A</v>
      </c>
      <c r="C5" s="6" t="s">
        <v>20</v>
      </c>
      <c r="D5" s="7">
        <f>+_xlfn.XLOOKUP(A5,[2]Sheet1!$B:$B,[2]Sheet1!$C:$C,0,0)</f>
        <v>20802.846153846149</v>
      </c>
      <c r="E5" s="7">
        <v>17437</v>
      </c>
      <c r="F5" s="7">
        <f t="shared" si="0"/>
        <v>3365.8461538461488</v>
      </c>
      <c r="G5" s="8">
        <f t="shared" si="1"/>
        <v>3365.8461538461488</v>
      </c>
      <c r="H5" s="9">
        <f t="shared" si="2"/>
        <v>0.19302897022688242</v>
      </c>
      <c r="I5" s="6" t="s">
        <v>20</v>
      </c>
      <c r="J5" s="8">
        <f>+_xlfn.XLOOKUP(A5,[3]Sheet1!$B:$B,[3]Sheet1!$C:$C,0,0)</f>
        <v>21334</v>
      </c>
      <c r="K5" s="8">
        <v>21661</v>
      </c>
      <c r="L5" s="8">
        <f t="shared" si="3"/>
        <v>327</v>
      </c>
      <c r="M5" s="8">
        <f t="shared" si="4"/>
        <v>327</v>
      </c>
      <c r="N5" s="9">
        <f t="shared" si="5"/>
        <v>1.5096255943862241E-2</v>
      </c>
      <c r="O5" s="9" t="s">
        <v>20</v>
      </c>
      <c r="P5" s="8">
        <f>+_xlfn.XLOOKUP(A5,[4]Sheet1!$B:$B,[4]Sheet1!$C:$C,0,0)</f>
        <v>20309</v>
      </c>
      <c r="Q5" s="8">
        <v>33473</v>
      </c>
      <c r="R5" s="8">
        <f t="shared" si="6"/>
        <v>13164</v>
      </c>
      <c r="S5" s="8">
        <f t="shared" si="7"/>
        <v>13164</v>
      </c>
      <c r="T5" s="9">
        <f t="shared" si="8"/>
        <v>0.39327218952588655</v>
      </c>
      <c r="U5" s="9" t="s">
        <v>20</v>
      </c>
      <c r="V5" s="8">
        <f>+_xlfn.XLOOKUP(A5,[5]Sheet1!$B:$B,[5]Sheet1!$C:$C,0,0)</f>
        <v>20105.8</v>
      </c>
      <c r="W5" s="8">
        <v>14267</v>
      </c>
      <c r="X5" s="8">
        <f t="shared" si="9"/>
        <v>-5838.7999999999993</v>
      </c>
      <c r="Y5" s="8">
        <f t="shared" si="10"/>
        <v>5838.7999999999993</v>
      </c>
      <c r="Z5" s="9">
        <f t="shared" si="11"/>
        <v>0.40925212027756358</v>
      </c>
      <c r="AA5" s="6" t="s">
        <v>20</v>
      </c>
      <c r="AB5" s="8">
        <f>+_xlfn.XLOOKUP(A5,[6]Sheet1!$B:$B,[6]Sheet1!$C:$C,0,0)</f>
        <v>21712.444444444449</v>
      </c>
      <c r="AC5" s="8">
        <v>38502</v>
      </c>
      <c r="AD5" s="8">
        <f t="shared" si="12"/>
        <v>16789.555555555551</v>
      </c>
      <c r="AE5" s="8">
        <f t="shared" si="13"/>
        <v>16789.555555555551</v>
      </c>
      <c r="AF5" s="9">
        <f t="shared" si="14"/>
        <v>0.43606969912096905</v>
      </c>
    </row>
    <row r="6" spans="1:32" x14ac:dyDescent="0.75">
      <c r="A6" s="6" t="s">
        <v>21</v>
      </c>
      <c r="B6" s="6" t="str">
        <f>+_xlfn.XLOOKUP(A6,[1]Hoja1!$A:$A,[1]Hoja1!$C:$C,0,0)</f>
        <v>AAA</v>
      </c>
      <c r="C6" s="6" t="s">
        <v>20</v>
      </c>
      <c r="D6" s="7">
        <f>+_xlfn.XLOOKUP(A6,[2]Sheet1!$B:$B,[2]Sheet1!$C:$C,0,0)</f>
        <v>66001.75</v>
      </c>
      <c r="E6" s="7">
        <v>43817</v>
      </c>
      <c r="F6" s="7">
        <f t="shared" si="0"/>
        <v>22184.75</v>
      </c>
      <c r="G6" s="8">
        <f t="shared" si="1"/>
        <v>22184.75</v>
      </c>
      <c r="H6" s="9">
        <f t="shared" si="2"/>
        <v>0.50630463062281761</v>
      </c>
      <c r="I6" s="6" t="s">
        <v>20</v>
      </c>
      <c r="J6" s="8">
        <f>+_xlfn.XLOOKUP(A6,[3]Sheet1!$B:$B,[3]Sheet1!$C:$C,0,0)</f>
        <v>60356</v>
      </c>
      <c r="K6" s="8">
        <v>67740</v>
      </c>
      <c r="L6" s="8">
        <f t="shared" si="3"/>
        <v>7384</v>
      </c>
      <c r="M6" s="8">
        <f t="shared" si="4"/>
        <v>7384</v>
      </c>
      <c r="N6" s="9">
        <f t="shared" si="5"/>
        <v>0.10900501919102451</v>
      </c>
      <c r="O6" s="9" t="s">
        <v>20</v>
      </c>
      <c r="P6" s="8">
        <f>+_xlfn.XLOOKUP(A6,[4]Sheet1!$B:$B,[4]Sheet1!$C:$C,0,0)</f>
        <v>63267.230769230773</v>
      </c>
      <c r="Q6" s="8">
        <v>99937</v>
      </c>
      <c r="R6" s="8">
        <f t="shared" si="6"/>
        <v>36669.769230769227</v>
      </c>
      <c r="S6" s="8">
        <f t="shared" si="7"/>
        <v>36669.769230769227</v>
      </c>
      <c r="T6" s="9">
        <f t="shared" si="8"/>
        <v>0.36692885748790965</v>
      </c>
      <c r="U6" s="9" t="s">
        <v>20</v>
      </c>
      <c r="V6" s="8">
        <f>+_xlfn.XLOOKUP(A6,[5]Sheet1!$B:$B,[5]Sheet1!$C:$C,0,0)</f>
        <v>64404.692307692298</v>
      </c>
      <c r="W6" s="8">
        <v>116421</v>
      </c>
      <c r="X6" s="8">
        <f t="shared" si="9"/>
        <v>52016.307692307702</v>
      </c>
      <c r="Y6" s="8">
        <f t="shared" si="10"/>
        <v>52016.307692307702</v>
      </c>
      <c r="Z6" s="9">
        <f t="shared" si="11"/>
        <v>0.44679488831317116</v>
      </c>
      <c r="AA6" s="6" t="s">
        <v>20</v>
      </c>
      <c r="AB6" s="8">
        <f>+_xlfn.XLOOKUP(A6,[6]Sheet1!$B:$B,[6]Sheet1!$C:$C,0,0)</f>
        <v>66753.833333333328</v>
      </c>
      <c r="AC6" s="8">
        <v>77629</v>
      </c>
      <c r="AD6" s="8">
        <f t="shared" si="12"/>
        <v>10875.166666666672</v>
      </c>
      <c r="AE6" s="8">
        <f t="shared" si="13"/>
        <v>10875.166666666672</v>
      </c>
      <c r="AF6" s="9">
        <f t="shared" si="14"/>
        <v>0.14009154654403214</v>
      </c>
    </row>
    <row r="7" spans="1:32" x14ac:dyDescent="0.75">
      <c r="A7" s="6" t="s">
        <v>22</v>
      </c>
      <c r="B7" s="6" t="str">
        <f>+_xlfn.XLOOKUP(A7,[1]Hoja1!$A:$A,[1]Hoja1!$C:$C,0,0)</f>
        <v>A</v>
      </c>
      <c r="C7" s="6" t="s">
        <v>20</v>
      </c>
      <c r="D7" s="7">
        <f>+_xlfn.XLOOKUP(A7,[2]Sheet1!$B:$B,[2]Sheet1!$C:$C,0,0)</f>
        <v>23546.52941176471</v>
      </c>
      <c r="E7" s="7">
        <v>29916</v>
      </c>
      <c r="F7" s="7">
        <f t="shared" si="0"/>
        <v>-6369.4705882352901</v>
      </c>
      <c r="G7" s="8">
        <f t="shared" si="1"/>
        <v>6369.4705882352901</v>
      </c>
      <c r="H7" s="9">
        <f t="shared" si="2"/>
        <v>0.21291183942489939</v>
      </c>
      <c r="I7" s="6" t="s">
        <v>20</v>
      </c>
      <c r="J7" s="8">
        <f>+_xlfn.XLOOKUP(A7,[3]Sheet1!$B:$B,[3]Sheet1!$C:$C,0,0)</f>
        <v>21620.333333333328</v>
      </c>
      <c r="K7" s="8">
        <v>16345</v>
      </c>
      <c r="L7" s="8">
        <f t="shared" si="3"/>
        <v>-5275.3333333333285</v>
      </c>
      <c r="M7" s="8">
        <f t="shared" si="4"/>
        <v>5275.3333333333285</v>
      </c>
      <c r="N7" s="9">
        <f t="shared" si="5"/>
        <v>0.32274905679616572</v>
      </c>
      <c r="O7" s="9" t="s">
        <v>20</v>
      </c>
      <c r="P7" s="8">
        <f>+_xlfn.XLOOKUP(A7,[4]Sheet1!$B:$B,[4]Sheet1!$C:$C,0,0)</f>
        <v>24414.428571428569</v>
      </c>
      <c r="Q7" s="8">
        <v>24879</v>
      </c>
      <c r="R7" s="8">
        <f t="shared" si="6"/>
        <v>464.57142857143117</v>
      </c>
      <c r="S7" s="8">
        <f t="shared" si="7"/>
        <v>464.57142857143117</v>
      </c>
      <c r="T7" s="9">
        <f t="shared" si="8"/>
        <v>1.8673235603176623E-2</v>
      </c>
      <c r="U7" s="9" t="s">
        <v>20</v>
      </c>
      <c r="V7" s="8">
        <f>+_xlfn.XLOOKUP(A7,[5]Sheet1!$B:$B,[5]Sheet1!$C:$C,0,0)</f>
        <v>23833.333333333328</v>
      </c>
      <c r="W7" s="8">
        <v>36538</v>
      </c>
      <c r="X7" s="8">
        <f t="shared" si="9"/>
        <v>12704.666666666672</v>
      </c>
      <c r="Y7" s="8">
        <f t="shared" si="10"/>
        <v>12704.666666666672</v>
      </c>
      <c r="Z7" s="9">
        <f t="shared" si="11"/>
        <v>0.347711058806357</v>
      </c>
      <c r="AA7" s="6" t="s">
        <v>20</v>
      </c>
      <c r="AB7" s="8">
        <f>+_xlfn.XLOOKUP(A7,[6]Sheet1!$B:$B,[6]Sheet1!$C:$C,0,0)</f>
        <v>23842.857142857141</v>
      </c>
      <c r="AC7" s="8">
        <v>26556</v>
      </c>
      <c r="AD7" s="8">
        <f t="shared" si="12"/>
        <v>2713.1428571428587</v>
      </c>
      <c r="AE7" s="8">
        <f t="shared" si="13"/>
        <v>2713.1428571428587</v>
      </c>
      <c r="AF7" s="9">
        <f t="shared" si="14"/>
        <v>0.10216684956856675</v>
      </c>
    </row>
    <row r="8" spans="1:32" x14ac:dyDescent="0.75">
      <c r="A8" s="6" t="s">
        <v>23</v>
      </c>
      <c r="B8" s="6" t="str">
        <f>+_xlfn.XLOOKUP(A8,[1]Hoja1!$A:$A,[1]Hoja1!$C:$C,0,0)</f>
        <v>A</v>
      </c>
      <c r="C8" s="6" t="s">
        <v>20</v>
      </c>
      <c r="D8" s="7">
        <f>+_xlfn.XLOOKUP(A8,[2]Sheet1!$B:$B,[2]Sheet1!$C:$C,0,0)</f>
        <v>25786</v>
      </c>
      <c r="E8" s="7">
        <v>21260</v>
      </c>
      <c r="F8" s="7">
        <f t="shared" si="0"/>
        <v>4526</v>
      </c>
      <c r="G8" s="8">
        <f t="shared" si="1"/>
        <v>4526</v>
      </c>
      <c r="H8" s="9">
        <f t="shared" si="2"/>
        <v>0.21288805268109126</v>
      </c>
      <c r="I8" s="6" t="s">
        <v>20</v>
      </c>
      <c r="J8" s="8">
        <f>+_xlfn.XLOOKUP(A8,[3]Sheet1!$B:$B,[3]Sheet1!$C:$C,0,0)</f>
        <v>26267</v>
      </c>
      <c r="K8" s="8">
        <v>23232</v>
      </c>
      <c r="L8" s="8">
        <f t="shared" si="3"/>
        <v>-3035</v>
      </c>
      <c r="M8" s="8">
        <f t="shared" si="4"/>
        <v>3035</v>
      </c>
      <c r="N8" s="9">
        <f t="shared" si="5"/>
        <v>0.13063877410468319</v>
      </c>
      <c r="O8" s="9" t="s">
        <v>20</v>
      </c>
      <c r="P8" s="8">
        <f>+_xlfn.XLOOKUP(A8,[4]Sheet1!$B:$B,[4]Sheet1!$C:$C,0,0)</f>
        <v>21260</v>
      </c>
      <c r="Q8" s="8">
        <v>28687</v>
      </c>
      <c r="R8" s="8">
        <f t="shared" si="6"/>
        <v>7427</v>
      </c>
      <c r="S8" s="8">
        <f t="shared" si="7"/>
        <v>7427</v>
      </c>
      <c r="T8" s="9">
        <f t="shared" si="8"/>
        <v>0.25889775856659814</v>
      </c>
      <c r="U8" s="9" t="s">
        <v>20</v>
      </c>
      <c r="V8" s="8">
        <f>+_xlfn.XLOOKUP(A8,[5]Sheet1!$B:$B,[5]Sheet1!$C:$C,0,0)</f>
        <v>22851</v>
      </c>
      <c r="W8" s="8">
        <v>35265</v>
      </c>
      <c r="X8" s="8">
        <f t="shared" si="9"/>
        <v>12414</v>
      </c>
      <c r="Y8" s="8">
        <f t="shared" si="10"/>
        <v>12414</v>
      </c>
      <c r="Z8" s="9">
        <f t="shared" si="11"/>
        <v>0.35202041684389623</v>
      </c>
      <c r="AA8" s="6" t="s">
        <v>15</v>
      </c>
      <c r="AB8" s="8">
        <f>+_xlfn.XLOOKUP(A8,[6]Sheet1!$B:$B,[6]Sheet1!$C:$C,0,0)</f>
        <v>28738</v>
      </c>
      <c r="AC8" s="8">
        <v>20203</v>
      </c>
      <c r="AD8" s="8">
        <f t="shared" si="12"/>
        <v>-8535</v>
      </c>
      <c r="AE8" s="8">
        <f t="shared" si="13"/>
        <v>8535</v>
      </c>
      <c r="AF8" s="9">
        <f t="shared" si="14"/>
        <v>0.42246201059248628</v>
      </c>
    </row>
    <row r="9" spans="1:32" x14ac:dyDescent="0.75">
      <c r="A9" s="6" t="s">
        <v>24</v>
      </c>
      <c r="B9" s="6" t="str">
        <f>+_xlfn.XLOOKUP(A9,[1]Hoja1!$A:$A,[1]Hoja1!$C:$C,0,0)</f>
        <v>C</v>
      </c>
      <c r="C9" s="6" t="s">
        <v>20</v>
      </c>
      <c r="D9" s="7">
        <f>+_xlfn.XLOOKUP(A9,[2]Sheet1!$B:$B,[2]Sheet1!$C:$C,0,0)</f>
        <v>989.09090909090912</v>
      </c>
      <c r="E9" s="7">
        <v>990</v>
      </c>
      <c r="F9" s="7">
        <f t="shared" si="0"/>
        <v>-0.90909090909087809</v>
      </c>
      <c r="G9" s="8">
        <f t="shared" si="1"/>
        <v>0.90909090909087809</v>
      </c>
      <c r="H9" s="9">
        <f t="shared" si="2"/>
        <v>9.1827364554634148E-4</v>
      </c>
      <c r="I9" s="6" t="s">
        <v>20</v>
      </c>
      <c r="J9" s="8">
        <f>+_xlfn.XLOOKUP(A9,[3]Sheet1!$B:$B,[3]Sheet1!$C:$C,0,0)</f>
        <v>1046.4444444444439</v>
      </c>
      <c r="K9" s="8">
        <v>412</v>
      </c>
      <c r="L9" s="8">
        <f t="shared" si="3"/>
        <v>-634.44444444444389</v>
      </c>
      <c r="M9" s="8">
        <f t="shared" si="4"/>
        <v>634.44444444444389</v>
      </c>
      <c r="N9" s="9">
        <f t="shared" si="5"/>
        <v>1.5399137001078735</v>
      </c>
      <c r="O9" s="9" t="s">
        <v>20</v>
      </c>
      <c r="P9" s="8">
        <f>+_xlfn.XLOOKUP(A9,[4]Sheet1!$B:$B,[4]Sheet1!$C:$C,0,0)</f>
        <v>1043.473684210526</v>
      </c>
      <c r="Q9" s="8">
        <v>782</v>
      </c>
      <c r="R9" s="8">
        <f t="shared" si="6"/>
        <v>-261.47368421052602</v>
      </c>
      <c r="S9" s="8">
        <f t="shared" si="7"/>
        <v>261.47368421052602</v>
      </c>
      <c r="T9" s="9">
        <f t="shared" si="8"/>
        <v>0.33436532507739902</v>
      </c>
      <c r="U9" s="9" t="s">
        <v>20</v>
      </c>
      <c r="V9" s="8">
        <f>+_xlfn.XLOOKUP(A9,[5]Sheet1!$B:$B,[5]Sheet1!$C:$C,0,0)</f>
        <v>1048.294117647059</v>
      </c>
      <c r="W9" s="8">
        <v>1501</v>
      </c>
      <c r="X9" s="8">
        <f t="shared" si="9"/>
        <v>452.70588235294099</v>
      </c>
      <c r="Y9" s="8">
        <f t="shared" si="10"/>
        <v>452.70588235294099</v>
      </c>
      <c r="Z9" s="9">
        <f t="shared" si="11"/>
        <v>0.3016028529999607</v>
      </c>
      <c r="AA9" s="6" t="s">
        <v>20</v>
      </c>
      <c r="AB9" s="8">
        <f>+_xlfn.XLOOKUP(A9,[6]Sheet1!$B:$B,[6]Sheet1!$C:$C,0,0)</f>
        <v>1007.823529411765</v>
      </c>
      <c r="AC9" s="8">
        <v>1216</v>
      </c>
      <c r="AD9" s="8">
        <f t="shared" si="12"/>
        <v>208.17647058823502</v>
      </c>
      <c r="AE9" s="8">
        <f t="shared" si="13"/>
        <v>208.17647058823502</v>
      </c>
      <c r="AF9" s="9">
        <f t="shared" si="14"/>
        <v>0.17119775541795643</v>
      </c>
    </row>
    <row r="10" spans="1:32" x14ac:dyDescent="0.75">
      <c r="A10" s="6" t="s">
        <v>25</v>
      </c>
      <c r="B10" s="6" t="str">
        <f>+_xlfn.XLOOKUP(A10,[1]Hoja1!$A:$A,[1]Hoja1!$C:$C,0,0)</f>
        <v>C</v>
      </c>
      <c r="C10" s="6" t="s">
        <v>20</v>
      </c>
      <c r="D10" s="7">
        <f>+_xlfn.XLOOKUP(A10,[2]Sheet1!$B:$B,[2]Sheet1!$C:$C,0,0)</f>
        <v>1412.833333333333</v>
      </c>
      <c r="E10" s="7">
        <v>991</v>
      </c>
      <c r="F10" s="7">
        <f t="shared" si="0"/>
        <v>421.83333333333303</v>
      </c>
      <c r="G10" s="8">
        <f t="shared" si="1"/>
        <v>421.83333333333303</v>
      </c>
      <c r="H10" s="9">
        <f t="shared" si="2"/>
        <v>0.42566431214261657</v>
      </c>
      <c r="I10" s="6" t="s">
        <v>20</v>
      </c>
      <c r="J10" s="8">
        <f>+_xlfn.XLOOKUP(A10,[3]Sheet1!$B:$B,[3]Sheet1!$C:$C,0,0)</f>
        <v>1547.4650530396559</v>
      </c>
      <c r="K10" s="8">
        <v>739</v>
      </c>
      <c r="L10" s="8">
        <f t="shared" si="3"/>
        <v>-808.46505303965591</v>
      </c>
      <c r="M10" s="8">
        <f t="shared" si="4"/>
        <v>808.46505303965591</v>
      </c>
      <c r="N10" s="9">
        <f t="shared" si="5"/>
        <v>1.0939987185922273</v>
      </c>
      <c r="O10" s="9" t="s">
        <v>20</v>
      </c>
      <c r="P10" s="8">
        <f>+_xlfn.XLOOKUP(A10,[4]Sheet1!$B:$B,[4]Sheet1!$C:$C,0,0)</f>
        <v>1482.397339967019</v>
      </c>
      <c r="Q10" s="8">
        <v>796</v>
      </c>
      <c r="R10" s="8">
        <f t="shared" si="6"/>
        <v>-686.39733996701898</v>
      </c>
      <c r="S10" s="8">
        <f t="shared" si="7"/>
        <v>686.39733996701898</v>
      </c>
      <c r="T10" s="9">
        <f t="shared" si="8"/>
        <v>0.86230821603896857</v>
      </c>
      <c r="U10" s="9" t="s">
        <v>20</v>
      </c>
      <c r="V10" s="8">
        <f>+_xlfn.XLOOKUP(A10,[5]Sheet1!$B:$B,[5]Sheet1!$C:$C,0,0)</f>
        <v>1345.916666666667</v>
      </c>
      <c r="W10" s="8">
        <v>1762</v>
      </c>
      <c r="X10" s="8">
        <f t="shared" si="9"/>
        <v>416.08333333333303</v>
      </c>
      <c r="Y10" s="8">
        <f t="shared" si="10"/>
        <v>416.08333333333303</v>
      </c>
      <c r="Z10" s="9">
        <f t="shared" si="11"/>
        <v>0.23614264093832749</v>
      </c>
      <c r="AA10" s="6" t="s">
        <v>20</v>
      </c>
      <c r="AB10" s="8">
        <f>+_xlfn.XLOOKUP(A10,[6]Sheet1!$B:$B,[6]Sheet1!$C:$C,0,0)</f>
        <v>1346.181818181818</v>
      </c>
      <c r="AC10" s="8">
        <v>1990</v>
      </c>
      <c r="AD10" s="8">
        <f t="shared" si="12"/>
        <v>643.81818181818198</v>
      </c>
      <c r="AE10" s="8">
        <f t="shared" si="13"/>
        <v>643.81818181818198</v>
      </c>
      <c r="AF10" s="9">
        <f t="shared" si="14"/>
        <v>0.32352672453174974</v>
      </c>
    </row>
    <row r="11" spans="1:32" x14ac:dyDescent="0.75">
      <c r="A11" s="6" t="s">
        <v>26</v>
      </c>
      <c r="B11" s="6" t="str">
        <f>+_xlfn.XLOOKUP(A11,[1]Hoja1!$A:$A,[1]Hoja1!$C:$C,0,0)</f>
        <v>A</v>
      </c>
      <c r="C11" s="6" t="s">
        <v>20</v>
      </c>
      <c r="D11" s="7">
        <f>+_xlfn.XLOOKUP(A11,[2]Sheet1!$B:$B,[2]Sheet1!$C:$C,0,0)</f>
        <v>20137</v>
      </c>
      <c r="E11" s="7">
        <v>16240</v>
      </c>
      <c r="F11" s="7">
        <f t="shared" si="0"/>
        <v>3897</v>
      </c>
      <c r="G11" s="8">
        <f t="shared" si="1"/>
        <v>3897</v>
      </c>
      <c r="H11" s="9">
        <f t="shared" si="2"/>
        <v>0.23996305418719213</v>
      </c>
      <c r="I11" s="6" t="s">
        <v>20</v>
      </c>
      <c r="J11" s="8">
        <f>+_xlfn.XLOOKUP(A11,[3]Sheet1!$B:$B,[3]Sheet1!$C:$C,0,0)</f>
        <v>20895.400000000001</v>
      </c>
      <c r="K11" s="8">
        <v>21089</v>
      </c>
      <c r="L11" s="8">
        <f t="shared" si="3"/>
        <v>193.59999999999854</v>
      </c>
      <c r="M11" s="8">
        <f t="shared" si="4"/>
        <v>193.59999999999854</v>
      </c>
      <c r="N11" s="9">
        <f t="shared" si="5"/>
        <v>9.1801413058939987E-3</v>
      </c>
      <c r="O11" s="9" t="s">
        <v>20</v>
      </c>
      <c r="P11" s="8">
        <f>+_xlfn.XLOOKUP(A11,[4]Sheet1!$B:$B,[4]Sheet1!$C:$C,0,0)</f>
        <v>20119.5</v>
      </c>
      <c r="Q11" s="8">
        <v>33909</v>
      </c>
      <c r="R11" s="8">
        <f t="shared" si="6"/>
        <v>13789.5</v>
      </c>
      <c r="S11" s="8">
        <f t="shared" si="7"/>
        <v>13789.5</v>
      </c>
      <c r="T11" s="9">
        <f t="shared" si="8"/>
        <v>0.406661948155357</v>
      </c>
      <c r="U11" s="9" t="s">
        <v>20</v>
      </c>
      <c r="V11" s="8">
        <f>+_xlfn.XLOOKUP(A11,[5]Sheet1!$B:$B,[5]Sheet1!$C:$C,0,0)</f>
        <v>20253.666666666672</v>
      </c>
      <c r="W11" s="8">
        <v>28824</v>
      </c>
      <c r="X11" s="8">
        <f t="shared" si="9"/>
        <v>8570.3333333333285</v>
      </c>
      <c r="Y11" s="8">
        <f t="shared" si="10"/>
        <v>8570.3333333333285</v>
      </c>
      <c r="Z11" s="9">
        <f t="shared" si="11"/>
        <v>0.2973332408178368</v>
      </c>
      <c r="AA11" s="6" t="s">
        <v>20</v>
      </c>
      <c r="AB11" s="8">
        <f>+_xlfn.XLOOKUP(A11,[6]Sheet1!$B:$B,[6]Sheet1!$C:$C,0,0)</f>
        <v>22496.2</v>
      </c>
      <c r="AC11" s="8">
        <v>27596</v>
      </c>
      <c r="AD11" s="8">
        <f t="shared" si="12"/>
        <v>5099.7999999999993</v>
      </c>
      <c r="AE11" s="8">
        <f t="shared" si="13"/>
        <v>5099.7999999999993</v>
      </c>
      <c r="AF11" s="9">
        <f t="shared" si="14"/>
        <v>0.18480214523844032</v>
      </c>
    </row>
    <row r="12" spans="1:32" x14ac:dyDescent="0.75">
      <c r="A12" s="6" t="s">
        <v>27</v>
      </c>
      <c r="B12" s="6" t="str">
        <f>+_xlfn.XLOOKUP(A12,[1]Hoja1!$A:$A,[1]Hoja1!$C:$C,0,0)</f>
        <v>B</v>
      </c>
      <c r="C12" s="6" t="s">
        <v>15</v>
      </c>
      <c r="D12" s="7">
        <f>+_xlfn.XLOOKUP(A12,[2]Sheet1!$B:$B,[2]Sheet1!$C:$C,0,0)</f>
        <v>11431.17866684354</v>
      </c>
      <c r="E12" s="7">
        <v>10746</v>
      </c>
      <c r="F12" s="7">
        <f t="shared" si="0"/>
        <v>685.17866684353976</v>
      </c>
      <c r="G12" s="8">
        <f t="shared" si="1"/>
        <v>685.17866684353976</v>
      </c>
      <c r="H12" s="9">
        <f t="shared" si="2"/>
        <v>6.3761275529828756E-2</v>
      </c>
      <c r="I12" s="6" t="s">
        <v>20</v>
      </c>
      <c r="J12" s="8">
        <f>+_xlfn.XLOOKUP(A12,[3]Sheet1!$B:$B,[3]Sheet1!$C:$C,0,0)</f>
        <v>11335.28571428571</v>
      </c>
      <c r="K12" s="8">
        <v>13473</v>
      </c>
      <c r="L12" s="8">
        <f t="shared" si="3"/>
        <v>2137.7142857142899</v>
      </c>
      <c r="M12" s="8">
        <f t="shared" si="4"/>
        <v>2137.7142857142899</v>
      </c>
      <c r="N12" s="9">
        <f t="shared" si="5"/>
        <v>0.15866653942806277</v>
      </c>
      <c r="O12" s="9" t="s">
        <v>20</v>
      </c>
      <c r="P12" s="8">
        <f>+_xlfn.XLOOKUP(A12,[4]Sheet1!$B:$B,[4]Sheet1!$C:$C,0,0)</f>
        <v>10947</v>
      </c>
      <c r="Q12" s="8">
        <v>14833</v>
      </c>
      <c r="R12" s="8">
        <f t="shared" si="6"/>
        <v>3886</v>
      </c>
      <c r="S12" s="8">
        <f t="shared" si="7"/>
        <v>3886</v>
      </c>
      <c r="T12" s="9">
        <f t="shared" si="8"/>
        <v>0.26198341535764846</v>
      </c>
      <c r="U12" s="9" t="s">
        <v>20</v>
      </c>
      <c r="V12" s="8">
        <f>+_xlfn.XLOOKUP(A12,[5]Sheet1!$B:$B,[5]Sheet1!$C:$C,0,0)</f>
        <v>11143</v>
      </c>
      <c r="W12" s="8">
        <v>11821</v>
      </c>
      <c r="X12" s="8">
        <f t="shared" si="9"/>
        <v>678</v>
      </c>
      <c r="Y12" s="8">
        <f t="shared" si="10"/>
        <v>678</v>
      </c>
      <c r="Z12" s="9">
        <f t="shared" si="11"/>
        <v>5.735555367566196E-2</v>
      </c>
      <c r="AA12" s="6" t="s">
        <v>20</v>
      </c>
      <c r="AB12" s="8">
        <f>+_xlfn.XLOOKUP(A12,[6]Sheet1!$B:$B,[6]Sheet1!$C:$C,0,0)</f>
        <v>11754.33333333333</v>
      </c>
      <c r="AC12" s="8">
        <v>17007</v>
      </c>
      <c r="AD12" s="8">
        <f t="shared" si="12"/>
        <v>5252.6666666666697</v>
      </c>
      <c r="AE12" s="8">
        <f t="shared" si="13"/>
        <v>5252.6666666666697</v>
      </c>
      <c r="AF12" s="9">
        <f t="shared" si="14"/>
        <v>0.30885321730267945</v>
      </c>
    </row>
    <row r="13" spans="1:32" x14ac:dyDescent="0.75">
      <c r="A13" s="6" t="s">
        <v>28</v>
      </c>
      <c r="B13" s="6" t="str">
        <f>+_xlfn.XLOOKUP(A13,[1]Hoja1!$A:$A,[1]Hoja1!$C:$C,0,0)</f>
        <v>AAA</v>
      </c>
      <c r="C13" s="6" t="s">
        <v>49</v>
      </c>
      <c r="D13" s="7">
        <f>+_xlfn.XLOOKUP(A13,[2]Sheet1!$B:$B,[2]Sheet1!$C:$C,0,0)</f>
        <v>31758.34724361973</v>
      </c>
      <c r="E13" s="7">
        <v>32030</v>
      </c>
      <c r="F13" s="7">
        <f t="shared" si="0"/>
        <v>-271.65275638027015</v>
      </c>
      <c r="G13" s="8">
        <f t="shared" si="1"/>
        <v>271.65275638027015</v>
      </c>
      <c r="H13" s="9">
        <f t="shared" si="2"/>
        <v>8.481197514213867E-3</v>
      </c>
      <c r="I13" s="6" t="s">
        <v>15</v>
      </c>
      <c r="J13" s="8">
        <f>+_xlfn.XLOOKUP(A13,[3]Sheet1!$B:$B,[3]Sheet1!$C:$C,0,0)</f>
        <v>38642.711132498953</v>
      </c>
      <c r="K13" s="8">
        <v>42624</v>
      </c>
      <c r="L13" s="8">
        <f t="shared" si="3"/>
        <v>3981.2888675010472</v>
      </c>
      <c r="M13" s="8">
        <f t="shared" si="4"/>
        <v>3981.2888675010472</v>
      </c>
      <c r="N13" s="9">
        <f t="shared" si="5"/>
        <v>9.340486269475054E-2</v>
      </c>
      <c r="O13" s="9" t="s">
        <v>49</v>
      </c>
      <c r="P13" s="8">
        <f>+_xlfn.XLOOKUP(A13,[4]Sheet1!$B:$B,[4]Sheet1!$C:$C,0,0)</f>
        <v>43305.775085233341</v>
      </c>
      <c r="Q13" s="8">
        <v>50095</v>
      </c>
      <c r="R13" s="8">
        <f t="shared" si="6"/>
        <v>6789.2249147666589</v>
      </c>
      <c r="S13" s="8">
        <f t="shared" si="7"/>
        <v>6789.2249147666589</v>
      </c>
      <c r="T13" s="9">
        <f t="shared" si="8"/>
        <v>0.13552699700103121</v>
      </c>
      <c r="U13" s="9" t="s">
        <v>49</v>
      </c>
      <c r="V13" s="8">
        <f>+_xlfn.XLOOKUP(A13,[5]Sheet1!$B:$B,[5]Sheet1!$C:$C,0,0)</f>
        <v>43671.737790918392</v>
      </c>
      <c r="W13" s="8">
        <v>43194</v>
      </c>
      <c r="X13" s="8">
        <f t="shared" si="9"/>
        <v>-477.73779091839242</v>
      </c>
      <c r="Y13" s="8">
        <f t="shared" si="10"/>
        <v>477.73779091839242</v>
      </c>
      <c r="Z13" s="9">
        <f t="shared" si="11"/>
        <v>1.1060281310329963E-2</v>
      </c>
      <c r="AA13" s="6" t="s">
        <v>15</v>
      </c>
      <c r="AB13" s="8">
        <f>+_xlfn.XLOOKUP(A13,[6]Sheet1!$B:$B,[6]Sheet1!$C:$C,0,0)</f>
        <v>50301.071040626754</v>
      </c>
      <c r="AC13" s="8">
        <v>72235</v>
      </c>
      <c r="AD13" s="8">
        <f t="shared" si="12"/>
        <v>21933.928959373246</v>
      </c>
      <c r="AE13" s="8">
        <f t="shared" si="13"/>
        <v>21933.928959373246</v>
      </c>
      <c r="AF13" s="9">
        <f t="shared" si="14"/>
        <v>0.30364683269015363</v>
      </c>
    </row>
    <row r="14" spans="1:32" x14ac:dyDescent="0.75">
      <c r="A14" s="6" t="s">
        <v>30</v>
      </c>
      <c r="B14" s="6" t="str">
        <f>+_xlfn.XLOOKUP(A14,[1]Hoja1!$A:$A,[1]Hoja1!$C:$C,0,0)</f>
        <v>A</v>
      </c>
      <c r="C14" s="6" t="s">
        <v>20</v>
      </c>
      <c r="D14" s="7">
        <f>+_xlfn.XLOOKUP(A14,[2]Sheet1!$B:$B,[2]Sheet1!$C:$C,0,0)</f>
        <v>19120.333333333328</v>
      </c>
      <c r="E14" s="7">
        <v>15820</v>
      </c>
      <c r="F14" s="7">
        <f t="shared" si="0"/>
        <v>3300.3333333333285</v>
      </c>
      <c r="G14" s="8">
        <f t="shared" si="1"/>
        <v>3300.3333333333285</v>
      </c>
      <c r="H14" s="9">
        <f t="shared" si="2"/>
        <v>0.20861778339654416</v>
      </c>
      <c r="I14" s="6" t="s">
        <v>15</v>
      </c>
      <c r="J14" s="8">
        <f>+_xlfn.XLOOKUP(A14,[3]Sheet1!$B:$B,[3]Sheet1!$C:$C,0,0)</f>
        <v>20045.142857142859</v>
      </c>
      <c r="K14" s="8">
        <v>20611</v>
      </c>
      <c r="L14" s="8">
        <f t="shared" si="3"/>
        <v>565.8571428571413</v>
      </c>
      <c r="M14" s="8">
        <f t="shared" si="4"/>
        <v>565.8571428571413</v>
      </c>
      <c r="N14" s="9">
        <f t="shared" si="5"/>
        <v>2.745413336845089E-2</v>
      </c>
      <c r="O14" s="9" t="s">
        <v>20</v>
      </c>
      <c r="P14" s="8">
        <f>+_xlfn.XLOOKUP(A14,[4]Sheet1!$B:$B,[4]Sheet1!$C:$C,0,0)</f>
        <v>18675.71428571429</v>
      </c>
      <c r="Q14" s="8">
        <v>23851</v>
      </c>
      <c r="R14" s="8">
        <f t="shared" si="6"/>
        <v>5175.2857142857101</v>
      </c>
      <c r="S14" s="8">
        <f t="shared" si="7"/>
        <v>5175.2857142857101</v>
      </c>
      <c r="T14" s="9">
        <f t="shared" si="8"/>
        <v>0.21698401384787683</v>
      </c>
      <c r="U14" s="9" t="s">
        <v>20</v>
      </c>
      <c r="V14" s="8">
        <f>+_xlfn.XLOOKUP(A14,[5]Sheet1!$B:$B,[5]Sheet1!$C:$C,0,0)</f>
        <v>19647.571428571431</v>
      </c>
      <c r="W14" s="8">
        <v>31292</v>
      </c>
      <c r="X14" s="8">
        <f t="shared" si="9"/>
        <v>11644.428571428569</v>
      </c>
      <c r="Y14" s="8">
        <f t="shared" si="10"/>
        <v>11644.428571428569</v>
      </c>
      <c r="Z14" s="9">
        <f t="shared" si="11"/>
        <v>0.37212158287832575</v>
      </c>
      <c r="AA14" s="6" t="s">
        <v>20</v>
      </c>
      <c r="AB14" s="8">
        <f>+_xlfn.XLOOKUP(A14,[6]Sheet1!$B:$B,[6]Sheet1!$C:$C,0,0)</f>
        <v>31421.01148902161</v>
      </c>
      <c r="AC14" s="8">
        <v>25348</v>
      </c>
      <c r="AD14" s="8">
        <f t="shared" si="12"/>
        <v>-6073.01148902161</v>
      </c>
      <c r="AE14" s="8">
        <f t="shared" si="13"/>
        <v>6073.01148902161</v>
      </c>
      <c r="AF14" s="9">
        <f t="shared" si="14"/>
        <v>0.23958543037011243</v>
      </c>
    </row>
    <row r="15" spans="1:32" x14ac:dyDescent="0.75">
      <c r="A15" s="6" t="s">
        <v>31</v>
      </c>
      <c r="B15" s="6" t="str">
        <f>+_xlfn.XLOOKUP(A15,[1]Hoja1!$A:$A,[1]Hoja1!$C:$C,0,0)</f>
        <v>A</v>
      </c>
      <c r="C15" s="6" t="s">
        <v>18</v>
      </c>
      <c r="D15" s="7">
        <f>+_xlfn.XLOOKUP(A15,[2]Sheet1!$B:$B,[2]Sheet1!$C:$C,0,0)</f>
        <v>18433.5</v>
      </c>
      <c r="E15" s="7">
        <v>17581</v>
      </c>
      <c r="F15" s="7">
        <f t="shared" si="0"/>
        <v>852.5</v>
      </c>
      <c r="G15" s="8">
        <f t="shared" si="1"/>
        <v>852.5</v>
      </c>
      <c r="H15" s="9">
        <f t="shared" si="2"/>
        <v>4.8489846993913885E-2</v>
      </c>
      <c r="I15" s="6" t="s">
        <v>18</v>
      </c>
      <c r="J15" s="8">
        <f>+_xlfn.XLOOKUP(A15,[3]Sheet1!$B:$B,[3]Sheet1!$C:$C,0,0)</f>
        <v>22386.872246910199</v>
      </c>
      <c r="K15" s="8">
        <v>21983</v>
      </c>
      <c r="L15" s="8">
        <f t="shared" si="3"/>
        <v>-403.87224691019946</v>
      </c>
      <c r="M15" s="8">
        <f t="shared" si="4"/>
        <v>403.87224691019946</v>
      </c>
      <c r="N15" s="9">
        <f t="shared" si="5"/>
        <v>1.8372025970531749E-2</v>
      </c>
      <c r="O15" s="9" t="s">
        <v>49</v>
      </c>
      <c r="P15" s="8">
        <f>+_xlfn.XLOOKUP(A15,[4]Sheet1!$B:$B,[4]Sheet1!$C:$C,0,0)</f>
        <v>17035.526469593289</v>
      </c>
      <c r="Q15" s="8">
        <v>23779</v>
      </c>
      <c r="R15" s="8">
        <f t="shared" si="6"/>
        <v>6743.4735304067108</v>
      </c>
      <c r="S15" s="8">
        <f t="shared" si="7"/>
        <v>6743.4735304067108</v>
      </c>
      <c r="T15" s="9">
        <f t="shared" si="8"/>
        <v>0.2835894499519202</v>
      </c>
      <c r="U15" s="9" t="s">
        <v>49</v>
      </c>
      <c r="V15" s="8">
        <f>+_xlfn.XLOOKUP(A15,[5]Sheet1!$B:$B,[5]Sheet1!$C:$C,0,0)</f>
        <v>22474.45643336029</v>
      </c>
      <c r="W15" s="8">
        <v>36377</v>
      </c>
      <c r="X15" s="8">
        <f t="shared" si="9"/>
        <v>13902.54356663971</v>
      </c>
      <c r="Y15" s="8">
        <f t="shared" si="10"/>
        <v>13902.54356663971</v>
      </c>
      <c r="Z15" s="9">
        <f t="shared" si="11"/>
        <v>0.38217949711740135</v>
      </c>
      <c r="AA15" s="6" t="s">
        <v>18</v>
      </c>
      <c r="AB15" s="8">
        <f>+_xlfn.XLOOKUP(A15,[6]Sheet1!$B:$B,[6]Sheet1!$C:$C,0,0)</f>
        <v>23024.089211782331</v>
      </c>
      <c r="AC15" s="8">
        <v>23876</v>
      </c>
      <c r="AD15" s="8">
        <f t="shared" si="12"/>
        <v>851.9107882176686</v>
      </c>
      <c r="AE15" s="8">
        <f t="shared" si="13"/>
        <v>851.9107882176686</v>
      </c>
      <c r="AF15" s="9">
        <f t="shared" si="14"/>
        <v>3.5680632778424717E-2</v>
      </c>
    </row>
    <row r="16" spans="1:32" x14ac:dyDescent="0.75">
      <c r="A16" s="6" t="s">
        <v>32</v>
      </c>
      <c r="B16" s="6" t="str">
        <f>+_xlfn.XLOOKUP(A16,[1]Hoja1!$A:$A,[1]Hoja1!$C:$C,0,0)</f>
        <v>B</v>
      </c>
      <c r="C16" s="6" t="s">
        <v>20</v>
      </c>
      <c r="D16" s="7">
        <f>+_xlfn.XLOOKUP(A16,[2]Sheet1!$B:$B,[2]Sheet1!$C:$C,0,0)</f>
        <v>10216.77071256929</v>
      </c>
      <c r="E16" s="7">
        <v>5822</v>
      </c>
      <c r="F16" s="7">
        <f t="shared" si="0"/>
        <v>4394.7707125692905</v>
      </c>
      <c r="G16" s="8">
        <f t="shared" si="1"/>
        <v>4394.7707125692905</v>
      </c>
      <c r="H16" s="9">
        <f t="shared" si="2"/>
        <v>0.75485584207648415</v>
      </c>
      <c r="I16" s="6" t="s">
        <v>20</v>
      </c>
      <c r="J16" s="8">
        <f>+_xlfn.XLOOKUP(A16,[3]Sheet1!$B:$B,[3]Sheet1!$C:$C,0,0)</f>
        <v>8712</v>
      </c>
      <c r="K16" s="8">
        <v>10516</v>
      </c>
      <c r="L16" s="8">
        <f t="shared" si="3"/>
        <v>1804</v>
      </c>
      <c r="M16" s="8">
        <f t="shared" si="4"/>
        <v>1804</v>
      </c>
      <c r="N16" s="9">
        <f t="shared" si="5"/>
        <v>0.17154811715481172</v>
      </c>
      <c r="O16" s="9" t="s">
        <v>20</v>
      </c>
      <c r="P16" s="8">
        <f>+_xlfn.XLOOKUP(A16,[4]Sheet1!$B:$B,[4]Sheet1!$C:$C,0,0)</f>
        <v>8533</v>
      </c>
      <c r="Q16" s="8">
        <v>6972</v>
      </c>
      <c r="R16" s="8">
        <f t="shared" si="6"/>
        <v>-1561</v>
      </c>
      <c r="S16" s="8">
        <f t="shared" si="7"/>
        <v>1561</v>
      </c>
      <c r="T16" s="9">
        <f t="shared" si="8"/>
        <v>0.22389558232931728</v>
      </c>
      <c r="U16" s="9" t="s">
        <v>15</v>
      </c>
      <c r="V16" s="8">
        <f>+_xlfn.XLOOKUP(A16,[5]Sheet1!$B:$B,[5]Sheet1!$C:$C,0,0)</f>
        <v>4832.8147723509073</v>
      </c>
      <c r="W16" s="8">
        <v>16109</v>
      </c>
      <c r="X16" s="8">
        <f t="shared" si="9"/>
        <v>11276.185227649094</v>
      </c>
      <c r="Y16" s="8">
        <f t="shared" si="10"/>
        <v>11276.185227649094</v>
      </c>
      <c r="Z16" s="9">
        <f t="shared" si="11"/>
        <v>0.69999287526532339</v>
      </c>
      <c r="AA16" s="6" t="s">
        <v>15</v>
      </c>
      <c r="AB16" s="8">
        <f>+_xlfn.XLOOKUP(A16,[6]Sheet1!$B:$B,[6]Sheet1!$C:$C,0,0)</f>
        <v>7700.1952242979069</v>
      </c>
      <c r="AC16" s="8">
        <v>4546</v>
      </c>
      <c r="AD16" s="8">
        <f t="shared" si="12"/>
        <v>-3154.1952242979069</v>
      </c>
      <c r="AE16" s="8">
        <f t="shared" si="13"/>
        <v>3154.1952242979069</v>
      </c>
      <c r="AF16" s="9">
        <f t="shared" si="14"/>
        <v>0.69383968858290956</v>
      </c>
    </row>
    <row r="17" spans="1:32" x14ac:dyDescent="0.75">
      <c r="A17" s="6" t="s">
        <v>33</v>
      </c>
      <c r="B17" s="6" t="str">
        <f>+_xlfn.XLOOKUP(A17,[1]Hoja1!$A:$A,[1]Hoja1!$C:$C,0,0)</f>
        <v>C</v>
      </c>
      <c r="C17" s="6" t="s">
        <v>49</v>
      </c>
      <c r="D17" s="7">
        <f>+_xlfn.XLOOKUP(A17,[2]Sheet1!$B:$B,[2]Sheet1!$C:$C,0,0)</f>
        <v>121</v>
      </c>
      <c r="E17" s="7">
        <v>1560</v>
      </c>
      <c r="F17" s="7">
        <f t="shared" si="0"/>
        <v>-1439</v>
      </c>
      <c r="G17" s="8">
        <f t="shared" si="1"/>
        <v>1439</v>
      </c>
      <c r="H17" s="9">
        <f t="shared" si="2"/>
        <v>0.92243589743589749</v>
      </c>
      <c r="I17" s="6" t="s">
        <v>20</v>
      </c>
      <c r="J17" s="8">
        <f>+_xlfn.XLOOKUP(A17,[3]Sheet1!$B:$B,[3]Sheet1!$C:$C,0,0)</f>
        <v>241</v>
      </c>
      <c r="K17" s="8">
        <v>7803</v>
      </c>
      <c r="L17" s="8">
        <f t="shared" si="3"/>
        <v>7562</v>
      </c>
      <c r="M17" s="8">
        <f t="shared" si="4"/>
        <v>7562</v>
      </c>
      <c r="N17" s="9">
        <f t="shared" si="5"/>
        <v>0.96911444316288609</v>
      </c>
      <c r="O17" s="9" t="s">
        <v>20</v>
      </c>
      <c r="P17" s="8">
        <f>+_xlfn.XLOOKUP(A17,[4]Sheet1!$B:$B,[4]Sheet1!$C:$C,0,0)</f>
        <v>1560</v>
      </c>
      <c r="Q17" s="8">
        <v>2220</v>
      </c>
      <c r="R17" s="8">
        <f t="shared" si="6"/>
        <v>660</v>
      </c>
      <c r="S17" s="8">
        <f t="shared" si="7"/>
        <v>660</v>
      </c>
      <c r="T17" s="9">
        <f t="shared" si="8"/>
        <v>0.29729729729729731</v>
      </c>
      <c r="U17" s="9" t="s">
        <v>49</v>
      </c>
      <c r="V17" s="8">
        <f>+_xlfn.XLOOKUP(A17,[5]Sheet1!$B:$B,[5]Sheet1!$C:$C,0,0)</f>
        <v>5722.1937807528666</v>
      </c>
      <c r="W17" s="8">
        <v>3725</v>
      </c>
      <c r="X17" s="8">
        <f t="shared" si="9"/>
        <v>-1997.1937807528666</v>
      </c>
      <c r="Y17" s="8">
        <f t="shared" si="10"/>
        <v>1997.1937807528666</v>
      </c>
      <c r="Z17" s="9">
        <f t="shared" si="11"/>
        <v>0.53615940422895747</v>
      </c>
      <c r="AA17" s="6" t="s">
        <v>49</v>
      </c>
      <c r="AB17" s="8">
        <f>+_xlfn.XLOOKUP(A17,[6]Sheet1!$B:$B,[6]Sheet1!$C:$C,0,0)</f>
        <v>446.79265504189812</v>
      </c>
      <c r="AC17" s="8">
        <v>1152</v>
      </c>
      <c r="AD17" s="8">
        <f t="shared" si="12"/>
        <v>705.20734495810188</v>
      </c>
      <c r="AE17" s="8">
        <f t="shared" si="13"/>
        <v>705.20734495810188</v>
      </c>
      <c r="AF17" s="9">
        <f t="shared" si="14"/>
        <v>0.61215915360946349</v>
      </c>
    </row>
    <row r="18" spans="1:32" x14ac:dyDescent="0.75">
      <c r="A18" s="6" t="s">
        <v>34</v>
      </c>
      <c r="B18" s="6" t="str">
        <f>+_xlfn.XLOOKUP(A18,[1]Hoja1!$A:$A,[1]Hoja1!$C:$C,0,0)</f>
        <v>C</v>
      </c>
      <c r="C18" s="6" t="s">
        <v>20</v>
      </c>
      <c r="D18" s="7">
        <f>+_xlfn.XLOOKUP(A18,[2]Sheet1!$B:$B,[2]Sheet1!$C:$C,0,0)</f>
        <v>4615.0186264232934</v>
      </c>
      <c r="E18" s="7">
        <v>1321</v>
      </c>
      <c r="F18" s="7">
        <f t="shared" si="0"/>
        <v>3294.0186264232934</v>
      </c>
      <c r="G18" s="8">
        <f t="shared" si="1"/>
        <v>3294.0186264232934</v>
      </c>
      <c r="H18" s="9">
        <f t="shared" si="2"/>
        <v>2.493579580941176</v>
      </c>
      <c r="I18" s="6" t="s">
        <v>20</v>
      </c>
      <c r="J18" s="8">
        <f>+_xlfn.XLOOKUP(A18,[3]Sheet1!$B:$B,[3]Sheet1!$C:$C,0,0)</f>
        <v>5592.5</v>
      </c>
      <c r="K18" s="8">
        <v>4341</v>
      </c>
      <c r="L18" s="8">
        <f t="shared" si="3"/>
        <v>-1251.5</v>
      </c>
      <c r="M18" s="8">
        <f t="shared" si="4"/>
        <v>1251.5</v>
      </c>
      <c r="N18" s="9">
        <f t="shared" si="5"/>
        <v>0.28829762727482144</v>
      </c>
      <c r="O18" s="9" t="s">
        <v>20</v>
      </c>
      <c r="P18" s="8">
        <f>+_xlfn.XLOOKUP(A18,[4]Sheet1!$B:$B,[4]Sheet1!$C:$C,0,0)</f>
        <v>4946.0872689367734</v>
      </c>
      <c r="Q18" s="8">
        <v>5108</v>
      </c>
      <c r="R18" s="8">
        <f t="shared" si="6"/>
        <v>161.9127310632266</v>
      </c>
      <c r="S18" s="8">
        <f t="shared" si="7"/>
        <v>161.9127310632266</v>
      </c>
      <c r="T18" s="9">
        <f t="shared" si="8"/>
        <v>3.1697872173693541E-2</v>
      </c>
      <c r="U18" s="9" t="s">
        <v>20</v>
      </c>
      <c r="V18" s="8">
        <f>+_xlfn.XLOOKUP(A18,[5]Sheet1!$B:$B,[5]Sheet1!$C:$C,0,0)</f>
        <v>5000.9621403749288</v>
      </c>
      <c r="W18" s="8">
        <v>2900</v>
      </c>
      <c r="X18" s="8">
        <f t="shared" si="9"/>
        <v>-2100.9621403749288</v>
      </c>
      <c r="Y18" s="8">
        <f t="shared" si="10"/>
        <v>2100.9621403749288</v>
      </c>
      <c r="Z18" s="9">
        <f t="shared" si="11"/>
        <v>0.72446970357756169</v>
      </c>
      <c r="AA18" s="6" t="s">
        <v>15</v>
      </c>
      <c r="AB18" s="8">
        <f>+_xlfn.XLOOKUP(A18,[6]Sheet1!$B:$B,[6]Sheet1!$C:$C,0,0)</f>
        <v>5065.2006605379902</v>
      </c>
      <c r="AC18" s="8">
        <v>6622</v>
      </c>
      <c r="AD18" s="8">
        <f t="shared" si="12"/>
        <v>1556.7993394620098</v>
      </c>
      <c r="AE18" s="8">
        <f t="shared" si="13"/>
        <v>1556.7993394620098</v>
      </c>
      <c r="AF18" s="9">
        <f t="shared" si="14"/>
        <v>0.23509503767170187</v>
      </c>
    </row>
    <row r="19" spans="1:32" x14ac:dyDescent="0.75">
      <c r="A19" s="6" t="s">
        <v>35</v>
      </c>
      <c r="B19" s="6" t="str">
        <f>+_xlfn.XLOOKUP(A19,[1]Hoja1!$A:$A,[1]Hoja1!$C:$C,0,0)</f>
        <v>C</v>
      </c>
      <c r="C19" s="6" t="s">
        <v>20</v>
      </c>
      <c r="D19" s="7">
        <f>+_xlfn.XLOOKUP(A19,[2]Sheet1!$B:$B,[2]Sheet1!$C:$C,0,0)</f>
        <v>4673.0092388086932</v>
      </c>
      <c r="E19" s="7">
        <v>4441</v>
      </c>
      <c r="F19" s="7">
        <f t="shared" si="0"/>
        <v>232.00923880869323</v>
      </c>
      <c r="G19" s="8">
        <f t="shared" si="1"/>
        <v>232.00923880869323</v>
      </c>
      <c r="H19" s="9">
        <f t="shared" si="2"/>
        <v>5.2242566721164882E-2</v>
      </c>
      <c r="I19" s="6" t="s">
        <v>20</v>
      </c>
      <c r="J19" s="8">
        <f>+_xlfn.XLOOKUP(A19,[3]Sheet1!$B:$B,[3]Sheet1!$C:$C,0,0)</f>
        <v>4830.0337145014464</v>
      </c>
      <c r="K19" s="8">
        <v>5365</v>
      </c>
      <c r="L19" s="8">
        <f t="shared" si="3"/>
        <v>534.96628549855359</v>
      </c>
      <c r="M19" s="8">
        <f t="shared" si="4"/>
        <v>534.96628549855359</v>
      </c>
      <c r="N19" s="9">
        <f t="shared" si="5"/>
        <v>9.9714125908397691E-2</v>
      </c>
      <c r="O19" s="9" t="s">
        <v>20</v>
      </c>
      <c r="P19" s="8">
        <f>+_xlfn.XLOOKUP(A19,[4]Sheet1!$B:$B,[4]Sheet1!$C:$C,0,0)</f>
        <v>4319.3</v>
      </c>
      <c r="Q19" s="8">
        <v>6129</v>
      </c>
      <c r="R19" s="8">
        <f t="shared" si="6"/>
        <v>1809.6999999999998</v>
      </c>
      <c r="S19" s="8">
        <f t="shared" si="7"/>
        <v>1809.6999999999998</v>
      </c>
      <c r="T19" s="9">
        <f t="shared" si="8"/>
        <v>0.29526839614945338</v>
      </c>
      <c r="U19" s="9" t="s">
        <v>20</v>
      </c>
      <c r="V19" s="8">
        <f>+_xlfn.XLOOKUP(A19,[5]Sheet1!$B:$B,[5]Sheet1!$C:$C,0,0)</f>
        <v>4994.6428571428569</v>
      </c>
      <c r="W19" s="8">
        <v>3148</v>
      </c>
      <c r="X19" s="8">
        <f t="shared" si="9"/>
        <v>-1846.6428571428569</v>
      </c>
      <c r="Y19" s="8">
        <f t="shared" si="10"/>
        <v>1846.6428571428569</v>
      </c>
      <c r="Z19" s="9">
        <f t="shared" si="11"/>
        <v>0.58660827736431287</v>
      </c>
      <c r="AA19" s="6" t="s">
        <v>20</v>
      </c>
      <c r="AB19" s="8">
        <f>+_xlfn.XLOOKUP(A19,[6]Sheet1!$B:$B,[6]Sheet1!$C:$C,0,0)</f>
        <v>5385.7142857142853</v>
      </c>
      <c r="AC19" s="8">
        <v>7971</v>
      </c>
      <c r="AD19" s="8">
        <f t="shared" si="12"/>
        <v>2585.2857142857147</v>
      </c>
      <c r="AE19" s="8">
        <f t="shared" si="13"/>
        <v>2585.2857142857147</v>
      </c>
      <c r="AF19" s="9">
        <f t="shared" si="14"/>
        <v>0.32433643385845123</v>
      </c>
    </row>
    <row r="20" spans="1:32" x14ac:dyDescent="0.75">
      <c r="A20" s="6" t="s">
        <v>36</v>
      </c>
      <c r="B20" s="6" t="str">
        <f>+_xlfn.XLOOKUP(A20,[1]Hoja1!$A:$A,[1]Hoja1!$C:$C,0,0)</f>
        <v>B</v>
      </c>
      <c r="C20" s="6" t="s">
        <v>20</v>
      </c>
      <c r="D20" s="7">
        <f>+_xlfn.XLOOKUP(A20,[2]Sheet1!$B:$B,[2]Sheet1!$C:$C,0,0)</f>
        <v>18336</v>
      </c>
      <c r="E20" s="7">
        <v>11522</v>
      </c>
      <c r="F20" s="7">
        <f t="shared" si="0"/>
        <v>6814</v>
      </c>
      <c r="G20" s="8">
        <f t="shared" si="1"/>
        <v>6814</v>
      </c>
      <c r="H20" s="9">
        <f t="shared" si="2"/>
        <v>0.59139038361395591</v>
      </c>
      <c r="I20" s="6" t="s">
        <v>20</v>
      </c>
      <c r="J20" s="8">
        <f>+_xlfn.XLOOKUP(A20,[3]Sheet1!$B:$B,[3]Sheet1!$C:$C,0,0)</f>
        <v>17218.5</v>
      </c>
      <c r="K20" s="8">
        <v>10840</v>
      </c>
      <c r="L20" s="8">
        <f t="shared" si="3"/>
        <v>-6378.5</v>
      </c>
      <c r="M20" s="8">
        <f t="shared" si="4"/>
        <v>6378.5</v>
      </c>
      <c r="N20" s="9">
        <f t="shared" si="5"/>
        <v>0.58842250922509221</v>
      </c>
      <c r="O20" s="9" t="s">
        <v>29</v>
      </c>
      <c r="P20" s="8">
        <f>+_xlfn.XLOOKUP(A20,[4]Sheet1!$B:$B,[4]Sheet1!$C:$C,0,0)</f>
        <v>13373.507462226309</v>
      </c>
      <c r="Q20" s="8">
        <v>16536</v>
      </c>
      <c r="R20" s="8">
        <f t="shared" si="6"/>
        <v>3162.4925377736909</v>
      </c>
      <c r="S20" s="8">
        <f t="shared" si="7"/>
        <v>3162.4925377736909</v>
      </c>
      <c r="T20" s="9">
        <f t="shared" si="8"/>
        <v>0.19124894398728173</v>
      </c>
      <c r="U20" s="9" t="s">
        <v>29</v>
      </c>
      <c r="V20" s="8">
        <f>+_xlfn.XLOOKUP(A20,[5]Sheet1!$B:$B,[5]Sheet1!$C:$C,0,0)</f>
        <v>12101.09619099896</v>
      </c>
      <c r="W20" s="8">
        <v>23265</v>
      </c>
      <c r="X20" s="8">
        <f t="shared" si="9"/>
        <v>11163.90380900104</v>
      </c>
      <c r="Y20" s="8">
        <f t="shared" si="10"/>
        <v>11163.90380900104</v>
      </c>
      <c r="Z20" s="9">
        <f t="shared" si="11"/>
        <v>0.47985831975074317</v>
      </c>
      <c r="AA20" s="6" t="s">
        <v>15</v>
      </c>
      <c r="AB20" s="8">
        <f>+_xlfn.XLOOKUP(A20,[6]Sheet1!$B:$B,[6]Sheet1!$C:$C,0,0)</f>
        <v>16598.839716133079</v>
      </c>
      <c r="AC20" s="8">
        <v>9111</v>
      </c>
      <c r="AD20" s="8">
        <f t="shared" si="12"/>
        <v>-7487.8397161330795</v>
      </c>
      <c r="AE20" s="8">
        <f t="shared" si="13"/>
        <v>7487.8397161330795</v>
      </c>
      <c r="AF20" s="9">
        <f t="shared" si="14"/>
        <v>0.82184608891812971</v>
      </c>
    </row>
    <row r="21" spans="1:32" x14ac:dyDescent="0.75">
      <c r="A21" s="6" t="s">
        <v>37</v>
      </c>
      <c r="B21" s="6" t="str">
        <f>+_xlfn.XLOOKUP(A21,[1]Hoja1!$A:$A,[1]Hoja1!$C:$C,0,0)</f>
        <v>B</v>
      </c>
      <c r="C21" s="6" t="s">
        <v>29</v>
      </c>
      <c r="D21" s="7">
        <f>+_xlfn.XLOOKUP(A21,[2]Sheet1!$B:$B,[2]Sheet1!$C:$C,0,0)</f>
        <v>7477.3298013676776</v>
      </c>
      <c r="E21" s="7">
        <v>2286</v>
      </c>
      <c r="F21" s="7">
        <f t="shared" si="0"/>
        <v>5191.3298013676776</v>
      </c>
      <c r="G21" s="8">
        <f t="shared" si="1"/>
        <v>5191.3298013676776</v>
      </c>
      <c r="H21" s="9">
        <f t="shared" si="2"/>
        <v>2.2709229227330172</v>
      </c>
      <c r="I21" s="6" t="s">
        <v>20</v>
      </c>
      <c r="J21" s="8">
        <f>+_xlfn.XLOOKUP(A21,[3]Sheet1!$B:$B,[3]Sheet1!$C:$C,0,0)</f>
        <v>9250</v>
      </c>
      <c r="K21" s="8">
        <v>4094</v>
      </c>
      <c r="L21" s="8">
        <f t="shared" si="3"/>
        <v>-5156</v>
      </c>
      <c r="M21" s="8">
        <f t="shared" si="4"/>
        <v>5156</v>
      </c>
      <c r="N21" s="9">
        <f t="shared" si="5"/>
        <v>1.2594040058622373</v>
      </c>
      <c r="O21" s="9" t="s">
        <v>20</v>
      </c>
      <c r="P21" s="8">
        <f>+_xlfn.XLOOKUP(A21,[4]Sheet1!$B:$B,[4]Sheet1!$C:$C,0,0)</f>
        <v>6931</v>
      </c>
      <c r="Q21" s="8">
        <v>4874</v>
      </c>
      <c r="R21" s="8">
        <f t="shared" si="6"/>
        <v>-2057</v>
      </c>
      <c r="S21" s="8">
        <f t="shared" si="7"/>
        <v>2057</v>
      </c>
      <c r="T21" s="9">
        <f t="shared" si="8"/>
        <v>0.4220352892901108</v>
      </c>
      <c r="U21" s="9" t="s">
        <v>20</v>
      </c>
      <c r="V21" s="8">
        <f>+_xlfn.XLOOKUP(A21,[5]Sheet1!$B:$B,[5]Sheet1!$C:$C,0,0)</f>
        <v>3207</v>
      </c>
      <c r="W21" s="8">
        <v>10999</v>
      </c>
      <c r="X21" s="8">
        <f t="shared" si="9"/>
        <v>7792</v>
      </c>
      <c r="Y21" s="8">
        <f t="shared" si="10"/>
        <v>7792</v>
      </c>
      <c r="Z21" s="9">
        <f t="shared" si="11"/>
        <v>0.7084280389126284</v>
      </c>
      <c r="AA21" s="6" t="s">
        <v>29</v>
      </c>
      <c r="AB21" s="8">
        <f>+_xlfn.XLOOKUP(A21,[6]Sheet1!$B:$B,[6]Sheet1!$C:$C,0,0)</f>
        <v>4807.2779113102324</v>
      </c>
      <c r="AC21" s="8">
        <v>4405</v>
      </c>
      <c r="AD21" s="8">
        <f t="shared" si="12"/>
        <v>-402.27791131023241</v>
      </c>
      <c r="AE21" s="8">
        <f t="shared" si="13"/>
        <v>402.27791131023241</v>
      </c>
      <c r="AF21" s="9">
        <f t="shared" si="14"/>
        <v>9.1323021863843903E-2</v>
      </c>
    </row>
    <row r="22" spans="1:32" x14ac:dyDescent="0.75">
      <c r="A22" s="6" t="s">
        <v>38</v>
      </c>
      <c r="B22" s="6" t="str">
        <f>+_xlfn.XLOOKUP(A22,[1]Hoja1!$A:$A,[1]Hoja1!$C:$C,0,0)</f>
        <v>C</v>
      </c>
      <c r="C22" s="6" t="s">
        <v>20</v>
      </c>
      <c r="D22" s="7">
        <f>+_xlfn.XLOOKUP(A22,[2]Sheet1!$B:$B,[2]Sheet1!$C:$C,0,0)</f>
        <v>2024.333333333333</v>
      </c>
      <c r="E22" s="7">
        <v>1928</v>
      </c>
      <c r="F22" s="7">
        <f t="shared" si="0"/>
        <v>96.33333333333303</v>
      </c>
      <c r="G22" s="8">
        <f t="shared" si="1"/>
        <v>96.33333333333303</v>
      </c>
      <c r="H22" s="9">
        <f t="shared" si="2"/>
        <v>4.9965421853388502E-2</v>
      </c>
      <c r="I22" s="6" t="s">
        <v>20</v>
      </c>
      <c r="J22" s="8">
        <f>+_xlfn.XLOOKUP(A22,[3]Sheet1!$B:$B,[3]Sheet1!$C:$C,0,0)</f>
        <v>2436.7142857142858</v>
      </c>
      <c r="K22" s="8">
        <v>1623</v>
      </c>
      <c r="L22" s="8">
        <f t="shared" si="3"/>
        <v>-813.71428571428578</v>
      </c>
      <c r="M22" s="8">
        <f t="shared" si="4"/>
        <v>813.71428571428578</v>
      </c>
      <c r="N22" s="9">
        <f t="shared" si="5"/>
        <v>0.50136431652143298</v>
      </c>
      <c r="O22" s="9" t="s">
        <v>20</v>
      </c>
      <c r="P22" s="8">
        <f>+_xlfn.XLOOKUP(A22,[4]Sheet1!$B:$B,[4]Sheet1!$C:$C,0,0)</f>
        <v>2402.8000000000002</v>
      </c>
      <c r="Q22" s="8">
        <v>2586</v>
      </c>
      <c r="R22" s="8">
        <f t="shared" si="6"/>
        <v>183.19999999999982</v>
      </c>
      <c r="S22" s="8">
        <f t="shared" si="7"/>
        <v>183.19999999999982</v>
      </c>
      <c r="T22" s="9">
        <f t="shared" si="8"/>
        <v>7.0843000773395129E-2</v>
      </c>
      <c r="U22" s="9" t="s">
        <v>20</v>
      </c>
      <c r="V22" s="8">
        <f>+_xlfn.XLOOKUP(A22,[5]Sheet1!$B:$B,[5]Sheet1!$C:$C,0,0)</f>
        <v>2144</v>
      </c>
      <c r="W22" s="8">
        <v>2000</v>
      </c>
      <c r="X22" s="8">
        <f t="shared" si="9"/>
        <v>-144</v>
      </c>
      <c r="Y22" s="8">
        <f t="shared" si="10"/>
        <v>144</v>
      </c>
      <c r="Z22" s="9">
        <f t="shared" si="11"/>
        <v>7.1999999999999995E-2</v>
      </c>
      <c r="AA22" s="6" t="s">
        <v>20</v>
      </c>
      <c r="AB22" s="8">
        <f>+_xlfn.XLOOKUP(A22,[6]Sheet1!$B:$B,[6]Sheet1!$C:$C,0,0)</f>
        <v>2170.5</v>
      </c>
      <c r="AC22" s="8">
        <v>3551</v>
      </c>
      <c r="AD22" s="8">
        <f t="shared" si="12"/>
        <v>1380.5</v>
      </c>
      <c r="AE22" s="8">
        <f t="shared" si="13"/>
        <v>1380.5</v>
      </c>
      <c r="AF22" s="9">
        <f t="shared" si="14"/>
        <v>0.38876372852717545</v>
      </c>
    </row>
    <row r="23" spans="1:32" x14ac:dyDescent="0.75">
      <c r="A23" s="6" t="s">
        <v>39</v>
      </c>
      <c r="B23" s="6" t="str">
        <f>+_xlfn.XLOOKUP(A23,[1]Hoja1!$A:$A,[1]Hoja1!$C:$C,0,0)</f>
        <v>C</v>
      </c>
      <c r="C23" s="6" t="s">
        <v>20</v>
      </c>
      <c r="D23" s="7">
        <f>+_xlfn.XLOOKUP(A23,[2]Sheet1!$B:$B,[2]Sheet1!$C:$C,0,0)</f>
        <v>1560</v>
      </c>
      <c r="E23" s="7">
        <v>481</v>
      </c>
      <c r="F23" s="7">
        <f t="shared" si="0"/>
        <v>1079</v>
      </c>
      <c r="G23" s="8">
        <f t="shared" si="1"/>
        <v>1079</v>
      </c>
      <c r="H23" s="9">
        <f t="shared" si="2"/>
        <v>2.2432432432432434</v>
      </c>
      <c r="I23" s="6" t="s">
        <v>49</v>
      </c>
      <c r="J23" s="8">
        <f>+_xlfn.XLOOKUP(A23,[3]Sheet1!$B:$B,[3]Sheet1!$C:$C,0,0)</f>
        <v>3820.5472193387641</v>
      </c>
      <c r="K23" s="8">
        <v>1815</v>
      </c>
      <c r="L23" s="8">
        <f t="shared" si="3"/>
        <v>-2005.5472193387641</v>
      </c>
      <c r="M23" s="8">
        <f t="shared" si="4"/>
        <v>2005.5472193387641</v>
      </c>
      <c r="N23" s="9">
        <f t="shared" si="5"/>
        <v>1.1049846938505588</v>
      </c>
      <c r="O23" s="9" t="s">
        <v>49</v>
      </c>
      <c r="P23" s="8">
        <f>+_xlfn.XLOOKUP(A23,[4]Sheet1!$B:$B,[4]Sheet1!$C:$C,0,0)</f>
        <v>5467.7874608834263</v>
      </c>
      <c r="Q23" s="8">
        <v>1202</v>
      </c>
      <c r="R23" s="8">
        <f t="shared" si="6"/>
        <v>-4265.7874608834263</v>
      </c>
      <c r="S23" s="8">
        <f t="shared" si="7"/>
        <v>4265.7874608834263</v>
      </c>
      <c r="T23" s="9">
        <f t="shared" si="8"/>
        <v>3.5489080373406208</v>
      </c>
      <c r="U23" s="9" t="s">
        <v>49</v>
      </c>
      <c r="V23" s="8">
        <f>+_xlfn.XLOOKUP(A23,[5]Sheet1!$B:$B,[5]Sheet1!$C:$C,0,0)</f>
        <v>5655.3653905664078</v>
      </c>
      <c r="W23" s="8">
        <v>4870</v>
      </c>
      <c r="X23" s="8">
        <f t="shared" si="9"/>
        <v>-785.36539056640777</v>
      </c>
      <c r="Y23" s="8">
        <f t="shared" si="10"/>
        <v>785.36539056640777</v>
      </c>
      <c r="Z23" s="9">
        <f t="shared" si="11"/>
        <v>0.16126599395614122</v>
      </c>
      <c r="AA23" s="6" t="s">
        <v>49</v>
      </c>
      <c r="AB23" s="8">
        <f>+_xlfn.XLOOKUP(A23,[6]Sheet1!$B:$B,[6]Sheet1!$C:$C,0,0)</f>
        <v>8537.7450378960693</v>
      </c>
      <c r="AC23" s="8">
        <v>1214</v>
      </c>
      <c r="AD23" s="8">
        <f t="shared" si="12"/>
        <v>-7323.7450378960693</v>
      </c>
      <c r="AE23" s="8">
        <f t="shared" si="13"/>
        <v>7323.7450378960693</v>
      </c>
      <c r="AF23" s="9">
        <f t="shared" si="14"/>
        <v>6.0327389109522809</v>
      </c>
    </row>
    <row r="24" spans="1:32" x14ac:dyDescent="0.75">
      <c r="A24" s="6" t="s">
        <v>40</v>
      </c>
      <c r="B24" s="6" t="str">
        <f>+_xlfn.XLOOKUP(A24,[1]Hoja1!$A:$A,[1]Hoja1!$C:$C,0,0)</f>
        <v>B</v>
      </c>
      <c r="C24" s="6" t="s">
        <v>20</v>
      </c>
      <c r="D24" s="7">
        <f>+_xlfn.XLOOKUP(A24,[2]Sheet1!$B:$B,[2]Sheet1!$C:$C,0,0)</f>
        <v>3617.545454545455</v>
      </c>
      <c r="E24" s="7">
        <v>7923</v>
      </c>
      <c r="F24" s="7">
        <f t="shared" si="0"/>
        <v>-4305.454545454545</v>
      </c>
      <c r="G24" s="8">
        <f t="shared" si="1"/>
        <v>4305.454545454545</v>
      </c>
      <c r="H24" s="9">
        <f t="shared" si="2"/>
        <v>0.54341216022397387</v>
      </c>
      <c r="I24" s="6" t="s">
        <v>20</v>
      </c>
      <c r="J24" s="8">
        <f>+_xlfn.XLOOKUP(A24,[3]Sheet1!$B:$B,[3]Sheet1!$C:$C,0,0)</f>
        <v>4062.2307692307691</v>
      </c>
      <c r="K24" s="8">
        <v>12179</v>
      </c>
      <c r="L24" s="8">
        <f t="shared" si="3"/>
        <v>8116.7692307692305</v>
      </c>
      <c r="M24" s="8">
        <f t="shared" si="4"/>
        <v>8116.7692307692305</v>
      </c>
      <c r="N24" s="9">
        <f t="shared" si="5"/>
        <v>0.66645613192948772</v>
      </c>
      <c r="O24" s="9" t="s">
        <v>20</v>
      </c>
      <c r="P24" s="8">
        <f>+_xlfn.XLOOKUP(A24,[4]Sheet1!$B:$B,[4]Sheet1!$C:$C,0,0)</f>
        <v>8988.3333333333339</v>
      </c>
      <c r="Q24" s="8">
        <v>20375</v>
      </c>
      <c r="R24" s="8">
        <f t="shared" si="6"/>
        <v>11386.666666666666</v>
      </c>
      <c r="S24" s="8">
        <f t="shared" si="7"/>
        <v>11386.666666666666</v>
      </c>
      <c r="T24" s="9">
        <f t="shared" si="8"/>
        <v>0.55885480572597135</v>
      </c>
      <c r="U24" s="9" t="s">
        <v>20</v>
      </c>
      <c r="V24" s="8">
        <f>+_xlfn.XLOOKUP(A24,[5]Sheet1!$B:$B,[5]Sheet1!$C:$C,0,0)</f>
        <v>9918</v>
      </c>
      <c r="W24" s="8">
        <v>19302</v>
      </c>
      <c r="X24" s="8">
        <f t="shared" si="9"/>
        <v>9384</v>
      </c>
      <c r="Y24" s="8">
        <f t="shared" si="10"/>
        <v>9384</v>
      </c>
      <c r="Z24" s="9">
        <f t="shared" si="11"/>
        <v>0.4861672365557973</v>
      </c>
      <c r="AA24" s="6" t="s">
        <v>20</v>
      </c>
      <c r="AB24" s="8">
        <f>+_xlfn.XLOOKUP(A24,[6]Sheet1!$B:$B,[6]Sheet1!$C:$C,0,0)</f>
        <v>15671.041284182451</v>
      </c>
      <c r="AC24" s="8">
        <v>10533</v>
      </c>
      <c r="AD24" s="8">
        <f t="shared" si="12"/>
        <v>-5138.0412841824509</v>
      </c>
      <c r="AE24" s="8">
        <f t="shared" si="13"/>
        <v>5138.0412841824509</v>
      </c>
      <c r="AF24" s="9">
        <f t="shared" si="14"/>
        <v>0.48780416635169949</v>
      </c>
    </row>
    <row r="25" spans="1:32" x14ac:dyDescent="0.75">
      <c r="A25" s="6" t="s">
        <v>41</v>
      </c>
      <c r="B25" s="6" t="str">
        <f>+_xlfn.XLOOKUP(A25,[1]Hoja1!$A:$A,[1]Hoja1!$C:$C,0,0)</f>
        <v>C</v>
      </c>
      <c r="C25" s="6" t="s">
        <v>20</v>
      </c>
      <c r="D25" s="7">
        <f>+_xlfn.XLOOKUP(A25,[2]Sheet1!$B:$B,[2]Sheet1!$C:$C,0,0)</f>
        <v>3822.333333333333</v>
      </c>
      <c r="E25" s="7">
        <v>5857</v>
      </c>
      <c r="F25" s="7">
        <f t="shared" si="0"/>
        <v>-2034.666666666667</v>
      </c>
      <c r="G25" s="8">
        <f t="shared" si="1"/>
        <v>2034.666666666667</v>
      </c>
      <c r="H25" s="9">
        <f t="shared" si="2"/>
        <v>0.3473905867622788</v>
      </c>
      <c r="I25" s="6" t="s">
        <v>20</v>
      </c>
      <c r="J25" s="8">
        <f>+_xlfn.XLOOKUP(A25,[3]Sheet1!$B:$B,[3]Sheet1!$C:$C,0,0)</f>
        <v>4104.7777777777774</v>
      </c>
      <c r="K25" s="8">
        <v>7452</v>
      </c>
      <c r="L25" s="8">
        <f t="shared" si="3"/>
        <v>3347.2222222222226</v>
      </c>
      <c r="M25" s="8">
        <f t="shared" si="4"/>
        <v>3347.2222222222226</v>
      </c>
      <c r="N25" s="9">
        <f t="shared" si="5"/>
        <v>0.44917099063636912</v>
      </c>
      <c r="O25" s="9" t="s">
        <v>20</v>
      </c>
      <c r="P25" s="8">
        <f>+_xlfn.XLOOKUP(A25,[4]Sheet1!$B:$B,[4]Sheet1!$C:$C,0,0)</f>
        <v>4150.7777777777774</v>
      </c>
      <c r="Q25" s="8">
        <v>6251</v>
      </c>
      <c r="R25" s="8">
        <f t="shared" si="6"/>
        <v>2100.2222222222226</v>
      </c>
      <c r="S25" s="8">
        <f t="shared" si="7"/>
        <v>2100.2222222222226</v>
      </c>
      <c r="T25" s="9">
        <f t="shared" si="8"/>
        <v>0.3359817984678008</v>
      </c>
      <c r="U25" s="9" t="s">
        <v>20</v>
      </c>
      <c r="V25" s="8">
        <f>+_xlfn.XLOOKUP(A25,[5]Sheet1!$B:$B,[5]Sheet1!$C:$C,0,0)</f>
        <v>6531.5</v>
      </c>
      <c r="W25" s="8">
        <v>4004</v>
      </c>
      <c r="X25" s="8">
        <f t="shared" si="9"/>
        <v>-2527.5</v>
      </c>
      <c r="Y25" s="8">
        <f t="shared" si="10"/>
        <v>2527.5</v>
      </c>
      <c r="Z25" s="9">
        <f t="shared" si="11"/>
        <v>0.63124375624375628</v>
      </c>
      <c r="AA25" s="6" t="s">
        <v>29</v>
      </c>
      <c r="AB25" s="8">
        <f>+_xlfn.XLOOKUP(A25,[6]Sheet1!$B:$B,[6]Sheet1!$C:$C,0,0)</f>
        <v>6223</v>
      </c>
      <c r="AC25" s="8">
        <v>8594</v>
      </c>
      <c r="AD25" s="8">
        <f t="shared" si="12"/>
        <v>2371</v>
      </c>
      <c r="AE25" s="8">
        <f t="shared" si="13"/>
        <v>2371</v>
      </c>
      <c r="AF25" s="9">
        <f t="shared" si="14"/>
        <v>0.2758901559227368</v>
      </c>
    </row>
    <row r="26" spans="1:32" x14ac:dyDescent="0.75">
      <c r="A26" s="6" t="s">
        <v>42</v>
      </c>
      <c r="B26" s="6" t="str">
        <f>+_xlfn.XLOOKUP(A26,[1]Hoja1!$A:$A,[1]Hoja1!$C:$C,0,0)</f>
        <v>B</v>
      </c>
      <c r="C26" s="6" t="s">
        <v>20</v>
      </c>
      <c r="D26" s="7">
        <f>+_xlfn.XLOOKUP(A26,[2]Sheet1!$B:$B,[2]Sheet1!$C:$C,0,0)</f>
        <v>4151.1000000000004</v>
      </c>
      <c r="E26" s="7">
        <v>11013</v>
      </c>
      <c r="F26" s="7">
        <f t="shared" si="0"/>
        <v>-6861.9</v>
      </c>
      <c r="G26" s="8">
        <f t="shared" si="1"/>
        <v>6861.9</v>
      </c>
      <c r="H26" s="9">
        <f t="shared" si="2"/>
        <v>0.6230727322255516</v>
      </c>
      <c r="I26" s="6" t="s">
        <v>20</v>
      </c>
      <c r="J26" s="8">
        <f>+_xlfn.XLOOKUP(A26,[3]Sheet1!$B:$B,[3]Sheet1!$C:$C,0,0)</f>
        <v>4604</v>
      </c>
      <c r="K26" s="8">
        <v>10762</v>
      </c>
      <c r="L26" s="8">
        <f t="shared" si="3"/>
        <v>6158</v>
      </c>
      <c r="M26" s="8">
        <f t="shared" si="4"/>
        <v>6158</v>
      </c>
      <c r="N26" s="9">
        <f t="shared" si="5"/>
        <v>0.57219847611968033</v>
      </c>
      <c r="O26" s="9" t="s">
        <v>20</v>
      </c>
      <c r="P26" s="8">
        <f>+_xlfn.XLOOKUP(A26,[4]Sheet1!$B:$B,[4]Sheet1!$C:$C,0,0)</f>
        <v>11013</v>
      </c>
      <c r="Q26" s="8">
        <v>9057</v>
      </c>
      <c r="R26" s="8">
        <f t="shared" si="6"/>
        <v>-1956</v>
      </c>
      <c r="S26" s="8">
        <f t="shared" si="7"/>
        <v>1956</v>
      </c>
      <c r="T26" s="9">
        <f t="shared" si="8"/>
        <v>0.21596555150712157</v>
      </c>
      <c r="U26" s="9" t="s">
        <v>20</v>
      </c>
      <c r="V26" s="8">
        <f>+_xlfn.XLOOKUP(A26,[5]Sheet1!$B:$B,[5]Sheet1!$C:$C,0,0)</f>
        <v>10482</v>
      </c>
      <c r="W26" s="8">
        <v>6766</v>
      </c>
      <c r="X26" s="8">
        <f t="shared" si="9"/>
        <v>-3716</v>
      </c>
      <c r="Y26" s="8">
        <f t="shared" si="10"/>
        <v>3716</v>
      </c>
      <c r="Z26" s="9">
        <f t="shared" si="11"/>
        <v>0.54921667159326037</v>
      </c>
      <c r="AA26" s="6" t="s">
        <v>20</v>
      </c>
      <c r="AB26" s="8">
        <f>+_xlfn.XLOOKUP(A26,[6]Sheet1!$B:$B,[6]Sheet1!$C:$C,0,0)</f>
        <v>8975</v>
      </c>
      <c r="AC26" s="8">
        <v>11017</v>
      </c>
      <c r="AD26" s="8">
        <f t="shared" si="12"/>
        <v>2042</v>
      </c>
      <c r="AE26" s="8">
        <f t="shared" si="13"/>
        <v>2042</v>
      </c>
      <c r="AF26" s="9">
        <f t="shared" si="14"/>
        <v>0.18534991376962875</v>
      </c>
    </row>
    <row r="27" spans="1:32" x14ac:dyDescent="0.75">
      <c r="A27" s="6" t="s">
        <v>43</v>
      </c>
      <c r="B27" s="6" t="str">
        <f>+_xlfn.XLOOKUP(A27,[1]Hoja1!$A:$A,[1]Hoja1!$C:$C,0,0)</f>
        <v>B</v>
      </c>
      <c r="C27" s="6" t="s">
        <v>20</v>
      </c>
      <c r="D27" s="7">
        <f>+_xlfn.XLOOKUP(A27,[2]Sheet1!$B:$B,[2]Sheet1!$C:$C,0,0)</f>
        <v>4808.333333333333</v>
      </c>
      <c r="E27" s="7">
        <v>16506</v>
      </c>
      <c r="F27" s="7">
        <f t="shared" si="0"/>
        <v>-11697.666666666668</v>
      </c>
      <c r="G27" s="8">
        <f t="shared" si="1"/>
        <v>11697.666666666668</v>
      </c>
      <c r="H27" s="9">
        <f t="shared" si="2"/>
        <v>0.70869178884446071</v>
      </c>
      <c r="I27" s="6" t="s">
        <v>20</v>
      </c>
      <c r="J27" s="8">
        <f>+_xlfn.XLOOKUP(A27,[3]Sheet1!$B:$B,[3]Sheet1!$C:$C,0,0)</f>
        <v>12693.51467879713</v>
      </c>
      <c r="K27" s="8">
        <v>17258</v>
      </c>
      <c r="L27" s="8">
        <f t="shared" si="3"/>
        <v>4564.4853212028702</v>
      </c>
      <c r="M27" s="8">
        <f t="shared" si="4"/>
        <v>4564.4853212028702</v>
      </c>
      <c r="N27" s="9">
        <f t="shared" si="5"/>
        <v>0.26448518491151179</v>
      </c>
      <c r="O27" s="9" t="s">
        <v>20</v>
      </c>
      <c r="P27" s="8">
        <f>+_xlfn.XLOOKUP(A27,[4]Sheet1!$B:$B,[4]Sheet1!$C:$C,0,0)</f>
        <v>16354.250683120241</v>
      </c>
      <c r="Q27" s="8">
        <v>17204</v>
      </c>
      <c r="R27" s="8">
        <f t="shared" si="6"/>
        <v>849.74931687975914</v>
      </c>
      <c r="S27" s="8">
        <f t="shared" si="7"/>
        <v>849.74931687975914</v>
      </c>
      <c r="T27" s="9">
        <f t="shared" si="8"/>
        <v>4.939254341314573E-2</v>
      </c>
      <c r="U27" s="9" t="s">
        <v>20</v>
      </c>
      <c r="V27" s="8">
        <f>+_xlfn.XLOOKUP(A27,[5]Sheet1!$B:$B,[5]Sheet1!$C:$C,0,0)</f>
        <v>17004</v>
      </c>
      <c r="W27" s="8">
        <v>13197</v>
      </c>
      <c r="X27" s="8">
        <f t="shared" si="9"/>
        <v>-3807</v>
      </c>
      <c r="Y27" s="8">
        <f t="shared" si="10"/>
        <v>3807</v>
      </c>
      <c r="Z27" s="9">
        <f t="shared" si="11"/>
        <v>0.28847465333030237</v>
      </c>
      <c r="AA27" s="6" t="s">
        <v>20</v>
      </c>
      <c r="AB27" s="8">
        <f>+_xlfn.XLOOKUP(A27,[6]Sheet1!$B:$B,[6]Sheet1!$C:$C,0,0)</f>
        <v>17073</v>
      </c>
      <c r="AC27" s="8">
        <v>16781</v>
      </c>
      <c r="AD27" s="8">
        <f t="shared" si="12"/>
        <v>-292</v>
      </c>
      <c r="AE27" s="8">
        <f t="shared" si="13"/>
        <v>292</v>
      </c>
      <c r="AF27" s="9">
        <f t="shared" si="14"/>
        <v>1.7400631666765986E-2</v>
      </c>
    </row>
    <row r="28" spans="1:32" x14ac:dyDescent="0.75">
      <c r="A28" s="6" t="s">
        <v>44</v>
      </c>
      <c r="B28" s="6" t="str">
        <f>+_xlfn.XLOOKUP(A28,[1]Hoja1!$A:$A,[1]Hoja1!$C:$C,0,0)</f>
        <v>AAA</v>
      </c>
      <c r="C28" s="6" t="s">
        <v>18</v>
      </c>
      <c r="D28" s="7">
        <f>+_xlfn.XLOOKUP(A28,[2]Sheet1!$B:$B,[2]Sheet1!$C:$C,0,0)</f>
        <v>94365.570787908917</v>
      </c>
      <c r="E28" s="7">
        <v>85621</v>
      </c>
      <c r="F28" s="7">
        <f t="shared" si="0"/>
        <v>8744.5707879089168</v>
      </c>
      <c r="G28" s="8">
        <f t="shared" si="1"/>
        <v>8744.5707879089168</v>
      </c>
      <c r="H28" s="9">
        <f t="shared" si="2"/>
        <v>0.10213114525535694</v>
      </c>
      <c r="I28" s="6" t="s">
        <v>18</v>
      </c>
      <c r="J28" s="8">
        <f>+_xlfn.XLOOKUP(A28,[3]Sheet1!$B:$B,[3]Sheet1!$C:$C,0,0)</f>
        <v>96253.522102611038</v>
      </c>
      <c r="K28" s="8">
        <v>101359</v>
      </c>
      <c r="L28" s="8">
        <f t="shared" si="3"/>
        <v>5105.4778973889624</v>
      </c>
      <c r="M28" s="8">
        <f t="shared" si="4"/>
        <v>5105.4778973889624</v>
      </c>
      <c r="N28" s="9">
        <f t="shared" si="5"/>
        <v>5.0370247312907214E-2</v>
      </c>
      <c r="O28" s="9" t="s">
        <v>18</v>
      </c>
      <c r="P28" s="8">
        <f>+_xlfn.XLOOKUP(A28,[4]Sheet1!$B:$B,[4]Sheet1!$C:$C,0,0)</f>
        <v>85621</v>
      </c>
      <c r="Q28" s="8">
        <v>122489</v>
      </c>
      <c r="R28" s="8">
        <f t="shared" si="6"/>
        <v>36868</v>
      </c>
      <c r="S28" s="8">
        <f t="shared" si="7"/>
        <v>36868</v>
      </c>
      <c r="T28" s="9">
        <f t="shared" si="8"/>
        <v>0.30099029300590258</v>
      </c>
      <c r="U28" s="9" t="s">
        <v>18</v>
      </c>
      <c r="V28" s="8">
        <f>+_xlfn.XLOOKUP(A28,[5]Sheet1!$B:$B,[5]Sheet1!$C:$C,0,0)</f>
        <v>99692.65557554581</v>
      </c>
      <c r="W28" s="8">
        <v>145906</v>
      </c>
      <c r="X28" s="8">
        <f t="shared" si="9"/>
        <v>46213.34442445419</v>
      </c>
      <c r="Y28" s="8">
        <f t="shared" si="10"/>
        <v>46213.34442445419</v>
      </c>
      <c r="Z28" s="9">
        <f t="shared" si="11"/>
        <v>0.31673368075647462</v>
      </c>
      <c r="AA28" s="6" t="s">
        <v>18</v>
      </c>
      <c r="AB28" s="8">
        <f>+_xlfn.XLOOKUP(A28,[6]Sheet1!$B:$B,[6]Sheet1!$C:$C,0,0)</f>
        <v>106297.3316627154</v>
      </c>
      <c r="AC28" s="8">
        <v>133883</v>
      </c>
      <c r="AD28" s="8">
        <f t="shared" si="12"/>
        <v>27585.668337284602</v>
      </c>
      <c r="AE28" s="8">
        <f t="shared" si="13"/>
        <v>27585.668337284602</v>
      </c>
      <c r="AF28" s="9">
        <f t="shared" si="14"/>
        <v>0.20604309985050082</v>
      </c>
    </row>
    <row r="29" spans="1:32" x14ac:dyDescent="0.75">
      <c r="A29" s="6" t="s">
        <v>45</v>
      </c>
      <c r="B29" s="6" t="str">
        <f>+_xlfn.XLOOKUP(A29,[1]Hoja1!$A:$A,[1]Hoja1!$C:$C,0,0)</f>
        <v>C</v>
      </c>
      <c r="C29" s="6" t="s">
        <v>20</v>
      </c>
      <c r="D29" s="7">
        <f>+_xlfn.XLOOKUP(A29,[2]Sheet1!$B:$B,[2]Sheet1!$C:$C,0,0)</f>
        <v>2304</v>
      </c>
      <c r="E29" s="7">
        <v>2364</v>
      </c>
      <c r="F29" s="7">
        <f t="shared" si="0"/>
        <v>-60</v>
      </c>
      <c r="G29" s="8">
        <f t="shared" si="1"/>
        <v>60</v>
      </c>
      <c r="H29" s="9">
        <f t="shared" si="2"/>
        <v>2.5380710659898477E-2</v>
      </c>
      <c r="I29" s="6" t="s">
        <v>20</v>
      </c>
      <c r="J29" s="8">
        <f>+_xlfn.XLOOKUP(A29,[3]Sheet1!$B:$B,[3]Sheet1!$C:$C,0,0)</f>
        <v>1962</v>
      </c>
      <c r="K29" s="8">
        <v>3466</v>
      </c>
      <c r="L29" s="8">
        <f t="shared" si="3"/>
        <v>1504</v>
      </c>
      <c r="M29" s="8">
        <f t="shared" si="4"/>
        <v>1504</v>
      </c>
      <c r="N29" s="9">
        <f t="shared" si="5"/>
        <v>0.43392960184650892</v>
      </c>
      <c r="O29" s="9" t="s">
        <v>20</v>
      </c>
      <c r="P29" s="8">
        <f>+_xlfn.XLOOKUP(A29,[4]Sheet1!$B:$B,[4]Sheet1!$C:$C,0,0)</f>
        <v>2364</v>
      </c>
      <c r="Q29" s="8">
        <v>3261</v>
      </c>
      <c r="R29" s="8">
        <f t="shared" si="6"/>
        <v>897</v>
      </c>
      <c r="S29" s="8">
        <f t="shared" si="7"/>
        <v>897</v>
      </c>
      <c r="T29" s="9">
        <f t="shared" si="8"/>
        <v>0.27506899724011041</v>
      </c>
      <c r="U29" s="9" t="s">
        <v>20</v>
      </c>
      <c r="V29" s="8">
        <f>+_xlfn.XLOOKUP(A29,[5]Sheet1!$B:$B,[5]Sheet1!$C:$C,0,0)</f>
        <v>2607.6568301151619</v>
      </c>
      <c r="W29" s="8">
        <v>7446</v>
      </c>
      <c r="X29" s="8">
        <f t="shared" si="9"/>
        <v>4838.3431698848381</v>
      </c>
      <c r="Y29" s="8">
        <f t="shared" si="10"/>
        <v>4838.3431698848381</v>
      </c>
      <c r="Z29" s="9">
        <f t="shared" si="11"/>
        <v>0.64979091725555171</v>
      </c>
      <c r="AA29" s="6" t="s">
        <v>20</v>
      </c>
      <c r="AB29" s="8">
        <f>+_xlfn.XLOOKUP(A29,[6]Sheet1!$B:$B,[6]Sheet1!$C:$C,0,0)</f>
        <v>2759</v>
      </c>
      <c r="AC29" s="8">
        <v>2348</v>
      </c>
      <c r="AD29" s="8">
        <f t="shared" si="12"/>
        <v>-411</v>
      </c>
      <c r="AE29" s="8">
        <f t="shared" si="13"/>
        <v>411</v>
      </c>
      <c r="AF29" s="9">
        <f t="shared" si="14"/>
        <v>0.17504258943781942</v>
      </c>
    </row>
    <row r="30" spans="1:32" x14ac:dyDescent="0.75">
      <c r="A30" s="6" t="s">
        <v>46</v>
      </c>
      <c r="B30" s="6" t="str">
        <f>+_xlfn.XLOOKUP(A30,[1]Hoja1!$A:$A,[1]Hoja1!$C:$C,0,0)</f>
        <v>A</v>
      </c>
      <c r="C30" s="6" t="s">
        <v>18</v>
      </c>
      <c r="D30" s="7">
        <f>+_xlfn.XLOOKUP(A30,[2]Sheet1!$B:$B,[2]Sheet1!$C:$C,0,0)</f>
        <v>30742.188514762289</v>
      </c>
      <c r="E30" s="7">
        <v>36781</v>
      </c>
      <c r="F30" s="7">
        <f t="shared" si="0"/>
        <v>-6038.8114852377112</v>
      </c>
      <c r="G30" s="8">
        <f t="shared" si="1"/>
        <v>6038.8114852377112</v>
      </c>
      <c r="H30" s="9">
        <f t="shared" si="2"/>
        <v>0.16418290653428974</v>
      </c>
      <c r="I30" s="6" t="s">
        <v>18</v>
      </c>
      <c r="J30" s="8">
        <f>+_xlfn.XLOOKUP(A30,[3]Sheet1!$B:$B,[3]Sheet1!$C:$C,0,0)</f>
        <v>24450</v>
      </c>
      <c r="K30" s="8">
        <v>57693</v>
      </c>
      <c r="L30" s="8">
        <f t="shared" si="3"/>
        <v>33243</v>
      </c>
      <c r="M30" s="8">
        <f t="shared" si="4"/>
        <v>33243</v>
      </c>
      <c r="N30" s="9">
        <f t="shared" si="5"/>
        <v>0.57620508553897354</v>
      </c>
      <c r="O30" s="9" t="s">
        <v>18</v>
      </c>
      <c r="P30" s="8">
        <f>+_xlfn.XLOOKUP(A30,[4]Sheet1!$B:$B,[4]Sheet1!$C:$C,0,0)</f>
        <v>36781</v>
      </c>
      <c r="Q30" s="8">
        <v>26255</v>
      </c>
      <c r="R30" s="8">
        <f t="shared" si="6"/>
        <v>-10526</v>
      </c>
      <c r="S30" s="8">
        <f t="shared" si="7"/>
        <v>10526</v>
      </c>
      <c r="T30" s="9">
        <f t="shared" si="8"/>
        <v>0.40091411159779089</v>
      </c>
      <c r="U30" s="9" t="s">
        <v>18</v>
      </c>
      <c r="V30" s="8">
        <f>+_xlfn.XLOOKUP(A30,[5]Sheet1!$B:$B,[5]Sheet1!$C:$C,0,0)</f>
        <v>36533.520039948911</v>
      </c>
      <c r="W30" s="8">
        <v>21513</v>
      </c>
      <c r="X30" s="8">
        <f t="shared" si="9"/>
        <v>-15020.520039948911</v>
      </c>
      <c r="Y30" s="8">
        <f t="shared" si="10"/>
        <v>15020.520039948911</v>
      </c>
      <c r="Z30" s="9">
        <f t="shared" si="11"/>
        <v>0.69820666759396233</v>
      </c>
      <c r="AA30" s="6" t="s">
        <v>20</v>
      </c>
      <c r="AB30" s="8">
        <f>+_xlfn.XLOOKUP(A30,[6]Sheet1!$B:$B,[6]Sheet1!$C:$C,0,0)</f>
        <v>26250</v>
      </c>
      <c r="AC30" s="8">
        <v>25980</v>
      </c>
      <c r="AD30" s="8">
        <f t="shared" si="12"/>
        <v>-270</v>
      </c>
      <c r="AE30" s="8">
        <f t="shared" si="13"/>
        <v>270</v>
      </c>
      <c r="AF30" s="9">
        <f t="shared" si="14"/>
        <v>1.0392609699769052E-2</v>
      </c>
    </row>
    <row r="31" spans="1:32" x14ac:dyDescent="0.75">
      <c r="A31" s="6" t="s">
        <v>47</v>
      </c>
      <c r="B31" s="6" t="str">
        <f>+_xlfn.XLOOKUP(A31,[1]Hoja1!$A:$A,[1]Hoja1!$C:$C,0,0)</f>
        <v>A</v>
      </c>
      <c r="C31" s="6" t="s">
        <v>20</v>
      </c>
      <c r="D31" s="7">
        <f>+_xlfn.XLOOKUP(A31,[2]Sheet1!$B:$B,[2]Sheet1!$C:$C,0,0)</f>
        <v>31530</v>
      </c>
      <c r="E31" s="7">
        <v>35792</v>
      </c>
      <c r="F31" s="7">
        <f t="shared" si="0"/>
        <v>-4262</v>
      </c>
      <c r="G31" s="8">
        <f t="shared" si="1"/>
        <v>4262</v>
      </c>
      <c r="H31" s="9">
        <f t="shared" si="2"/>
        <v>0.1190768886902101</v>
      </c>
      <c r="I31" s="6" t="s">
        <v>20</v>
      </c>
      <c r="J31" s="8">
        <f>+_xlfn.XLOOKUP(A31,[3]Sheet1!$B:$B,[3]Sheet1!$C:$C,0,0)</f>
        <v>22140</v>
      </c>
      <c r="K31" s="8">
        <v>35433</v>
      </c>
      <c r="L31" s="8">
        <f t="shared" si="3"/>
        <v>13293</v>
      </c>
      <c r="M31" s="8">
        <f t="shared" si="4"/>
        <v>13293</v>
      </c>
      <c r="N31" s="9">
        <f t="shared" si="5"/>
        <v>0.37515875031750062</v>
      </c>
      <c r="O31" s="9" t="s">
        <v>20</v>
      </c>
      <c r="P31" s="8">
        <f>+_xlfn.XLOOKUP(A31,[4]Sheet1!$B:$B,[4]Sheet1!$C:$C,0,0)</f>
        <v>35792</v>
      </c>
      <c r="Q31" s="8">
        <v>30390</v>
      </c>
      <c r="R31" s="8">
        <f t="shared" si="6"/>
        <v>-5402</v>
      </c>
      <c r="S31" s="8">
        <f t="shared" si="7"/>
        <v>5402</v>
      </c>
      <c r="T31" s="9">
        <f t="shared" si="8"/>
        <v>0.17775584073708456</v>
      </c>
      <c r="U31" s="9" t="s">
        <v>18</v>
      </c>
      <c r="V31" s="8">
        <f>+_xlfn.XLOOKUP(A31,[5]Sheet1!$B:$B,[5]Sheet1!$C:$C,0,0)</f>
        <v>36652.758241758253</v>
      </c>
      <c r="W31" s="8">
        <v>21123</v>
      </c>
      <c r="X31" s="8">
        <f t="shared" si="9"/>
        <v>-15529.758241758253</v>
      </c>
      <c r="Y31" s="8">
        <f t="shared" si="10"/>
        <v>15529.758241758253</v>
      </c>
      <c r="Z31" s="9">
        <f t="shared" si="11"/>
        <v>0.73520609012726656</v>
      </c>
      <c r="AA31" s="6" t="s">
        <v>18</v>
      </c>
      <c r="AB31" s="8">
        <f>+_xlfn.XLOOKUP(A31,[6]Sheet1!$B:$B,[6]Sheet1!$C:$C,0,0)</f>
        <v>36887.140659340657</v>
      </c>
      <c r="AC31" s="8">
        <v>20400</v>
      </c>
      <c r="AD31" s="8">
        <f t="shared" si="12"/>
        <v>-16487.140659340657</v>
      </c>
      <c r="AE31" s="8">
        <f t="shared" si="13"/>
        <v>16487.140659340657</v>
      </c>
      <c r="AF31" s="9">
        <f t="shared" si="14"/>
        <v>0.80819316957552245</v>
      </c>
    </row>
    <row r="32" spans="1:32" x14ac:dyDescent="0.75">
      <c r="A32" s="6" t="s">
        <v>48</v>
      </c>
      <c r="B32" s="6" t="str">
        <f>+_xlfn.XLOOKUP(A32,[1]Hoja1!$A:$A,[1]Hoja1!$C:$C,0,0)</f>
        <v>A</v>
      </c>
      <c r="C32" s="6" t="s">
        <v>18</v>
      </c>
      <c r="D32" s="7">
        <f>+_xlfn.XLOOKUP(A32,[2]Sheet1!$B:$B,[2]Sheet1!$C:$C,0,0)</f>
        <v>27210.845811545609</v>
      </c>
      <c r="E32" s="7">
        <v>22681</v>
      </c>
      <c r="F32" s="7">
        <f t="shared" si="0"/>
        <v>4529.8458115456087</v>
      </c>
      <c r="G32" s="8">
        <f t="shared" si="1"/>
        <v>4529.8458115456087</v>
      </c>
      <c r="H32" s="9">
        <f t="shared" si="2"/>
        <v>0.19971984531306419</v>
      </c>
      <c r="I32" s="6" t="s">
        <v>18</v>
      </c>
      <c r="J32" s="8">
        <f>+_xlfn.XLOOKUP(A32,[3]Sheet1!$B:$B,[3]Sheet1!$C:$C,0,0)</f>
        <v>26905.545170240341</v>
      </c>
      <c r="K32" s="8">
        <v>38764</v>
      </c>
      <c r="L32" s="8">
        <f t="shared" si="3"/>
        <v>11858.454829759659</v>
      </c>
      <c r="M32" s="8">
        <f t="shared" si="4"/>
        <v>11858.454829759659</v>
      </c>
      <c r="N32" s="9">
        <f t="shared" si="5"/>
        <v>0.30591411695799348</v>
      </c>
      <c r="O32" s="9" t="s">
        <v>18</v>
      </c>
      <c r="P32" s="8">
        <f>+_xlfn.XLOOKUP(A32,[4]Sheet1!$B:$B,[4]Sheet1!$C:$C,0,0)</f>
        <v>26403.87179058417</v>
      </c>
      <c r="Q32" s="8">
        <v>45973</v>
      </c>
      <c r="R32" s="8">
        <f t="shared" si="6"/>
        <v>19569.12820941583</v>
      </c>
      <c r="S32" s="8">
        <f t="shared" si="7"/>
        <v>19569.12820941583</v>
      </c>
      <c r="T32" s="9">
        <f t="shared" si="8"/>
        <v>0.42566567788518977</v>
      </c>
      <c r="U32" s="9" t="s">
        <v>49</v>
      </c>
      <c r="V32" s="8">
        <f>+_xlfn.XLOOKUP(A32,[5]Sheet1!$B:$B,[5]Sheet1!$C:$C,0,0)</f>
        <v>30872.035979276839</v>
      </c>
      <c r="W32" s="8">
        <v>18076</v>
      </c>
      <c r="X32" s="8">
        <f t="shared" si="9"/>
        <v>-12796.035979276839</v>
      </c>
      <c r="Y32" s="8">
        <f t="shared" si="10"/>
        <v>12796.035979276839</v>
      </c>
      <c r="Z32" s="9">
        <f t="shared" si="11"/>
        <v>0.7079019683158243</v>
      </c>
      <c r="AA32" s="6" t="s">
        <v>49</v>
      </c>
      <c r="AB32" s="8">
        <f>+_xlfn.XLOOKUP(A32,[6]Sheet1!$B:$B,[6]Sheet1!$C:$C,0,0)</f>
        <v>17150.360189281018</v>
      </c>
      <c r="AC32" s="8">
        <v>20480</v>
      </c>
      <c r="AD32" s="8">
        <f t="shared" si="12"/>
        <v>3329.6398107189816</v>
      </c>
      <c r="AE32" s="8">
        <f t="shared" si="13"/>
        <v>3329.6398107189816</v>
      </c>
      <c r="AF32" s="9">
        <f t="shared" si="14"/>
        <v>0.16258006888276277</v>
      </c>
    </row>
    <row r="33" spans="1:32" x14ac:dyDescent="0.75">
      <c r="A33" s="6" t="s">
        <v>50</v>
      </c>
      <c r="B33" s="6" t="str">
        <f>+_xlfn.XLOOKUP(A33,[1]Hoja1!$A:$A,[1]Hoja1!$C:$C,0,0)</f>
        <v>AAA</v>
      </c>
      <c r="C33" s="10"/>
      <c r="D33" s="11"/>
      <c r="E33" s="11"/>
      <c r="F33" s="7"/>
      <c r="G33" s="12"/>
      <c r="H33" s="13"/>
      <c r="I33" s="12"/>
      <c r="J33" s="8">
        <f>+_xlfn.XLOOKUP(A33,[3]Sheet1!$B:$B,[3]Sheet1!$C:$C,0,0)</f>
        <v>0</v>
      </c>
      <c r="K33" s="12"/>
      <c r="L33" s="12"/>
      <c r="M33" s="12"/>
      <c r="N33" s="13"/>
      <c r="O33" s="9" t="s">
        <v>20</v>
      </c>
      <c r="P33" s="8">
        <f>+_xlfn.XLOOKUP(A33,[4]Sheet1!$B:$B,[4]Sheet1!$C:$C,0,0)</f>
        <v>39011</v>
      </c>
      <c r="Q33" s="8">
        <v>74097</v>
      </c>
      <c r="R33" s="8">
        <f t="shared" si="6"/>
        <v>35086</v>
      </c>
      <c r="S33" s="8">
        <f t="shared" si="7"/>
        <v>35086</v>
      </c>
      <c r="T33" s="9">
        <f t="shared" si="8"/>
        <v>0.47351444727856729</v>
      </c>
      <c r="U33" s="9" t="s">
        <v>20</v>
      </c>
      <c r="V33" s="8">
        <f>+_xlfn.XLOOKUP(A33,[5]Sheet1!$B:$B,[5]Sheet1!$C:$C,0,0)</f>
        <v>40813</v>
      </c>
      <c r="W33" s="8">
        <v>134319</v>
      </c>
      <c r="X33" s="8">
        <f t="shared" si="9"/>
        <v>93506</v>
      </c>
      <c r="Y33" s="8">
        <f t="shared" si="10"/>
        <v>93506</v>
      </c>
      <c r="Z33" s="9">
        <f t="shared" si="11"/>
        <v>0.69614872058308952</v>
      </c>
      <c r="AA33" s="6" t="s">
        <v>20</v>
      </c>
      <c r="AB33" s="8">
        <f>+_xlfn.XLOOKUP(A33,[6]Sheet1!$B:$B,[6]Sheet1!$C:$C,0,0)</f>
        <v>73930</v>
      </c>
      <c r="AC33" s="8">
        <v>33640</v>
      </c>
      <c r="AD33" s="8">
        <f t="shared" si="12"/>
        <v>-40290</v>
      </c>
      <c r="AE33" s="8">
        <f t="shared" si="13"/>
        <v>40290</v>
      </c>
      <c r="AF33" s="9">
        <f t="shared" si="14"/>
        <v>1.1976813317479191</v>
      </c>
    </row>
    <row r="34" spans="1:32" x14ac:dyDescent="0.75">
      <c r="A34" s="6" t="s">
        <v>51</v>
      </c>
      <c r="B34" s="6" t="str">
        <f>+_xlfn.XLOOKUP(A34,[1]Hoja1!$A:$A,[1]Hoja1!$C:$C,0,0)</f>
        <v>C</v>
      </c>
      <c r="C34" s="6" t="s">
        <v>20</v>
      </c>
      <c r="D34" s="7">
        <f>+_xlfn.XLOOKUP(A34,[2]Sheet1!$B:$B,[2]Sheet1!$C:$C,0,0)</f>
        <v>520</v>
      </c>
      <c r="E34" s="7">
        <v>2342</v>
      </c>
      <c r="F34" s="7">
        <f t="shared" si="0"/>
        <v>-1822</v>
      </c>
      <c r="G34" s="8">
        <f t="shared" si="1"/>
        <v>1822</v>
      </c>
      <c r="H34" s="9">
        <f t="shared" si="2"/>
        <v>0.77796754910333044</v>
      </c>
      <c r="I34" s="6" t="s">
        <v>20</v>
      </c>
      <c r="J34" s="8">
        <f>+_xlfn.XLOOKUP(A34,[3]Sheet1!$B:$B,[3]Sheet1!$C:$C,0,0)</f>
        <v>1369.75</v>
      </c>
      <c r="K34" s="8">
        <v>4485</v>
      </c>
      <c r="L34" s="8">
        <f t="shared" si="3"/>
        <v>3115.25</v>
      </c>
      <c r="M34" s="8">
        <f t="shared" si="4"/>
        <v>3115.25</v>
      </c>
      <c r="N34" s="9">
        <f t="shared" si="5"/>
        <v>0.6945930880713489</v>
      </c>
      <c r="O34" s="9" t="s">
        <v>20</v>
      </c>
      <c r="P34" s="8">
        <f>+_xlfn.XLOOKUP(A34,[4]Sheet1!$B:$B,[4]Sheet1!$C:$C,0,0)</f>
        <v>2377.3364957427152</v>
      </c>
      <c r="Q34" s="8">
        <v>2117</v>
      </c>
      <c r="R34" s="8">
        <f t="shared" si="6"/>
        <v>-260.33649574271521</v>
      </c>
      <c r="S34" s="8">
        <f t="shared" si="7"/>
        <v>260.33649574271521</v>
      </c>
      <c r="T34" s="9">
        <f t="shared" si="8"/>
        <v>0.12297425401167464</v>
      </c>
      <c r="U34" s="9" t="s">
        <v>20</v>
      </c>
      <c r="V34" s="8">
        <f>+_xlfn.XLOOKUP(A34,[5]Sheet1!$B:$B,[5]Sheet1!$C:$C,0,0)</f>
        <v>5732</v>
      </c>
      <c r="W34" s="8">
        <v>3517</v>
      </c>
      <c r="X34" s="8">
        <f t="shared" si="9"/>
        <v>-2215</v>
      </c>
      <c r="Y34" s="8">
        <f t="shared" si="10"/>
        <v>2215</v>
      </c>
      <c r="Z34" s="9">
        <f t="shared" si="11"/>
        <v>0.62979812340062558</v>
      </c>
      <c r="AA34" s="6" t="s">
        <v>20</v>
      </c>
      <c r="AB34" s="8">
        <f>+_xlfn.XLOOKUP(A34,[6]Sheet1!$B:$B,[6]Sheet1!$C:$C,0,0)</f>
        <v>1997</v>
      </c>
      <c r="AC34" s="8">
        <v>1808</v>
      </c>
      <c r="AD34" s="8">
        <f t="shared" si="12"/>
        <v>-189</v>
      </c>
      <c r="AE34" s="8">
        <f t="shared" si="13"/>
        <v>189</v>
      </c>
      <c r="AF34" s="9">
        <f t="shared" si="14"/>
        <v>0.10453539823008849</v>
      </c>
    </row>
    <row r="35" spans="1:32" x14ac:dyDescent="0.75">
      <c r="A35" s="6" t="s">
        <v>52</v>
      </c>
      <c r="B35" s="6" t="str">
        <f>+_xlfn.XLOOKUP(A35,[1]Hoja1!$A:$A,[1]Hoja1!$C:$C,0,0)</f>
        <v>C</v>
      </c>
      <c r="C35" s="6" t="s">
        <v>29</v>
      </c>
      <c r="D35" s="7">
        <f>+_xlfn.XLOOKUP(A35,[2]Sheet1!$B:$B,[2]Sheet1!$C:$C,0,0)</f>
        <v>2874.9954100599011</v>
      </c>
      <c r="E35" s="7">
        <v>6218</v>
      </c>
      <c r="F35" s="7">
        <f t="shared" si="0"/>
        <v>-3343.0045899400989</v>
      </c>
      <c r="G35" s="8">
        <f t="shared" si="1"/>
        <v>3343.0045899400989</v>
      </c>
      <c r="H35" s="9">
        <f t="shared" si="2"/>
        <v>0.53763341748795412</v>
      </c>
      <c r="I35" s="6" t="s">
        <v>20</v>
      </c>
      <c r="J35" s="8">
        <f>+_xlfn.XLOOKUP(A35,[3]Sheet1!$B:$B,[3]Sheet1!$C:$C,0,0)</f>
        <v>2227.666666666667</v>
      </c>
      <c r="K35" s="8">
        <v>9300</v>
      </c>
      <c r="L35" s="8">
        <f t="shared" si="3"/>
        <v>7072.333333333333</v>
      </c>
      <c r="M35" s="8">
        <f t="shared" si="4"/>
        <v>7072.333333333333</v>
      </c>
      <c r="N35" s="9">
        <f t="shared" si="5"/>
        <v>0.76046594982078852</v>
      </c>
      <c r="O35" s="9" t="s">
        <v>20</v>
      </c>
      <c r="P35" s="8">
        <f>+_xlfn.XLOOKUP(A35,[4]Sheet1!$B:$B,[4]Sheet1!$C:$C,0,0)</f>
        <v>3225.25</v>
      </c>
      <c r="Q35" s="8">
        <v>6123</v>
      </c>
      <c r="R35" s="8">
        <f t="shared" si="6"/>
        <v>2897.75</v>
      </c>
      <c r="S35" s="8">
        <f t="shared" si="7"/>
        <v>2897.75</v>
      </c>
      <c r="T35" s="9">
        <f t="shared" si="8"/>
        <v>0.47325657357504491</v>
      </c>
      <c r="U35" s="9" t="s">
        <v>20</v>
      </c>
      <c r="V35" s="8">
        <f>+_xlfn.XLOOKUP(A35,[5]Sheet1!$B:$B,[5]Sheet1!$C:$C,0,0)</f>
        <v>4395.6000000000004</v>
      </c>
      <c r="W35" s="8">
        <v>8993</v>
      </c>
      <c r="X35" s="8">
        <f t="shared" si="9"/>
        <v>4597.3999999999996</v>
      </c>
      <c r="Y35" s="8">
        <f t="shared" si="10"/>
        <v>4597.3999999999996</v>
      </c>
      <c r="Z35" s="9">
        <f t="shared" si="11"/>
        <v>0.51121983765150669</v>
      </c>
      <c r="AA35" s="6" t="s">
        <v>20</v>
      </c>
      <c r="AB35" s="8">
        <f>+_xlfn.XLOOKUP(A35,[6]Sheet1!$B:$B,[6]Sheet1!$C:$C,0,0)</f>
        <v>6084</v>
      </c>
      <c r="AC35" s="8">
        <v>5245</v>
      </c>
      <c r="AD35" s="8">
        <f t="shared" si="12"/>
        <v>-839</v>
      </c>
      <c r="AE35" s="8">
        <f t="shared" si="13"/>
        <v>839</v>
      </c>
      <c r="AF35" s="9">
        <f t="shared" si="14"/>
        <v>0.15996186844613919</v>
      </c>
    </row>
    <row r="36" spans="1:32" x14ac:dyDescent="0.75">
      <c r="A36" s="6" t="s">
        <v>53</v>
      </c>
      <c r="B36" s="6" t="str">
        <f>+_xlfn.XLOOKUP(A36,[1]Hoja1!$A:$A,[1]Hoja1!$C:$C,0,0)</f>
        <v>C</v>
      </c>
      <c r="C36" s="6" t="s">
        <v>20</v>
      </c>
      <c r="D36" s="7">
        <f>+_xlfn.XLOOKUP(A36,[2]Sheet1!$B:$B,[2]Sheet1!$C:$C,0,0)</f>
        <v>907.5</v>
      </c>
      <c r="E36" s="7">
        <v>22473</v>
      </c>
      <c r="F36" s="7">
        <f t="shared" si="0"/>
        <v>-21565.5</v>
      </c>
      <c r="G36" s="8">
        <f t="shared" si="1"/>
        <v>21565.5</v>
      </c>
      <c r="H36" s="9">
        <f t="shared" si="2"/>
        <v>0.95961820851688695</v>
      </c>
      <c r="I36" s="6" t="s">
        <v>20</v>
      </c>
      <c r="J36" s="8">
        <f>+_xlfn.XLOOKUP(A36,[3]Sheet1!$B:$B,[3]Sheet1!$C:$C,0,0)</f>
        <v>24</v>
      </c>
      <c r="K36" s="8">
        <v>5659</v>
      </c>
      <c r="L36" s="8">
        <f t="shared" si="3"/>
        <v>5635</v>
      </c>
      <c r="M36" s="8">
        <f t="shared" si="4"/>
        <v>5635</v>
      </c>
      <c r="N36" s="9">
        <f t="shared" si="5"/>
        <v>0.99575896801555042</v>
      </c>
      <c r="O36" s="9" t="s">
        <v>20</v>
      </c>
      <c r="P36" s="8">
        <f>+_xlfn.XLOOKUP(A36,[4]Sheet1!$B:$B,[4]Sheet1!$C:$C,0,0)</f>
        <v>2573.3596017769041</v>
      </c>
      <c r="Q36" s="8">
        <v>4480</v>
      </c>
      <c r="R36" s="8">
        <f t="shared" si="6"/>
        <v>1906.6403982230959</v>
      </c>
      <c r="S36" s="8">
        <f t="shared" si="7"/>
        <v>1906.6403982230959</v>
      </c>
      <c r="T36" s="9">
        <f t="shared" si="8"/>
        <v>0.4255893746033696</v>
      </c>
      <c r="U36" s="9" t="s">
        <v>20</v>
      </c>
      <c r="V36" s="8">
        <f>+_xlfn.XLOOKUP(A36,[5]Sheet1!$B:$B,[5]Sheet1!$C:$C,0,0)</f>
        <v>5668</v>
      </c>
      <c r="W36" s="8">
        <v>1469</v>
      </c>
      <c r="X36" s="8">
        <f t="shared" si="9"/>
        <v>-4199</v>
      </c>
      <c r="Y36" s="8">
        <f t="shared" si="10"/>
        <v>4199</v>
      </c>
      <c r="Z36" s="9">
        <f t="shared" si="11"/>
        <v>2.8584070796460175</v>
      </c>
      <c r="AA36" s="6" t="s">
        <v>20</v>
      </c>
      <c r="AB36" s="8">
        <f>+_xlfn.XLOOKUP(A36,[6]Sheet1!$B:$B,[6]Sheet1!$C:$C,0,0)</f>
        <v>4424</v>
      </c>
      <c r="AC36" s="8">
        <v>4386</v>
      </c>
      <c r="AD36" s="8">
        <f t="shared" si="12"/>
        <v>-38</v>
      </c>
      <c r="AE36" s="8">
        <f t="shared" si="13"/>
        <v>38</v>
      </c>
      <c r="AF36" s="9">
        <f t="shared" si="14"/>
        <v>8.6639306885544914E-3</v>
      </c>
    </row>
    <row r="37" spans="1:32" x14ac:dyDescent="0.75">
      <c r="A37" s="6" t="s">
        <v>54</v>
      </c>
      <c r="B37" s="6" t="str">
        <f>+_xlfn.XLOOKUP(A37,[1]Hoja1!$A:$A,[1]Hoja1!$C:$C,0,0)</f>
        <v>B</v>
      </c>
      <c r="C37" s="6" t="s">
        <v>20</v>
      </c>
      <c r="D37" s="7">
        <f>+_xlfn.XLOOKUP(A37,[2]Sheet1!$B:$B,[2]Sheet1!$C:$C,0,0)</f>
        <v>7776</v>
      </c>
      <c r="E37" s="7">
        <v>32015</v>
      </c>
      <c r="F37" s="7">
        <f t="shared" si="0"/>
        <v>-24239</v>
      </c>
      <c r="G37" s="8">
        <f t="shared" si="1"/>
        <v>24239</v>
      </c>
      <c r="H37" s="9">
        <f t="shared" si="2"/>
        <v>0.75711385288146182</v>
      </c>
      <c r="I37" s="6" t="s">
        <v>20</v>
      </c>
      <c r="J37" s="8">
        <f>+_xlfn.XLOOKUP(A37,[3]Sheet1!$B:$B,[3]Sheet1!$C:$C,0,0)</f>
        <v>7556</v>
      </c>
      <c r="K37" s="8">
        <v>106</v>
      </c>
      <c r="L37" s="8">
        <f t="shared" si="3"/>
        <v>-7450</v>
      </c>
      <c r="M37" s="8">
        <f t="shared" si="4"/>
        <v>7450</v>
      </c>
      <c r="N37" s="9">
        <f t="shared" si="5"/>
        <v>70.283018867924525</v>
      </c>
      <c r="O37" s="9" t="s">
        <v>20</v>
      </c>
      <c r="P37" s="8">
        <f>+_xlfn.XLOOKUP(A37,[4]Sheet1!$B:$B,[4]Sheet1!$C:$C,0,0)</f>
        <v>11038.265241646401</v>
      </c>
      <c r="Q37" s="8">
        <v>3434</v>
      </c>
      <c r="R37" s="8">
        <f t="shared" si="6"/>
        <v>-7604.2652416464007</v>
      </c>
      <c r="S37" s="8">
        <f t="shared" si="7"/>
        <v>7604.2652416464007</v>
      </c>
      <c r="T37" s="9">
        <f t="shared" si="8"/>
        <v>2.2144045549348865</v>
      </c>
      <c r="U37" s="9" t="s">
        <v>20</v>
      </c>
      <c r="V37" s="8">
        <f>+_xlfn.XLOOKUP(A37,[5]Sheet1!$B:$B,[5]Sheet1!$C:$C,0,0)</f>
        <v>8447.8432424851162</v>
      </c>
      <c r="W37" s="8">
        <v>4340</v>
      </c>
      <c r="X37" s="8">
        <f t="shared" si="9"/>
        <v>-4107.8432424851162</v>
      </c>
      <c r="Y37" s="8">
        <f t="shared" si="10"/>
        <v>4107.8432424851162</v>
      </c>
      <c r="Z37" s="9">
        <f t="shared" si="11"/>
        <v>0.94650765955878258</v>
      </c>
      <c r="AA37" s="6" t="s">
        <v>20</v>
      </c>
      <c r="AB37" s="8">
        <f>+_xlfn.XLOOKUP(A37,[6]Sheet1!$B:$B,[6]Sheet1!$C:$C,0,0)</f>
        <v>6095.8639905878008</v>
      </c>
      <c r="AC37" s="8">
        <v>13373</v>
      </c>
      <c r="AD37" s="8">
        <f t="shared" si="12"/>
        <v>7277.1360094121992</v>
      </c>
      <c r="AE37" s="8">
        <f t="shared" si="13"/>
        <v>7277.1360094121992</v>
      </c>
      <c r="AF37" s="9">
        <f t="shared" si="14"/>
        <v>0.54416630594572646</v>
      </c>
    </row>
    <row r="38" spans="1:32" x14ac:dyDescent="0.75">
      <c r="A38" s="6" t="s">
        <v>55</v>
      </c>
      <c r="B38" s="6" t="str">
        <f>+_xlfn.XLOOKUP(A38,[1]Hoja1!$A:$A,[1]Hoja1!$C:$C,0,0)</f>
        <v>AAA</v>
      </c>
      <c r="C38" s="6" t="s">
        <v>49</v>
      </c>
      <c r="D38" s="7">
        <f>+_xlfn.XLOOKUP(A38,[2]Sheet1!$B:$B,[2]Sheet1!$C:$C,0,0)</f>
        <v>31002.84688497175</v>
      </c>
      <c r="E38" s="7">
        <v>23194</v>
      </c>
      <c r="F38" s="7">
        <f t="shared" si="0"/>
        <v>7808.8468849717501</v>
      </c>
      <c r="G38" s="8">
        <f t="shared" si="1"/>
        <v>7808.8468849717501</v>
      </c>
      <c r="H38" s="9">
        <f t="shared" si="2"/>
        <v>0.33667529899852333</v>
      </c>
      <c r="I38" s="6" t="s">
        <v>20</v>
      </c>
      <c r="J38" s="8">
        <f>+_xlfn.XLOOKUP(A38,[3]Sheet1!$B:$B,[3]Sheet1!$C:$C,0,0)</f>
        <v>36708.5</v>
      </c>
      <c r="K38" s="8">
        <v>36496</v>
      </c>
      <c r="L38" s="8">
        <f t="shared" si="3"/>
        <v>-212.5</v>
      </c>
      <c r="M38" s="8">
        <f t="shared" si="4"/>
        <v>212.5</v>
      </c>
      <c r="N38" s="9">
        <f t="shared" si="5"/>
        <v>5.8225558965366063E-3</v>
      </c>
      <c r="O38" s="9" t="s">
        <v>49</v>
      </c>
      <c r="P38" s="8">
        <f>+_xlfn.XLOOKUP(A38,[4]Sheet1!$B:$B,[4]Sheet1!$C:$C,0,0)</f>
        <v>31917</v>
      </c>
      <c r="Q38" s="8">
        <v>52778</v>
      </c>
      <c r="R38" s="8">
        <f t="shared" si="6"/>
        <v>20861</v>
      </c>
      <c r="S38" s="8">
        <f t="shared" si="7"/>
        <v>20861</v>
      </c>
      <c r="T38" s="9">
        <f t="shared" si="8"/>
        <v>0.39525938838152258</v>
      </c>
      <c r="U38" s="9" t="s">
        <v>49</v>
      </c>
      <c r="V38" s="8">
        <f>+_xlfn.XLOOKUP(A38,[5]Sheet1!$B:$B,[5]Sheet1!$C:$C,0,0)</f>
        <v>29103.757549374761</v>
      </c>
      <c r="W38" s="8">
        <v>58765</v>
      </c>
      <c r="X38" s="8">
        <f t="shared" si="9"/>
        <v>29661.242450625239</v>
      </c>
      <c r="Y38" s="8">
        <f t="shared" si="10"/>
        <v>29661.242450625239</v>
      </c>
      <c r="Z38" s="9">
        <f t="shared" si="11"/>
        <v>0.50474334128520781</v>
      </c>
      <c r="AA38" s="6" t="s">
        <v>20</v>
      </c>
      <c r="AB38" s="8">
        <f>+_xlfn.XLOOKUP(A38,[6]Sheet1!$B:$B,[6]Sheet1!$C:$C,0,0)</f>
        <v>40907.573119343208</v>
      </c>
      <c r="AC38" s="8">
        <v>47843</v>
      </c>
      <c r="AD38" s="8">
        <f t="shared" si="12"/>
        <v>6935.4268806567925</v>
      </c>
      <c r="AE38" s="8">
        <f t="shared" si="13"/>
        <v>6935.4268806567925</v>
      </c>
      <c r="AF38" s="9">
        <f t="shared" si="14"/>
        <v>0.14496220723317502</v>
      </c>
    </row>
    <row r="39" spans="1:32" x14ac:dyDescent="0.75">
      <c r="A39" s="6" t="s">
        <v>56</v>
      </c>
      <c r="B39" s="6" t="str">
        <f>+_xlfn.XLOOKUP(A39,[1]Hoja1!$A:$A,[1]Hoja1!$C:$C,0,0)</f>
        <v>A</v>
      </c>
      <c r="C39" s="6" t="s">
        <v>20</v>
      </c>
      <c r="D39" s="7">
        <f>+_xlfn.XLOOKUP(A39,[2]Sheet1!$B:$B,[2]Sheet1!$C:$C,0,0)</f>
        <v>16999</v>
      </c>
      <c r="E39" s="7">
        <v>24145</v>
      </c>
      <c r="F39" s="7">
        <f t="shared" si="0"/>
        <v>-7146</v>
      </c>
      <c r="G39" s="8">
        <f t="shared" si="1"/>
        <v>7146</v>
      </c>
      <c r="H39" s="9">
        <f t="shared" si="2"/>
        <v>0.29596189687305863</v>
      </c>
      <c r="I39" s="6" t="s">
        <v>20</v>
      </c>
      <c r="J39" s="8">
        <f>+_xlfn.XLOOKUP(A39,[3]Sheet1!$B:$B,[3]Sheet1!$C:$C,0,0)</f>
        <v>20273</v>
      </c>
      <c r="K39" s="8">
        <v>13830</v>
      </c>
      <c r="L39" s="8">
        <f t="shared" si="3"/>
        <v>-6443</v>
      </c>
      <c r="M39" s="8">
        <f t="shared" si="4"/>
        <v>6443</v>
      </c>
      <c r="N39" s="9">
        <f t="shared" si="5"/>
        <v>0.46587129428778018</v>
      </c>
      <c r="O39" s="9" t="s">
        <v>20</v>
      </c>
      <c r="P39" s="8">
        <f>+_xlfn.XLOOKUP(A39,[4]Sheet1!$B:$B,[4]Sheet1!$C:$C,0,0)</f>
        <v>20472.333333333328</v>
      </c>
      <c r="Q39" s="8">
        <v>21259</v>
      </c>
      <c r="R39" s="8">
        <f t="shared" si="6"/>
        <v>786.66666666667152</v>
      </c>
      <c r="S39" s="8">
        <f t="shared" si="7"/>
        <v>786.66666666667152</v>
      </c>
      <c r="T39" s="9">
        <f t="shared" si="8"/>
        <v>3.700393558806489E-2</v>
      </c>
      <c r="U39" s="9" t="s">
        <v>20</v>
      </c>
      <c r="V39" s="8">
        <f>+_xlfn.XLOOKUP(A39,[5]Sheet1!$B:$B,[5]Sheet1!$C:$C,0,0)</f>
        <v>19302.333333333328</v>
      </c>
      <c r="W39" s="8">
        <v>30374</v>
      </c>
      <c r="X39" s="8">
        <f t="shared" si="9"/>
        <v>11071.666666666672</v>
      </c>
      <c r="Y39" s="8">
        <f t="shared" si="10"/>
        <v>11071.666666666672</v>
      </c>
      <c r="Z39" s="9">
        <f t="shared" si="11"/>
        <v>0.36451131450143781</v>
      </c>
      <c r="AA39" s="6" t="s">
        <v>20</v>
      </c>
      <c r="AB39" s="8">
        <f>+_xlfn.XLOOKUP(A39,[6]Sheet1!$B:$B,[6]Sheet1!$C:$C,0,0)</f>
        <v>19629.333333333328</v>
      </c>
      <c r="AC39" s="8">
        <v>30329</v>
      </c>
      <c r="AD39" s="8">
        <f t="shared" si="12"/>
        <v>10699.666666666672</v>
      </c>
      <c r="AE39" s="8">
        <f t="shared" si="13"/>
        <v>10699.666666666672</v>
      </c>
      <c r="AF39" s="9">
        <f t="shared" si="14"/>
        <v>0.35278666183081114</v>
      </c>
    </row>
    <row r="40" spans="1:32" x14ac:dyDescent="0.75">
      <c r="A40" s="6" t="s">
        <v>57</v>
      </c>
      <c r="B40" s="6" t="str">
        <f>+_xlfn.XLOOKUP(A40,[1]Hoja1!$A:$A,[1]Hoja1!$C:$C,0,0)</f>
        <v>B</v>
      </c>
      <c r="C40" s="11"/>
      <c r="D40" s="11"/>
      <c r="E40" s="11"/>
      <c r="F40" s="7"/>
      <c r="G40" s="12"/>
      <c r="H40" s="13"/>
      <c r="I40" s="10"/>
      <c r="J40" s="8">
        <f>+_xlfn.XLOOKUP(A40,[3]Sheet1!$B:$B,[3]Sheet1!$C:$C,0,0)</f>
        <v>0</v>
      </c>
      <c r="K40" s="12"/>
      <c r="L40" s="12"/>
      <c r="M40" s="12"/>
      <c r="N40" s="13"/>
      <c r="O40" s="9" t="s">
        <v>20</v>
      </c>
      <c r="P40" s="8">
        <f>+_xlfn.XLOOKUP(A40,[4]Sheet1!$B:$B,[4]Sheet1!$C:$C,0,0)</f>
        <v>8049</v>
      </c>
      <c r="Q40" s="8">
        <v>7692</v>
      </c>
      <c r="R40" s="8">
        <f t="shared" si="6"/>
        <v>-357</v>
      </c>
      <c r="S40" s="8">
        <f t="shared" si="7"/>
        <v>357</v>
      </c>
      <c r="T40" s="9">
        <f t="shared" si="8"/>
        <v>4.6411856474258974E-2</v>
      </c>
      <c r="U40" s="9" t="s">
        <v>20</v>
      </c>
      <c r="V40" s="8">
        <f>+_xlfn.XLOOKUP(A40,[5]Sheet1!$B:$B,[5]Sheet1!$C:$C,0,0)</f>
        <v>8370</v>
      </c>
      <c r="W40" s="8">
        <v>5371</v>
      </c>
      <c r="X40" s="8">
        <f t="shared" si="9"/>
        <v>-2999</v>
      </c>
      <c r="Y40" s="8">
        <f t="shared" si="10"/>
        <v>2999</v>
      </c>
      <c r="Z40" s="9">
        <f t="shared" si="11"/>
        <v>0.55836901880469192</v>
      </c>
      <c r="AA40" s="6" t="s">
        <v>20</v>
      </c>
      <c r="AB40" s="8">
        <f>+_xlfn.XLOOKUP(A40,[6]Sheet1!$B:$B,[6]Sheet1!$C:$C,0,0)</f>
        <v>7200</v>
      </c>
      <c r="AC40" s="8">
        <v>9000</v>
      </c>
      <c r="AD40" s="8">
        <f t="shared" si="12"/>
        <v>1800</v>
      </c>
      <c r="AE40" s="8">
        <f t="shared" si="13"/>
        <v>1800</v>
      </c>
      <c r="AF40" s="9">
        <f t="shared" si="14"/>
        <v>0.2</v>
      </c>
    </row>
    <row r="41" spans="1:32" x14ac:dyDescent="0.75">
      <c r="A41" s="6" t="s">
        <v>58</v>
      </c>
      <c r="B41" s="6" t="str">
        <f>+_xlfn.XLOOKUP(A41,[1]Hoja1!$A:$A,[1]Hoja1!$C:$C,0,0)</f>
        <v>B</v>
      </c>
      <c r="C41" s="6" t="s">
        <v>20</v>
      </c>
      <c r="D41" s="7">
        <f>+_xlfn.XLOOKUP(A41,[2]Sheet1!$B:$B,[2]Sheet1!$C:$C,0,0)</f>
        <v>9400</v>
      </c>
      <c r="E41" s="7">
        <v>14250</v>
      </c>
      <c r="F41" s="7">
        <f t="shared" si="0"/>
        <v>-4850</v>
      </c>
      <c r="G41" s="8">
        <f t="shared" si="1"/>
        <v>4850</v>
      </c>
      <c r="H41" s="9">
        <f t="shared" si="2"/>
        <v>0.34035087719298246</v>
      </c>
      <c r="I41" s="6" t="s">
        <v>20</v>
      </c>
      <c r="J41" s="8">
        <f>+_xlfn.XLOOKUP(A41,[3]Sheet1!$B:$B,[3]Sheet1!$C:$C,0,0)</f>
        <v>13325</v>
      </c>
      <c r="K41" s="8">
        <v>20313</v>
      </c>
      <c r="L41" s="8">
        <f t="shared" si="3"/>
        <v>6988</v>
      </c>
      <c r="M41" s="8">
        <f t="shared" si="4"/>
        <v>6988</v>
      </c>
      <c r="N41" s="9">
        <f t="shared" si="5"/>
        <v>0.34401614729483582</v>
      </c>
      <c r="O41" s="9" t="s">
        <v>20</v>
      </c>
      <c r="P41" s="8">
        <f>+_xlfn.XLOOKUP(A41,[4]Sheet1!$B:$B,[4]Sheet1!$C:$C,0,0)</f>
        <v>13787.5</v>
      </c>
      <c r="Q41" s="8">
        <v>21027</v>
      </c>
      <c r="R41" s="8">
        <f t="shared" si="6"/>
        <v>7239.5</v>
      </c>
      <c r="S41" s="8">
        <f t="shared" si="7"/>
        <v>7239.5</v>
      </c>
      <c r="T41" s="9">
        <f t="shared" si="8"/>
        <v>0.34429542968564225</v>
      </c>
      <c r="U41" s="9" t="s">
        <v>20</v>
      </c>
      <c r="V41" s="8">
        <f>+_xlfn.XLOOKUP(A41,[5]Sheet1!$B:$B,[5]Sheet1!$C:$C,0,0)</f>
        <v>17182</v>
      </c>
      <c r="W41" s="8">
        <v>18283</v>
      </c>
      <c r="X41" s="8">
        <f t="shared" si="9"/>
        <v>1101</v>
      </c>
      <c r="Y41" s="8">
        <f t="shared" si="10"/>
        <v>1101</v>
      </c>
      <c r="Z41" s="9">
        <f t="shared" si="11"/>
        <v>6.0219876387901328E-2</v>
      </c>
      <c r="AA41" s="6" t="s">
        <v>20</v>
      </c>
      <c r="AB41" s="8">
        <f>+_xlfn.XLOOKUP(A41,[6]Sheet1!$B:$B,[6]Sheet1!$C:$C,0,0)</f>
        <v>20550</v>
      </c>
      <c r="AC41" s="8">
        <v>32457</v>
      </c>
      <c r="AD41" s="8">
        <f t="shared" si="12"/>
        <v>11907</v>
      </c>
      <c r="AE41" s="8">
        <f t="shared" si="13"/>
        <v>11907</v>
      </c>
      <c r="AF41" s="9">
        <f t="shared" si="14"/>
        <v>0.36685460763471672</v>
      </c>
    </row>
    <row r="42" spans="1:32" x14ac:dyDescent="0.75">
      <c r="A42" s="6" t="s">
        <v>59</v>
      </c>
      <c r="B42" s="6" t="str">
        <f>+_xlfn.XLOOKUP(A42,[1]Hoja1!$A:$A,[1]Hoja1!$C:$C,0,0)</f>
        <v>AAA</v>
      </c>
      <c r="C42" s="6" t="s">
        <v>29</v>
      </c>
      <c r="D42" s="7">
        <f>+_xlfn.XLOOKUP(A42,[2]Sheet1!$B:$B,[2]Sheet1!$C:$C,0,0)</f>
        <v>29090.132927420222</v>
      </c>
      <c r="E42" s="7">
        <v>29842</v>
      </c>
      <c r="F42" s="7">
        <f t="shared" si="0"/>
        <v>-751.86707257977832</v>
      </c>
      <c r="G42" s="8">
        <f t="shared" si="1"/>
        <v>751.86707257977832</v>
      </c>
      <c r="H42" s="9">
        <f t="shared" si="2"/>
        <v>2.5194929045632943E-2</v>
      </c>
      <c r="I42" s="6" t="s">
        <v>29</v>
      </c>
      <c r="J42" s="8">
        <f>+_xlfn.XLOOKUP(A42,[3]Sheet1!$B:$B,[3]Sheet1!$C:$C,0,0)</f>
        <v>33755.19485023211</v>
      </c>
      <c r="K42" s="8">
        <v>49937</v>
      </c>
      <c r="L42" s="8">
        <f t="shared" si="3"/>
        <v>16181.80514976789</v>
      </c>
      <c r="M42" s="8">
        <f t="shared" si="4"/>
        <v>16181.80514976789</v>
      </c>
      <c r="N42" s="9">
        <f t="shared" si="5"/>
        <v>0.32404439893801973</v>
      </c>
      <c r="O42" s="9" t="s">
        <v>20</v>
      </c>
      <c r="P42" s="8">
        <f>+_xlfn.XLOOKUP(A42,[4]Sheet1!$B:$B,[4]Sheet1!$C:$C,0,0)</f>
        <v>34533</v>
      </c>
      <c r="Q42" s="8">
        <v>75669</v>
      </c>
      <c r="R42" s="8">
        <f t="shared" si="6"/>
        <v>41136</v>
      </c>
      <c r="S42" s="8">
        <f t="shared" si="7"/>
        <v>41136</v>
      </c>
      <c r="T42" s="9">
        <f t="shared" si="8"/>
        <v>0.54363081314673112</v>
      </c>
      <c r="U42" s="9" t="s">
        <v>18</v>
      </c>
      <c r="V42" s="8">
        <f>+_xlfn.XLOOKUP(A42,[5]Sheet1!$B:$B,[5]Sheet1!$C:$C,0,0)</f>
        <v>38580.5</v>
      </c>
      <c r="W42" s="8">
        <v>66559</v>
      </c>
      <c r="X42" s="8">
        <f t="shared" si="9"/>
        <v>27978.5</v>
      </c>
      <c r="Y42" s="8">
        <f t="shared" si="10"/>
        <v>27978.5</v>
      </c>
      <c r="Z42" s="9">
        <f t="shared" si="11"/>
        <v>0.42035637554650762</v>
      </c>
      <c r="AA42" s="6" t="s">
        <v>18</v>
      </c>
      <c r="AB42" s="8">
        <f>+_xlfn.XLOOKUP(A42,[6]Sheet1!$B:$B,[6]Sheet1!$C:$C,0,0)</f>
        <v>68395.25</v>
      </c>
      <c r="AC42" s="8">
        <v>102110</v>
      </c>
      <c r="AD42" s="8">
        <f t="shared" si="12"/>
        <v>33714.75</v>
      </c>
      <c r="AE42" s="8">
        <f t="shared" si="13"/>
        <v>33714.75</v>
      </c>
      <c r="AF42" s="9">
        <f t="shared" si="14"/>
        <v>0.33018068749387913</v>
      </c>
    </row>
    <row r="43" spans="1:32" x14ac:dyDescent="0.75">
      <c r="A43" s="6" t="s">
        <v>60</v>
      </c>
      <c r="B43" s="6" t="str">
        <f>+_xlfn.XLOOKUP(A43,[1]Hoja1!$A:$A,[1]Hoja1!$C:$C,0,0)</f>
        <v>C</v>
      </c>
      <c r="C43" s="6" t="s">
        <v>20</v>
      </c>
      <c r="D43" s="7">
        <f>+_xlfn.XLOOKUP(A43,[2]Sheet1!$B:$B,[2]Sheet1!$C:$C,0,0)</f>
        <v>3705.804273711577</v>
      </c>
      <c r="E43" s="7">
        <v>4561</v>
      </c>
      <c r="F43" s="7">
        <f t="shared" si="0"/>
        <v>-855.19572628842297</v>
      </c>
      <c r="G43" s="8">
        <f>ABS(F43)</f>
        <v>855.19572628842297</v>
      </c>
      <c r="H43" s="9">
        <f t="shared" si="2"/>
        <v>0.18750180361508945</v>
      </c>
      <c r="I43" s="6" t="s">
        <v>20</v>
      </c>
      <c r="J43" s="8">
        <f>+_xlfn.XLOOKUP(A43,[3]Sheet1!$B:$B,[3]Sheet1!$C:$C,0,0)</f>
        <v>2580</v>
      </c>
      <c r="K43" s="8">
        <v>3790</v>
      </c>
      <c r="L43" s="8">
        <f t="shared" si="3"/>
        <v>1210</v>
      </c>
      <c r="M43" s="8">
        <f t="shared" si="4"/>
        <v>1210</v>
      </c>
      <c r="N43" s="9">
        <f t="shared" si="5"/>
        <v>0.31926121372031663</v>
      </c>
      <c r="O43" s="9" t="s">
        <v>20</v>
      </c>
      <c r="P43" s="8">
        <f>+_xlfn.XLOOKUP(A43,[4]Sheet1!$B:$B,[4]Sheet1!$C:$C,0,0)</f>
        <v>4561</v>
      </c>
      <c r="Q43" s="8">
        <v>2760</v>
      </c>
      <c r="R43" s="8">
        <f t="shared" si="6"/>
        <v>-1801</v>
      </c>
      <c r="S43" s="8">
        <f t="shared" si="7"/>
        <v>1801</v>
      </c>
      <c r="T43" s="9">
        <f t="shared" si="8"/>
        <v>0.65253623188405796</v>
      </c>
      <c r="U43" s="9" t="s">
        <v>20</v>
      </c>
      <c r="V43" s="8">
        <f>+_xlfn.XLOOKUP(A43,[5]Sheet1!$B:$B,[5]Sheet1!$C:$C,0,0)</f>
        <v>4363</v>
      </c>
      <c r="W43" s="8">
        <v>2417</v>
      </c>
      <c r="X43" s="8">
        <f t="shared" si="9"/>
        <v>-1946</v>
      </c>
      <c r="Y43" s="8">
        <f t="shared" si="10"/>
        <v>1946</v>
      </c>
      <c r="Z43" s="9">
        <f t="shared" si="11"/>
        <v>0.80513032685146879</v>
      </c>
      <c r="AA43" s="6" t="s">
        <v>20</v>
      </c>
      <c r="AB43" s="8">
        <f>+_xlfn.XLOOKUP(A43,[6]Sheet1!$B:$B,[6]Sheet1!$C:$C,0,0)</f>
        <v>8490.6027528547547</v>
      </c>
      <c r="AC43" s="8">
        <v>1279</v>
      </c>
      <c r="AD43" s="8">
        <f t="shared" si="12"/>
        <v>-7211.6027528547547</v>
      </c>
      <c r="AE43" s="8">
        <f t="shared" si="13"/>
        <v>7211.6027528547547</v>
      </c>
      <c r="AF43" s="9">
        <f t="shared" si="14"/>
        <v>5.6384697051249058</v>
      </c>
    </row>
    <row r="44" spans="1:32" x14ac:dyDescent="0.75">
      <c r="A44" s="6" t="s">
        <v>61</v>
      </c>
      <c r="B44" s="6" t="str">
        <f>+_xlfn.XLOOKUP(A44,[1]Hoja1!$A:$A,[1]Hoja1!$C:$C,0,0)</f>
        <v>A</v>
      </c>
      <c r="C44" s="10"/>
      <c r="D44" s="11"/>
      <c r="E44" s="11"/>
      <c r="F44" s="7"/>
      <c r="G44" s="12"/>
      <c r="H44" s="13"/>
      <c r="I44" s="10"/>
      <c r="J44" s="10"/>
      <c r="K44" s="10"/>
      <c r="L44" s="10"/>
      <c r="M44" s="10"/>
      <c r="N44" s="10"/>
      <c r="O44" s="9" t="s">
        <v>20</v>
      </c>
      <c r="P44" s="8">
        <f>+_xlfn.XLOOKUP(A44,[4]Sheet1!$B:$B,[4]Sheet1!$C:$C,0,0)</f>
        <v>19780</v>
      </c>
      <c r="Q44" s="8">
        <v>24314</v>
      </c>
      <c r="R44" s="8">
        <f t="shared" si="6"/>
        <v>4534</v>
      </c>
      <c r="S44" s="8">
        <f t="shared" si="7"/>
        <v>4534</v>
      </c>
      <c r="T44" s="9">
        <f t="shared" si="8"/>
        <v>0.18647692687340628</v>
      </c>
      <c r="U44" s="9" t="s">
        <v>20</v>
      </c>
      <c r="V44" s="8">
        <f>+_xlfn.XLOOKUP(A44,[5]Sheet1!$B:$B,[5]Sheet1!$C:$C,0,0)</f>
        <v>23699</v>
      </c>
      <c r="W44" s="8">
        <v>27456</v>
      </c>
      <c r="X44" s="8">
        <f t="shared" si="9"/>
        <v>3757</v>
      </c>
      <c r="Y44" s="8">
        <f t="shared" si="10"/>
        <v>3757</v>
      </c>
      <c r="Z44" s="9">
        <f t="shared" si="11"/>
        <v>0.13683712121212122</v>
      </c>
      <c r="AA44" s="6" t="s">
        <v>20</v>
      </c>
      <c r="AB44" s="8">
        <f>+_xlfn.XLOOKUP(A44,[6]Sheet1!$B:$B,[6]Sheet1!$C:$C,0,0)</f>
        <v>24289</v>
      </c>
      <c r="AC44" s="8">
        <v>14861</v>
      </c>
      <c r="AD44" s="8">
        <f t="shared" si="12"/>
        <v>-9428</v>
      </c>
      <c r="AE44" s="8">
        <f t="shared" si="13"/>
        <v>9428</v>
      </c>
      <c r="AF44" s="9">
        <f t="shared" si="14"/>
        <v>0.63441221990444785</v>
      </c>
    </row>
    <row r="45" spans="1:32" x14ac:dyDescent="0.75">
      <c r="A45" s="3" t="s">
        <v>67</v>
      </c>
      <c r="B45" s="3"/>
      <c r="D45" s="1">
        <f>SUM(D2:D44)</f>
        <v>648501.73941438796</v>
      </c>
      <c r="E45" s="1">
        <f>SUM(E2:E44)</f>
        <v>692678</v>
      </c>
      <c r="F45" s="1">
        <f>SUM(F2:F44)</f>
        <v>-44176.260585611941</v>
      </c>
      <c r="G45" s="1">
        <f>SUM(G2:G44)</f>
        <v>215891.60445777181</v>
      </c>
      <c r="J45" s="1">
        <f>SUM(J2:J44)</f>
        <v>661438.12228102377</v>
      </c>
      <c r="K45" s="1">
        <f>SUM(K2:K44)</f>
        <v>785773</v>
      </c>
      <c r="L45" s="1">
        <f>SUM(L2:L44)</f>
        <v>124334.87771897609</v>
      </c>
      <c r="M45" s="1">
        <f>SUM(M2:M44)</f>
        <v>205689.1328235018</v>
      </c>
      <c r="P45" s="1">
        <f>SUM(P2:P44)</f>
        <v>766018.94340687594</v>
      </c>
      <c r="Q45" s="1">
        <f>SUM(Q2:Q44)</f>
        <v>1056120</v>
      </c>
      <c r="R45" s="1">
        <f>SUM(R2:R44)</f>
        <v>290101.056593124</v>
      </c>
      <c r="S45" s="1">
        <f>SUM(S2:S44)</f>
        <v>363577.5770380242</v>
      </c>
      <c r="V45" s="1">
        <f>SUM(V2:V44)</f>
        <v>809303.62133554777</v>
      </c>
      <c r="W45" s="1">
        <f>SUM(W2:W44)</f>
        <v>1144950</v>
      </c>
      <c r="X45" s="1">
        <f>SUM(X2:X44)</f>
        <v>335646.37866445212</v>
      </c>
      <c r="Y45" s="1">
        <f>SUM(Y2:Y44)</f>
        <v>499755.09759090125</v>
      </c>
      <c r="AB45" s="1">
        <f>SUM(AB2:AB44)</f>
        <v>913322.57128655654</v>
      </c>
      <c r="AC45" s="1">
        <f>SUM(AC2:AC44)</f>
        <v>1003039</v>
      </c>
      <c r="AD45" s="1">
        <f>SUM(AD2:AD44)</f>
        <v>89716.428713443573</v>
      </c>
      <c r="AE45" s="1">
        <f>SUM(AE2:AE44)</f>
        <v>320887.24025609303</v>
      </c>
    </row>
    <row r="46" spans="1:32" x14ac:dyDescent="0.75">
      <c r="A46" s="3" t="s">
        <v>68</v>
      </c>
      <c r="B46" s="3"/>
      <c r="E46" s="14">
        <f>G45/E45</f>
        <v>0.31167671624877913</v>
      </c>
      <c r="K46" s="14">
        <f>M45/K45</f>
        <v>0.26176660794339052</v>
      </c>
      <c r="Q46" s="2">
        <f>S45/Q45</f>
        <v>0.34425782774497615</v>
      </c>
      <c r="W46" s="19">
        <f>Y45/W45</f>
        <v>0.43648639468177758</v>
      </c>
      <c r="AC46" s="19">
        <f>AE45/AC45</f>
        <v>0.31991501851482645</v>
      </c>
    </row>
    <row r="47" spans="1:32" x14ac:dyDescent="0.75">
      <c r="C47" s="15" t="s">
        <v>70</v>
      </c>
      <c r="D47" s="15" t="s">
        <v>71</v>
      </c>
      <c r="E47" s="15" t="s">
        <v>76</v>
      </c>
      <c r="F47" s="15" t="s">
        <v>77</v>
      </c>
      <c r="G47" s="15" t="s">
        <v>78</v>
      </c>
      <c r="H47" s="15" t="s">
        <v>79</v>
      </c>
    </row>
    <row r="48" spans="1:32" x14ac:dyDescent="0.75">
      <c r="C48" s="16" t="s">
        <v>72</v>
      </c>
      <c r="D48" s="18">
        <f>SUMIF($B$2:$B$44,C48,$G$2:$G$44)/SUMIF($B$2:$B$44,C48,$D$2:$D$44)</f>
        <v>0.18788388616426221</v>
      </c>
      <c r="E48" s="18">
        <f>SUMIF($B$2:$B$44,$C48,$M$2:$M$44)/SUMIF($B$2:$B$44,$C48,$K$2:$K$44)</f>
        <v>0.10346013857374844</v>
      </c>
      <c r="F48" s="18">
        <f>SUMIF($B$2:$B$44,$C48,$S$2:$S$44)/SUMIF($B$2:$B$44,$C48,$Q$2:$Q$44)</f>
        <v>0.37865105626787338</v>
      </c>
      <c r="G48" s="18">
        <f>SUMIF($B$2:$B$44,$C48,$Y$2:$Y$44)/SUMIF($B$2:$B$44,$C48,$W$2:$W$44)</f>
        <v>0.44815543070965003</v>
      </c>
      <c r="H48" s="18">
        <f>SUMIF($B$2:$B$44,$C48,$AE$2:$AE$44)/SUMIF($B$2:$B$44,$C48,$AC$2:$AC$44)</f>
        <v>0.30468617681454174</v>
      </c>
    </row>
    <row r="49" spans="3:13" x14ac:dyDescent="0.75">
      <c r="C49" s="17" t="s">
        <v>73</v>
      </c>
      <c r="D49" s="18">
        <f>SUMIF($B$2:$B$44,C49,$G$2:$G$44)/SUMIF($B$2:$B$44,C49,$D$2:$D$44)</f>
        <v>0.18901514843258005</v>
      </c>
      <c r="E49" s="18">
        <f t="shared" ref="E49:E51" si="15">SUMIF($B$2:$B$44,$C49,$M$2:$M$44)/SUMIF($B$2:$B$44,$C49,$K$2:$K$44)</f>
        <v>0.27578274375597317</v>
      </c>
      <c r="F49" s="18">
        <f t="shared" ref="F49:H51" si="16">SUMIF($B$2:$B$44,$C49,$S$2:$S$44)/SUMIF($B$2:$B$44,$C49,$Q$2:$Q$44)</f>
        <v>0.27648420631231707</v>
      </c>
      <c r="G49" s="18">
        <f t="shared" si="16"/>
        <v>0.27648420631231707</v>
      </c>
      <c r="H49" s="18">
        <f t="shared" si="16"/>
        <v>0.27648420631231707</v>
      </c>
    </row>
    <row r="50" spans="3:13" x14ac:dyDescent="0.75">
      <c r="C50" s="17" t="s">
        <v>74</v>
      </c>
      <c r="D50" s="18">
        <f t="shared" ref="D50:D51" si="17">SUMIF($B$2:$B$44,C50,$G$2:$G$44)/SUMIF($B$2:$B$44,C50,$D$2:$D$44)</f>
        <v>0.81546459199777532</v>
      </c>
      <c r="E50" s="18">
        <f t="shared" si="15"/>
        <v>0.48128575872565793</v>
      </c>
      <c r="F50" s="18">
        <f t="shared" si="16"/>
        <v>0.34595063039073398</v>
      </c>
      <c r="G50" s="18">
        <f t="shared" si="16"/>
        <v>0.34595063039073398</v>
      </c>
      <c r="H50" s="18">
        <f t="shared" si="16"/>
        <v>0.34595063039073398</v>
      </c>
    </row>
    <row r="51" spans="3:13" x14ac:dyDescent="0.75">
      <c r="C51" s="17" t="s">
        <v>75</v>
      </c>
      <c r="D51" s="18">
        <f t="shared" si="17"/>
        <v>1.2273474665070849</v>
      </c>
      <c r="E51" s="18">
        <f t="shared" si="15"/>
        <v>0.6310123172194001</v>
      </c>
      <c r="F51" s="18">
        <f t="shared" si="16"/>
        <v>0.40834007377181858</v>
      </c>
      <c r="G51" s="18">
        <f t="shared" si="16"/>
        <v>0.40834007377181858</v>
      </c>
      <c r="H51" s="18">
        <f t="shared" si="16"/>
        <v>0.40834007377181858</v>
      </c>
    </row>
    <row r="52" spans="3:13" x14ac:dyDescent="0.75">
      <c r="C52" s="21" t="s">
        <v>80</v>
      </c>
      <c r="D52" s="20">
        <f>+E46</f>
        <v>0.31167671624877913</v>
      </c>
      <c r="E52" s="20">
        <f>+K46</f>
        <v>0.26176660794339052</v>
      </c>
      <c r="F52" s="20">
        <f>+Q46</f>
        <v>0.34425782774497615</v>
      </c>
      <c r="G52" s="20">
        <f>+W46</f>
        <v>0.43648639468177758</v>
      </c>
      <c r="H52" s="19">
        <f>+AC46</f>
        <v>0.31991501851482645</v>
      </c>
    </row>
    <row r="53" spans="3:13" x14ac:dyDescent="0.75">
      <c r="C53" s="21" t="s">
        <v>81</v>
      </c>
      <c r="D53" s="20">
        <f>+F45/E45</f>
        <v>-6.377604108346438E-2</v>
      </c>
      <c r="E53" s="20">
        <f>+L45/K45</f>
        <v>0.15823256553607223</v>
      </c>
      <c r="F53" s="20">
        <f>+R45/Q45</f>
        <v>0.27468569536901488</v>
      </c>
      <c r="G53" s="20">
        <f>+X45/W45</f>
        <v>0.29315374353854062</v>
      </c>
      <c r="H53" s="20">
        <f>+AD45/AC45</f>
        <v>8.9444606554125589E-2</v>
      </c>
    </row>
    <row r="54" spans="3:13" x14ac:dyDescent="0.75">
      <c r="C54" s="21" t="s">
        <v>82</v>
      </c>
      <c r="D54" s="19">
        <f>+D52+ABS(D53)</f>
        <v>0.37545275733224348</v>
      </c>
      <c r="E54" s="19">
        <f>+E52+ABS(E53)</f>
        <v>0.41999917347946275</v>
      </c>
      <c r="F54" s="19">
        <f t="shared" ref="F54:H54" si="18">+F52+ABS(F53)</f>
        <v>0.61894352311399103</v>
      </c>
      <c r="G54" s="19">
        <f t="shared" si="18"/>
        <v>0.72964013822031815</v>
      </c>
      <c r="H54" s="19">
        <f t="shared" si="18"/>
        <v>0.40935962506895207</v>
      </c>
    </row>
    <row r="56" spans="3:13" x14ac:dyDescent="0.75">
      <c r="C56" t="s">
        <v>83</v>
      </c>
      <c r="D56" s="23">
        <f>+(G45+M45+S45+Y45+AE45)/(E45+K45+Q45+W45+AC45)</f>
        <v>0.34293221062117563</v>
      </c>
      <c r="F56" s="22"/>
    </row>
    <row r="57" spans="3:13" x14ac:dyDescent="0.75">
      <c r="C57" t="s">
        <v>84</v>
      </c>
      <c r="D57" s="23">
        <f>+(F45+L45+R45+X45+AD45)/(E45+K45+Q45+W45+AC45)</f>
        <v>0.16991186041489781</v>
      </c>
      <c r="M57" s="14"/>
    </row>
    <row r="58" spans="3:13" x14ac:dyDescent="0.75">
      <c r="D58" s="23">
        <f>+D56+ABS(D57)</f>
        <v>0.51284407103607343</v>
      </c>
    </row>
  </sheetData>
  <autoFilter ref="A1:AF51" xr:uid="{BBC0BBFD-B569-49A5-AEFF-19B5D8B5EC94}"/>
  <conditionalFormatting sqref="H2:H44 N2:N44 T2:T44 Z2:Z44 AF2:AF44">
    <cfRule type="cellIs" dxfId="1" priority="1" operator="greaterThan">
      <formula>0.24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3202-E8CE-4C2E-A74B-8CEFBCCC118D}">
  <dimension ref="A1:AF58"/>
  <sheetViews>
    <sheetView tabSelected="1" workbookViewId="0">
      <pane ySplit="1" topLeftCell="A2" activePane="bottomLeft" state="frozen"/>
      <selection pane="bottomLeft" activeCell="D58" sqref="D58"/>
    </sheetView>
  </sheetViews>
  <sheetFormatPr baseColWidth="10" defaultRowHeight="14.75" x14ac:dyDescent="0.75"/>
  <cols>
    <col min="1" max="1" width="8" bestFit="1" customWidth="1"/>
    <col min="2" max="2" width="8" customWidth="1"/>
    <col min="3" max="3" width="11.2265625" bestFit="1" customWidth="1"/>
    <col min="4" max="4" width="12.26953125" bestFit="1" customWidth="1"/>
    <col min="5" max="5" width="11.2265625" bestFit="1" customWidth="1"/>
    <col min="6" max="6" width="7.90625" bestFit="1" customWidth="1"/>
    <col min="7" max="7" width="10.76953125" bestFit="1" customWidth="1"/>
    <col min="8" max="8" width="10.1328125" bestFit="1" customWidth="1"/>
    <col min="9" max="9" width="11.31640625" bestFit="1" customWidth="1"/>
    <col min="10" max="10" width="13.08984375" bestFit="1" customWidth="1"/>
    <col min="11" max="11" width="8.86328125" bestFit="1" customWidth="1"/>
    <col min="12" max="12" width="7.36328125" bestFit="1" customWidth="1"/>
    <col min="13" max="13" width="8.31640625" bestFit="1" customWidth="1"/>
    <col min="14" max="14" width="6.54296875" bestFit="1" customWidth="1"/>
    <col min="15" max="15" width="11.2265625" bestFit="1" customWidth="1"/>
    <col min="16" max="16" width="12.2265625" bestFit="1" customWidth="1"/>
    <col min="17" max="17" width="9.08984375" bestFit="1" customWidth="1"/>
    <col min="18" max="18" width="7.36328125" bestFit="1" customWidth="1"/>
    <col min="19" max="19" width="8.31640625" bestFit="1" customWidth="1"/>
    <col min="20" max="20" width="5.6796875" bestFit="1" customWidth="1"/>
    <col min="21" max="21" width="11.2265625" bestFit="1" customWidth="1"/>
    <col min="22" max="22" width="12.453125" bestFit="1" customWidth="1"/>
    <col min="23" max="23" width="9.08984375" bestFit="1" customWidth="1"/>
    <col min="24" max="24" width="7.36328125" bestFit="1" customWidth="1"/>
    <col min="25" max="25" width="8.31640625" bestFit="1" customWidth="1"/>
    <col min="26" max="26" width="5.6796875" bestFit="1" customWidth="1"/>
    <col min="27" max="27" width="11.2265625" bestFit="1" customWidth="1"/>
    <col min="28" max="28" width="12" bestFit="1" customWidth="1"/>
    <col min="29" max="29" width="9.08984375" bestFit="1" customWidth="1"/>
    <col min="30" max="30" width="7.1328125" bestFit="1" customWidth="1"/>
    <col min="31" max="31" width="8.31640625" bestFit="1" customWidth="1"/>
    <col min="32" max="32" width="5.6796875" bestFit="1" customWidth="1"/>
  </cols>
  <sheetData>
    <row r="1" spans="1:32" x14ac:dyDescent="0.75">
      <c r="A1" s="4" t="s">
        <v>0</v>
      </c>
      <c r="B1" s="4" t="s">
        <v>69</v>
      </c>
      <c r="C1" s="4" t="s">
        <v>62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63</v>
      </c>
      <c r="J1" s="5" t="s">
        <v>6</v>
      </c>
      <c r="K1" s="5" t="s">
        <v>7</v>
      </c>
      <c r="L1" s="5" t="s">
        <v>3</v>
      </c>
      <c r="M1" s="5" t="s">
        <v>4</v>
      </c>
      <c r="N1" s="5" t="s">
        <v>5</v>
      </c>
      <c r="O1" s="4" t="s">
        <v>64</v>
      </c>
      <c r="P1" s="4" t="s">
        <v>8</v>
      </c>
      <c r="Q1" s="4" t="s">
        <v>9</v>
      </c>
      <c r="R1" s="4" t="s">
        <v>3</v>
      </c>
      <c r="S1" s="4" t="s">
        <v>4</v>
      </c>
      <c r="T1" s="4" t="s">
        <v>5</v>
      </c>
      <c r="U1" s="5" t="s">
        <v>65</v>
      </c>
      <c r="V1" s="5" t="s">
        <v>10</v>
      </c>
      <c r="W1" s="5" t="s">
        <v>11</v>
      </c>
      <c r="X1" s="5" t="s">
        <v>3</v>
      </c>
      <c r="Y1" s="5" t="s">
        <v>4</v>
      </c>
      <c r="Z1" s="5" t="s">
        <v>5</v>
      </c>
      <c r="AA1" s="4" t="s">
        <v>66</v>
      </c>
      <c r="AB1" s="4" t="s">
        <v>12</v>
      </c>
      <c r="AC1" s="4" t="s">
        <v>13</v>
      </c>
      <c r="AD1" s="4" t="s">
        <v>3</v>
      </c>
      <c r="AE1" s="4" t="s">
        <v>4</v>
      </c>
      <c r="AF1" s="4" t="s">
        <v>5</v>
      </c>
    </row>
    <row r="2" spans="1:32" x14ac:dyDescent="0.75">
      <c r="A2" s="6" t="s">
        <v>14</v>
      </c>
      <c r="B2" s="6" t="str">
        <f>+_xlfn.XLOOKUP(A2,[1]Hoja1!$A:$A,[1]Hoja1!$C:$C,0,0)</f>
        <v>AAA</v>
      </c>
      <c r="C2" s="6" t="s">
        <v>20</v>
      </c>
      <c r="D2" s="7">
        <f>+_xlfn.XLOOKUP(A2,[7]Sheet1!$B:$B,[7]Sheet1!$C:$C,0,0)</f>
        <v>31918.833333333328</v>
      </c>
      <c r="E2" s="7">
        <v>45542</v>
      </c>
      <c r="F2" s="7">
        <f>D2-E2</f>
        <v>-13623.166666666672</v>
      </c>
      <c r="G2" s="8">
        <f>ABS(F2)</f>
        <v>13623.166666666672</v>
      </c>
      <c r="H2" s="9">
        <f>G2/E2</f>
        <v>0.29913413259555294</v>
      </c>
      <c r="I2" s="6" t="s">
        <v>20</v>
      </c>
      <c r="J2" s="8">
        <f>+_xlfn.XLOOKUP(A2,[8]Sheet1!$B:$B,[8]Sheet1!$C:$C,0,0)</f>
        <v>32025</v>
      </c>
      <c r="K2" s="8">
        <v>33470</v>
      </c>
      <c r="L2" s="8">
        <f>K2-J2</f>
        <v>1445</v>
      </c>
      <c r="M2" s="8">
        <f>ABS(L2)</f>
        <v>1445</v>
      </c>
      <c r="N2" s="9">
        <f>M2/K2</f>
        <v>4.3172990737974308E-2</v>
      </c>
      <c r="O2" s="9" t="s">
        <v>20</v>
      </c>
      <c r="P2" s="8">
        <f>+_xlfn.XLOOKUP(A2,[9]Sheet1!$B:$B,[9]Sheet1!$C:$C,0,0)</f>
        <v>34551.692307692298</v>
      </c>
      <c r="Q2" s="8">
        <v>59589</v>
      </c>
      <c r="R2" s="8">
        <f>Q2-P2</f>
        <v>25037.307692307702</v>
      </c>
      <c r="S2" s="8">
        <f>ABS(R2)</f>
        <v>25037.307692307702</v>
      </c>
      <c r="T2" s="9">
        <f>S2/Q2</f>
        <v>0.42016660276741852</v>
      </c>
      <c r="U2" s="9" t="s">
        <v>20</v>
      </c>
      <c r="V2" s="8">
        <f>+_xlfn.XLOOKUP(A2,[10]Sheet1!$B:$B,[10]Sheet1!$C:$C,0,0)</f>
        <v>35150.166666666657</v>
      </c>
      <c r="W2" s="8">
        <v>69908</v>
      </c>
      <c r="X2" s="8">
        <f>W2-V2</f>
        <v>34757.833333333343</v>
      </c>
      <c r="Y2" s="8">
        <f>ABS(X2)</f>
        <v>34757.833333333343</v>
      </c>
      <c r="Z2" s="9">
        <f>Y2/W2</f>
        <v>0.49719393107131293</v>
      </c>
      <c r="AA2" s="6" t="s">
        <v>20</v>
      </c>
      <c r="AB2" s="8">
        <f>+_xlfn.XLOOKUP(A2,[11]Sheet1!$B:$B,[11]Sheet1!$C:$C,0,0)</f>
        <v>50841.2578125</v>
      </c>
      <c r="AC2" s="8">
        <v>53880</v>
      </c>
      <c r="AD2" s="8">
        <f>AC2-AB2</f>
        <v>3038.7421875</v>
      </c>
      <c r="AE2" s="8">
        <f>ABS(AD2)</f>
        <v>3038.7421875</v>
      </c>
      <c r="AF2" s="9">
        <f>AE2/AC2</f>
        <v>5.6398333101336302E-2</v>
      </c>
    </row>
    <row r="3" spans="1:32" x14ac:dyDescent="0.75">
      <c r="A3" s="6" t="s">
        <v>16</v>
      </c>
      <c r="B3" s="6" t="str">
        <f>+_xlfn.XLOOKUP(A3,[1]Hoja1!$A:$A,[1]Hoja1!$C:$C,0,0)</f>
        <v>B</v>
      </c>
      <c r="C3" s="6" t="s">
        <v>20</v>
      </c>
      <c r="D3" s="7">
        <f>+_xlfn.XLOOKUP(A3,[7]Sheet1!$B:$B,[7]Sheet1!$C:$C,0,0)</f>
        <v>11272.2734375</v>
      </c>
      <c r="E3" s="7">
        <v>18601</v>
      </c>
      <c r="F3" s="7">
        <f t="shared" ref="F3:F43" si="0">D3-E3</f>
        <v>-7328.7265625</v>
      </c>
      <c r="G3" s="8">
        <f>ABS(F3)</f>
        <v>7328.7265625</v>
      </c>
      <c r="H3" s="9">
        <f>G3/E3</f>
        <v>0.39399637452287511</v>
      </c>
      <c r="I3" s="6" t="s">
        <v>29</v>
      </c>
      <c r="J3" s="8">
        <f>+_xlfn.XLOOKUP(A3,[8]Sheet1!$B:$B,[8]Sheet1!$C:$C,0,0)</f>
        <v>4522.44189453125</v>
      </c>
      <c r="K3" s="8">
        <v>15005</v>
      </c>
      <c r="L3" s="8">
        <f>K3-J3</f>
        <v>10482.55810546875</v>
      </c>
      <c r="M3" s="8">
        <f>ABS(L3)</f>
        <v>10482.55810546875</v>
      </c>
      <c r="N3" s="9">
        <f>M3/K3</f>
        <v>0.69860433891827722</v>
      </c>
      <c r="O3" s="9" t="s">
        <v>20</v>
      </c>
      <c r="P3" s="8">
        <f>+_xlfn.XLOOKUP(A3,[9]Sheet1!$B:$B,[9]Sheet1!$C:$C,0,0)</f>
        <v>9255</v>
      </c>
      <c r="Q3" s="8">
        <v>15408</v>
      </c>
      <c r="R3" s="8">
        <f>Q3-P3</f>
        <v>6153</v>
      </c>
      <c r="S3" s="8">
        <f>ABS(R3)</f>
        <v>6153</v>
      </c>
      <c r="T3" s="9">
        <f>S3/Q3</f>
        <v>0.39933800623052962</v>
      </c>
      <c r="U3" s="9" t="s">
        <v>20</v>
      </c>
      <c r="V3" s="8">
        <f>+_xlfn.XLOOKUP(A3,[10]Sheet1!$B:$B,[10]Sheet1!$C:$C,0,0)</f>
        <v>9796.25</v>
      </c>
      <c r="W3" s="8">
        <v>13381</v>
      </c>
      <c r="X3" s="8">
        <f>W3-V3</f>
        <v>3584.75</v>
      </c>
      <c r="Y3" s="8">
        <f>ABS(X3)</f>
        <v>3584.75</v>
      </c>
      <c r="Z3" s="9">
        <f>Y3/W3</f>
        <v>0.26789851281668037</v>
      </c>
      <c r="AA3" s="6" t="s">
        <v>20</v>
      </c>
      <c r="AB3" s="8">
        <f>+_xlfn.XLOOKUP(A3,[11]Sheet1!$B:$B,[11]Sheet1!$C:$C,0,0)</f>
        <v>10912</v>
      </c>
      <c r="AC3" s="8">
        <v>20482</v>
      </c>
      <c r="AD3" s="8">
        <f>AC3-AB3</f>
        <v>9570</v>
      </c>
      <c r="AE3" s="8">
        <f>ABS(AD3)</f>
        <v>9570</v>
      </c>
      <c r="AF3" s="9">
        <f>AE3/AC3</f>
        <v>0.46723952738990332</v>
      </c>
    </row>
    <row r="4" spans="1:32" x14ac:dyDescent="0.75">
      <c r="A4" s="6" t="s">
        <v>17</v>
      </c>
      <c r="B4" s="6" t="str">
        <f>+_xlfn.XLOOKUP(A4,[1]Hoja1!$A:$A,[1]Hoja1!$C:$C,0,0)</f>
        <v>B</v>
      </c>
      <c r="C4" s="6" t="s">
        <v>20</v>
      </c>
      <c r="D4" s="7">
        <f>+_xlfn.XLOOKUP(A4,[7]Sheet1!$B:$B,[7]Sheet1!$C:$C,0,0)</f>
        <v>13207.50525179503</v>
      </c>
      <c r="E4" s="7">
        <v>8768</v>
      </c>
      <c r="F4" s="7">
        <f t="shared" si="0"/>
        <v>4439.5052517950298</v>
      </c>
      <c r="G4" s="8">
        <f t="shared" ref="G4:G42" si="1">ABS(F4)</f>
        <v>4439.5052517950298</v>
      </c>
      <c r="H4" s="9">
        <f t="shared" ref="H4:H43" si="2">G4/E4</f>
        <v>0.50633043473939665</v>
      </c>
      <c r="I4" s="6" t="s">
        <v>20</v>
      </c>
      <c r="J4" s="8">
        <f>+_xlfn.XLOOKUP(A4,[8]Sheet1!$B:$B,[8]Sheet1!$C:$C,0,0)</f>
        <v>13519.250969482189</v>
      </c>
      <c r="K4" s="8">
        <v>12710</v>
      </c>
      <c r="L4" s="8">
        <f t="shared" ref="L4:L43" si="3">K4-J4</f>
        <v>-809.25096948218925</v>
      </c>
      <c r="M4" s="8">
        <f t="shared" ref="M4:M43" si="4">ABS(L4)</f>
        <v>809.25096948218925</v>
      </c>
      <c r="N4" s="9">
        <f t="shared" ref="N4:N43" si="5">M4/K4</f>
        <v>6.3670414593405916E-2</v>
      </c>
      <c r="O4" s="9" t="s">
        <v>20</v>
      </c>
      <c r="P4" s="8">
        <f>+_xlfn.XLOOKUP(A4,[9]Sheet1!$B:$B,[9]Sheet1!$C:$C,0,0)</f>
        <v>14025.444444444451</v>
      </c>
      <c r="Q4" s="8">
        <v>23470</v>
      </c>
      <c r="R4" s="8">
        <f t="shared" ref="R4:R44" si="6">Q4-P4</f>
        <v>9444.5555555555493</v>
      </c>
      <c r="S4" s="8">
        <f t="shared" ref="S4:S44" si="7">ABS(R4)</f>
        <v>9444.5555555555493</v>
      </c>
      <c r="T4" s="9">
        <f t="shared" ref="T4:T44" si="8">S4/Q4</f>
        <v>0.40240969559248185</v>
      </c>
      <c r="U4" s="9" t="s">
        <v>20</v>
      </c>
      <c r="V4" s="8">
        <f>+_xlfn.XLOOKUP(A4,[10]Sheet1!$B:$B,[10]Sheet1!$C:$C,0,0)</f>
        <v>13968.5</v>
      </c>
      <c r="W4" s="8">
        <v>18187</v>
      </c>
      <c r="X4" s="8">
        <f t="shared" ref="X4:X44" si="9">W4-V4</f>
        <v>4218.5</v>
      </c>
      <c r="Y4" s="8">
        <f t="shared" ref="Y4:Y44" si="10">ABS(X4)</f>
        <v>4218.5</v>
      </c>
      <c r="Z4" s="9">
        <f t="shared" ref="Z4:Z44" si="11">Y4/W4</f>
        <v>0.23195139385275196</v>
      </c>
      <c r="AA4" s="6" t="s">
        <v>20</v>
      </c>
      <c r="AB4" s="8">
        <f>+_xlfn.XLOOKUP(A4,[11]Sheet1!$B:$B,[11]Sheet1!$C:$C,0,0)</f>
        <v>13615.55169628795</v>
      </c>
      <c r="AC4" s="8">
        <v>11600</v>
      </c>
      <c r="AD4" s="8">
        <f t="shared" ref="AD4:AD44" si="12">AC4-AB4</f>
        <v>-2015.5516962879501</v>
      </c>
      <c r="AE4" s="8">
        <f t="shared" ref="AE4:AE44" si="13">ABS(AD4)</f>
        <v>2015.5516962879501</v>
      </c>
      <c r="AF4" s="9">
        <f t="shared" ref="AF4:AF44" si="14">AE4/AC4</f>
        <v>0.17375445657654742</v>
      </c>
    </row>
    <row r="5" spans="1:32" x14ac:dyDescent="0.75">
      <c r="A5" s="6" t="s">
        <v>19</v>
      </c>
      <c r="B5" s="6" t="str">
        <f>+_xlfn.XLOOKUP(A5,[1]Hoja1!$A:$A,[1]Hoja1!$C:$C,0,0)</f>
        <v>A</v>
      </c>
      <c r="C5" s="6" t="s">
        <v>20</v>
      </c>
      <c r="D5" s="7">
        <f>+_xlfn.XLOOKUP(A5,[7]Sheet1!$B:$B,[7]Sheet1!$C:$C,0,0)</f>
        <v>20802.846153846149</v>
      </c>
      <c r="E5" s="7">
        <v>17437</v>
      </c>
      <c r="F5" s="7">
        <f t="shared" si="0"/>
        <v>3365.8461538461488</v>
      </c>
      <c r="G5" s="8">
        <f t="shared" si="1"/>
        <v>3365.8461538461488</v>
      </c>
      <c r="H5" s="9">
        <f t="shared" si="2"/>
        <v>0.19302897022688242</v>
      </c>
      <c r="I5" s="6" t="s">
        <v>20</v>
      </c>
      <c r="J5" s="8">
        <f>+_xlfn.XLOOKUP(A5,[8]Sheet1!$B:$B,[8]Sheet1!$C:$C,0,0)</f>
        <v>21334</v>
      </c>
      <c r="K5" s="8">
        <v>21661</v>
      </c>
      <c r="L5" s="8">
        <f t="shared" si="3"/>
        <v>327</v>
      </c>
      <c r="M5" s="8">
        <f t="shared" si="4"/>
        <v>327</v>
      </c>
      <c r="N5" s="9">
        <f t="shared" si="5"/>
        <v>1.5096255943862241E-2</v>
      </c>
      <c r="O5" s="9" t="s">
        <v>20</v>
      </c>
      <c r="P5" s="8">
        <f>+_xlfn.XLOOKUP(A5,[9]Sheet1!$B:$B,[9]Sheet1!$C:$C,0,0)</f>
        <v>20309</v>
      </c>
      <c r="Q5" s="8">
        <v>33473</v>
      </c>
      <c r="R5" s="8">
        <f t="shared" si="6"/>
        <v>13164</v>
      </c>
      <c r="S5" s="8">
        <f t="shared" si="7"/>
        <v>13164</v>
      </c>
      <c r="T5" s="9">
        <f t="shared" si="8"/>
        <v>0.39327218952588655</v>
      </c>
      <c r="U5" s="9" t="s">
        <v>20</v>
      </c>
      <c r="V5" s="8">
        <f>+_xlfn.XLOOKUP(A5,[10]Sheet1!$B:$B,[10]Sheet1!$C:$C,0,0)</f>
        <v>21143.166015625</v>
      </c>
      <c r="W5" s="8">
        <v>14267</v>
      </c>
      <c r="X5" s="8">
        <f t="shared" si="9"/>
        <v>-6876.166015625</v>
      </c>
      <c r="Y5" s="8">
        <f t="shared" si="10"/>
        <v>6876.166015625</v>
      </c>
      <c r="Z5" s="9">
        <f t="shared" si="11"/>
        <v>0.48196299261407444</v>
      </c>
      <c r="AA5" s="6" t="s">
        <v>20</v>
      </c>
      <c r="AB5" s="8">
        <f>+_xlfn.XLOOKUP(A5,[11]Sheet1!$B:$B,[11]Sheet1!$C:$C,0,0)</f>
        <v>21712.444444444449</v>
      </c>
      <c r="AC5" s="8">
        <v>38502</v>
      </c>
      <c r="AD5" s="8">
        <f t="shared" si="12"/>
        <v>16789.555555555551</v>
      </c>
      <c r="AE5" s="8">
        <f t="shared" si="13"/>
        <v>16789.555555555551</v>
      </c>
      <c r="AF5" s="9">
        <f t="shared" si="14"/>
        <v>0.43606969912096905</v>
      </c>
    </row>
    <row r="6" spans="1:32" x14ac:dyDescent="0.75">
      <c r="A6" s="6" t="s">
        <v>21</v>
      </c>
      <c r="B6" s="6" t="str">
        <f>+_xlfn.XLOOKUP(A6,[1]Hoja1!$A:$A,[1]Hoja1!$C:$C,0,0)</f>
        <v>AAA</v>
      </c>
      <c r="C6" s="6" t="s">
        <v>20</v>
      </c>
      <c r="D6" s="7">
        <f>+_xlfn.XLOOKUP(A6,[7]Sheet1!$B:$B,[7]Sheet1!$C:$C,0,0)</f>
        <v>66001.75</v>
      </c>
      <c r="E6" s="7">
        <v>43817</v>
      </c>
      <c r="F6" s="7">
        <f t="shared" si="0"/>
        <v>22184.75</v>
      </c>
      <c r="G6" s="8">
        <f t="shared" si="1"/>
        <v>22184.75</v>
      </c>
      <c r="H6" s="9">
        <f t="shared" si="2"/>
        <v>0.50630463062281761</v>
      </c>
      <c r="I6" s="6" t="s">
        <v>20</v>
      </c>
      <c r="J6" s="8">
        <f>+_xlfn.XLOOKUP(A6,[8]Sheet1!$B:$B,[8]Sheet1!$C:$C,0,0)</f>
        <v>60356</v>
      </c>
      <c r="K6" s="8">
        <v>67740</v>
      </c>
      <c r="L6" s="8">
        <f t="shared" si="3"/>
        <v>7384</v>
      </c>
      <c r="M6" s="8">
        <f t="shared" si="4"/>
        <v>7384</v>
      </c>
      <c r="N6" s="9">
        <f t="shared" si="5"/>
        <v>0.10900501919102451</v>
      </c>
      <c r="O6" s="9" t="s">
        <v>20</v>
      </c>
      <c r="P6" s="8">
        <f>+_xlfn.XLOOKUP(A6,[9]Sheet1!$B:$B,[9]Sheet1!$C:$C,0,0)</f>
        <v>63267.230769230773</v>
      </c>
      <c r="Q6" s="8">
        <v>99937</v>
      </c>
      <c r="R6" s="8">
        <f t="shared" si="6"/>
        <v>36669.769230769227</v>
      </c>
      <c r="S6" s="8">
        <f t="shared" si="7"/>
        <v>36669.769230769227</v>
      </c>
      <c r="T6" s="9">
        <f t="shared" si="8"/>
        <v>0.36692885748790965</v>
      </c>
      <c r="U6" s="9" t="s">
        <v>20</v>
      </c>
      <c r="V6" s="8">
        <f>+_xlfn.XLOOKUP(A6,[10]Sheet1!$B:$B,[10]Sheet1!$C:$C,0,0)</f>
        <v>64404.692307692298</v>
      </c>
      <c r="W6" s="8">
        <v>116421</v>
      </c>
      <c r="X6" s="8">
        <f t="shared" si="9"/>
        <v>52016.307692307702</v>
      </c>
      <c r="Y6" s="8">
        <f t="shared" si="10"/>
        <v>52016.307692307702</v>
      </c>
      <c r="Z6" s="9">
        <f t="shared" si="11"/>
        <v>0.44679488831317116</v>
      </c>
      <c r="AA6" s="6" t="s">
        <v>20</v>
      </c>
      <c r="AB6" s="8">
        <f>+_xlfn.XLOOKUP(A6,[11]Sheet1!$B:$B,[11]Sheet1!$C:$C,0,0)</f>
        <v>91781.8203125</v>
      </c>
      <c r="AC6" s="8">
        <v>77629</v>
      </c>
      <c r="AD6" s="8">
        <f t="shared" si="12"/>
        <v>-14152.8203125</v>
      </c>
      <c r="AE6" s="8">
        <f t="shared" si="13"/>
        <v>14152.8203125</v>
      </c>
      <c r="AF6" s="9">
        <f t="shared" si="14"/>
        <v>0.18231357240850712</v>
      </c>
    </row>
    <row r="7" spans="1:32" x14ac:dyDescent="0.75">
      <c r="A7" s="6" t="s">
        <v>22</v>
      </c>
      <c r="B7" s="6" t="str">
        <f>+_xlfn.XLOOKUP(A7,[1]Hoja1!$A:$A,[1]Hoja1!$C:$C,0,0)</f>
        <v>A</v>
      </c>
      <c r="C7" s="6" t="s">
        <v>20</v>
      </c>
      <c r="D7" s="7">
        <f>+_xlfn.XLOOKUP(A7,[7]Sheet1!$B:$B,[7]Sheet1!$C:$C,0,0)</f>
        <v>23546.52941176471</v>
      </c>
      <c r="E7" s="7">
        <v>29916</v>
      </c>
      <c r="F7" s="7">
        <f t="shared" si="0"/>
        <v>-6369.4705882352901</v>
      </c>
      <c r="G7" s="8">
        <f t="shared" si="1"/>
        <v>6369.4705882352901</v>
      </c>
      <c r="H7" s="9">
        <f t="shared" si="2"/>
        <v>0.21291183942489939</v>
      </c>
      <c r="I7" s="6" t="s">
        <v>20</v>
      </c>
      <c r="J7" s="8">
        <f>+_xlfn.XLOOKUP(A7,[8]Sheet1!$B:$B,[8]Sheet1!$C:$C,0,0)</f>
        <v>21620.333333333328</v>
      </c>
      <c r="K7" s="8">
        <v>16345</v>
      </c>
      <c r="L7" s="8">
        <f t="shared" si="3"/>
        <v>-5275.3333333333285</v>
      </c>
      <c r="M7" s="8">
        <f t="shared" si="4"/>
        <v>5275.3333333333285</v>
      </c>
      <c r="N7" s="9">
        <f t="shared" si="5"/>
        <v>0.32274905679616572</v>
      </c>
      <c r="O7" s="9" t="s">
        <v>20</v>
      </c>
      <c r="P7" s="8">
        <f>+_xlfn.XLOOKUP(A7,[9]Sheet1!$B:$B,[9]Sheet1!$C:$C,0,0)</f>
        <v>24414.428571428569</v>
      </c>
      <c r="Q7" s="8">
        <v>24879</v>
      </c>
      <c r="R7" s="8">
        <f t="shared" si="6"/>
        <v>464.57142857143117</v>
      </c>
      <c r="S7" s="8">
        <f t="shared" si="7"/>
        <v>464.57142857143117</v>
      </c>
      <c r="T7" s="9">
        <f t="shared" si="8"/>
        <v>1.8673235603176623E-2</v>
      </c>
      <c r="U7" s="9" t="s">
        <v>20</v>
      </c>
      <c r="V7" s="8">
        <f>+_xlfn.XLOOKUP(A7,[10]Sheet1!$B:$B,[10]Sheet1!$C:$C,0,0)</f>
        <v>23833.333333333328</v>
      </c>
      <c r="W7" s="8">
        <v>36538</v>
      </c>
      <c r="X7" s="8">
        <f t="shared" si="9"/>
        <v>12704.666666666672</v>
      </c>
      <c r="Y7" s="8">
        <f t="shared" si="10"/>
        <v>12704.666666666672</v>
      </c>
      <c r="Z7" s="9">
        <f t="shared" si="11"/>
        <v>0.347711058806357</v>
      </c>
      <c r="AA7" s="6" t="s">
        <v>20</v>
      </c>
      <c r="AB7" s="8">
        <f>+_xlfn.XLOOKUP(A7,[11]Sheet1!$B:$B,[11]Sheet1!$C:$C,0,0)</f>
        <v>23842.857142857141</v>
      </c>
      <c r="AC7" s="8">
        <v>26556</v>
      </c>
      <c r="AD7" s="8">
        <f t="shared" si="12"/>
        <v>2713.1428571428587</v>
      </c>
      <c r="AE7" s="8">
        <f t="shared" si="13"/>
        <v>2713.1428571428587</v>
      </c>
      <c r="AF7" s="9">
        <f t="shared" si="14"/>
        <v>0.10216684956856675</v>
      </c>
    </row>
    <row r="8" spans="1:32" x14ac:dyDescent="0.75">
      <c r="A8" s="6" t="s">
        <v>23</v>
      </c>
      <c r="B8" s="6" t="str">
        <f>+_xlfn.XLOOKUP(A8,[1]Hoja1!$A:$A,[1]Hoja1!$C:$C,0,0)</f>
        <v>A</v>
      </c>
      <c r="C8" s="6" t="s">
        <v>20</v>
      </c>
      <c r="D8" s="7">
        <f>+_xlfn.XLOOKUP(A8,[7]Sheet1!$B:$B,[7]Sheet1!$C:$C,0,0)</f>
        <v>25786</v>
      </c>
      <c r="E8" s="7">
        <v>21260</v>
      </c>
      <c r="F8" s="7">
        <f t="shared" si="0"/>
        <v>4526</v>
      </c>
      <c r="G8" s="8">
        <f t="shared" si="1"/>
        <v>4526</v>
      </c>
      <c r="H8" s="9">
        <f t="shared" si="2"/>
        <v>0.21288805268109126</v>
      </c>
      <c r="I8" s="6" t="s">
        <v>20</v>
      </c>
      <c r="J8" s="8">
        <f>+_xlfn.XLOOKUP(A8,[8]Sheet1!$B:$B,[8]Sheet1!$C:$C,0,0)</f>
        <v>26267</v>
      </c>
      <c r="K8" s="8">
        <v>23232</v>
      </c>
      <c r="L8" s="8">
        <f t="shared" si="3"/>
        <v>-3035</v>
      </c>
      <c r="M8" s="8">
        <f t="shared" si="4"/>
        <v>3035</v>
      </c>
      <c r="N8" s="9">
        <f t="shared" si="5"/>
        <v>0.13063877410468319</v>
      </c>
      <c r="O8" s="9" t="s">
        <v>20</v>
      </c>
      <c r="P8" s="8">
        <f>+_xlfn.XLOOKUP(A8,[9]Sheet1!$B:$B,[9]Sheet1!$C:$C,0,0)</f>
        <v>21260</v>
      </c>
      <c r="Q8" s="8">
        <v>28687</v>
      </c>
      <c r="R8" s="8">
        <f t="shared" si="6"/>
        <v>7427</v>
      </c>
      <c r="S8" s="8">
        <f t="shared" si="7"/>
        <v>7427</v>
      </c>
      <c r="T8" s="9">
        <f t="shared" si="8"/>
        <v>0.25889775856659814</v>
      </c>
      <c r="U8" s="9" t="s">
        <v>20</v>
      </c>
      <c r="V8" s="8">
        <f>+_xlfn.XLOOKUP(A8,[10]Sheet1!$B:$B,[10]Sheet1!$C:$C,0,0)</f>
        <v>22851</v>
      </c>
      <c r="W8" s="8">
        <v>35265</v>
      </c>
      <c r="X8" s="8">
        <f t="shared" si="9"/>
        <v>12414</v>
      </c>
      <c r="Y8" s="8">
        <f t="shared" si="10"/>
        <v>12414</v>
      </c>
      <c r="Z8" s="9">
        <f t="shared" si="11"/>
        <v>0.35202041684389623</v>
      </c>
      <c r="AA8" s="6" t="s">
        <v>15</v>
      </c>
      <c r="AB8" s="8">
        <f>+_xlfn.XLOOKUP(A8,[11]Sheet1!$B:$B,[11]Sheet1!$C:$C,0,0)</f>
        <v>28738</v>
      </c>
      <c r="AC8" s="8">
        <v>20203</v>
      </c>
      <c r="AD8" s="8">
        <f t="shared" si="12"/>
        <v>-8535</v>
      </c>
      <c r="AE8" s="8">
        <f t="shared" si="13"/>
        <v>8535</v>
      </c>
      <c r="AF8" s="9">
        <f t="shared" si="14"/>
        <v>0.42246201059248628</v>
      </c>
    </row>
    <row r="9" spans="1:32" x14ac:dyDescent="0.75">
      <c r="A9" s="6" t="s">
        <v>24</v>
      </c>
      <c r="B9" s="6" t="str">
        <f>+_xlfn.XLOOKUP(A9,[1]Hoja1!$A:$A,[1]Hoja1!$C:$C,0,0)</f>
        <v>C</v>
      </c>
      <c r="C9" s="6" t="s">
        <v>20</v>
      </c>
      <c r="D9" s="7">
        <f>+_xlfn.XLOOKUP(A9,[7]Sheet1!$B:$B,[7]Sheet1!$C:$C,0,0)</f>
        <v>989.09090909090912</v>
      </c>
      <c r="E9" s="7">
        <v>990</v>
      </c>
      <c r="F9" s="7">
        <f t="shared" si="0"/>
        <v>-0.90909090909087809</v>
      </c>
      <c r="G9" s="8">
        <f t="shared" si="1"/>
        <v>0.90909090909087809</v>
      </c>
      <c r="H9" s="9">
        <f t="shared" si="2"/>
        <v>9.1827364554634148E-4</v>
      </c>
      <c r="I9" s="6" t="s">
        <v>20</v>
      </c>
      <c r="J9" s="8">
        <f>+_xlfn.XLOOKUP(A9,[8]Sheet1!$B:$B,[8]Sheet1!$C:$C,0,0)</f>
        <v>1046.4444444444439</v>
      </c>
      <c r="K9" s="8">
        <v>412</v>
      </c>
      <c r="L9" s="8">
        <f t="shared" si="3"/>
        <v>-634.44444444444389</v>
      </c>
      <c r="M9" s="8">
        <f t="shared" si="4"/>
        <v>634.44444444444389</v>
      </c>
      <c r="N9" s="9">
        <f t="shared" si="5"/>
        <v>1.5399137001078735</v>
      </c>
      <c r="O9" s="9" t="s">
        <v>20</v>
      </c>
      <c r="P9" s="8">
        <f>+_xlfn.XLOOKUP(A9,[9]Sheet1!$B:$B,[9]Sheet1!$C:$C,0,0)</f>
        <v>1043.473684210526</v>
      </c>
      <c r="Q9" s="8">
        <v>782</v>
      </c>
      <c r="R9" s="8">
        <f t="shared" si="6"/>
        <v>-261.47368421052602</v>
      </c>
      <c r="S9" s="8">
        <f t="shared" si="7"/>
        <v>261.47368421052602</v>
      </c>
      <c r="T9" s="9">
        <f t="shared" si="8"/>
        <v>0.33436532507739902</v>
      </c>
      <c r="U9" s="9" t="s">
        <v>20</v>
      </c>
      <c r="V9" s="8">
        <f>+_xlfn.XLOOKUP(A9,[10]Sheet1!$B:$B,[10]Sheet1!$C:$C,0,0)</f>
        <v>1048.294117647059</v>
      </c>
      <c r="W9" s="8">
        <v>1501</v>
      </c>
      <c r="X9" s="8">
        <f t="shared" si="9"/>
        <v>452.70588235294099</v>
      </c>
      <c r="Y9" s="8">
        <f t="shared" si="10"/>
        <v>452.70588235294099</v>
      </c>
      <c r="Z9" s="9">
        <f t="shared" si="11"/>
        <v>0.3016028529999607</v>
      </c>
      <c r="AA9" s="6" t="s">
        <v>20</v>
      </c>
      <c r="AB9" s="8">
        <f>+_xlfn.XLOOKUP(A9,[11]Sheet1!$B:$B,[11]Sheet1!$C:$C,0,0)</f>
        <v>1007.823529411765</v>
      </c>
      <c r="AC9" s="8">
        <v>1216</v>
      </c>
      <c r="AD9" s="8">
        <f t="shared" si="12"/>
        <v>208.17647058823502</v>
      </c>
      <c r="AE9" s="8">
        <f t="shared" si="13"/>
        <v>208.17647058823502</v>
      </c>
      <c r="AF9" s="9">
        <f t="shared" si="14"/>
        <v>0.17119775541795643</v>
      </c>
    </row>
    <row r="10" spans="1:32" x14ac:dyDescent="0.75">
      <c r="A10" s="6" t="s">
        <v>25</v>
      </c>
      <c r="B10" s="6" t="str">
        <f>+_xlfn.XLOOKUP(A10,[1]Hoja1!$A:$A,[1]Hoja1!$C:$C,0,0)</f>
        <v>C</v>
      </c>
      <c r="C10" s="6" t="s">
        <v>20</v>
      </c>
      <c r="D10" s="7">
        <f>+_xlfn.XLOOKUP(A10,[7]Sheet1!$B:$B,[7]Sheet1!$C:$C,0,0)</f>
        <v>1412.833333333333</v>
      </c>
      <c r="E10" s="7">
        <v>991</v>
      </c>
      <c r="F10" s="7">
        <f t="shared" si="0"/>
        <v>421.83333333333303</v>
      </c>
      <c r="G10" s="8">
        <f t="shared" si="1"/>
        <v>421.83333333333303</v>
      </c>
      <c r="H10" s="9">
        <f t="shared" si="2"/>
        <v>0.42566431214261657</v>
      </c>
      <c r="I10" s="6" t="s">
        <v>20</v>
      </c>
      <c r="J10" s="8">
        <f>+_xlfn.XLOOKUP(A10,[8]Sheet1!$B:$B,[8]Sheet1!$C:$C,0,0)</f>
        <v>1547.4650530396559</v>
      </c>
      <c r="K10" s="8">
        <v>739</v>
      </c>
      <c r="L10" s="8">
        <f t="shared" si="3"/>
        <v>-808.46505303965591</v>
      </c>
      <c r="M10" s="8">
        <f t="shared" si="4"/>
        <v>808.46505303965591</v>
      </c>
      <c r="N10" s="9">
        <f t="shared" si="5"/>
        <v>1.0939987185922273</v>
      </c>
      <c r="O10" s="9" t="s">
        <v>20</v>
      </c>
      <c r="P10" s="8">
        <f>+_xlfn.XLOOKUP(A10,[9]Sheet1!$B:$B,[9]Sheet1!$C:$C,0,0)</f>
        <v>1482.397339967019</v>
      </c>
      <c r="Q10" s="8">
        <v>796</v>
      </c>
      <c r="R10" s="8">
        <f t="shared" si="6"/>
        <v>-686.39733996701898</v>
      </c>
      <c r="S10" s="8">
        <f t="shared" si="7"/>
        <v>686.39733996701898</v>
      </c>
      <c r="T10" s="9">
        <f t="shared" si="8"/>
        <v>0.86230821603896857</v>
      </c>
      <c r="U10" s="9" t="s">
        <v>20</v>
      </c>
      <c r="V10" s="8">
        <f>+_xlfn.XLOOKUP(A10,[10]Sheet1!$B:$B,[10]Sheet1!$C:$C,0,0)</f>
        <v>1345.916666666667</v>
      </c>
      <c r="W10" s="8">
        <v>1762</v>
      </c>
      <c r="X10" s="8">
        <f t="shared" si="9"/>
        <v>416.08333333333303</v>
      </c>
      <c r="Y10" s="8">
        <f t="shared" si="10"/>
        <v>416.08333333333303</v>
      </c>
      <c r="Z10" s="9">
        <f t="shared" si="11"/>
        <v>0.23614264093832749</v>
      </c>
      <c r="AA10" s="6" t="s">
        <v>20</v>
      </c>
      <c r="AB10" s="8">
        <f>+_xlfn.XLOOKUP(A10,[11]Sheet1!$B:$B,[11]Sheet1!$C:$C,0,0)</f>
        <v>1346.181818181818</v>
      </c>
      <c r="AC10" s="8">
        <v>1990</v>
      </c>
      <c r="AD10" s="8">
        <f t="shared" si="12"/>
        <v>643.81818181818198</v>
      </c>
      <c r="AE10" s="8">
        <f t="shared" si="13"/>
        <v>643.81818181818198</v>
      </c>
      <c r="AF10" s="9">
        <f t="shared" si="14"/>
        <v>0.32352672453174974</v>
      </c>
    </row>
    <row r="11" spans="1:32" x14ac:dyDescent="0.75">
      <c r="A11" s="6" t="s">
        <v>26</v>
      </c>
      <c r="B11" s="6" t="str">
        <f>+_xlfn.XLOOKUP(A11,[1]Hoja1!$A:$A,[1]Hoja1!$C:$C,0,0)</f>
        <v>A</v>
      </c>
      <c r="C11" s="6" t="s">
        <v>20</v>
      </c>
      <c r="D11" s="7">
        <f>+_xlfn.XLOOKUP(A11,[7]Sheet1!$B:$B,[7]Sheet1!$C:$C,0,0)</f>
        <v>20137</v>
      </c>
      <c r="E11" s="7">
        <v>16240</v>
      </c>
      <c r="F11" s="7">
        <f t="shared" si="0"/>
        <v>3897</v>
      </c>
      <c r="G11" s="8">
        <f t="shared" si="1"/>
        <v>3897</v>
      </c>
      <c r="H11" s="9">
        <f t="shared" si="2"/>
        <v>0.23996305418719213</v>
      </c>
      <c r="I11" s="6" t="s">
        <v>20</v>
      </c>
      <c r="J11" s="8">
        <f>+_xlfn.XLOOKUP(A11,[8]Sheet1!$B:$B,[8]Sheet1!$C:$C,0,0)</f>
        <v>20895.400000000001</v>
      </c>
      <c r="K11" s="8">
        <v>21089</v>
      </c>
      <c r="L11" s="8">
        <f t="shared" si="3"/>
        <v>193.59999999999854</v>
      </c>
      <c r="M11" s="8">
        <f t="shared" si="4"/>
        <v>193.59999999999854</v>
      </c>
      <c r="N11" s="9">
        <f t="shared" si="5"/>
        <v>9.1801413058939987E-3</v>
      </c>
      <c r="O11" s="9" t="s">
        <v>20</v>
      </c>
      <c r="P11" s="8">
        <f>+_xlfn.XLOOKUP(A11,[9]Sheet1!$B:$B,[9]Sheet1!$C:$C,0,0)</f>
        <v>20119.5</v>
      </c>
      <c r="Q11" s="8">
        <v>33909</v>
      </c>
      <c r="R11" s="8">
        <f t="shared" si="6"/>
        <v>13789.5</v>
      </c>
      <c r="S11" s="8">
        <f t="shared" si="7"/>
        <v>13789.5</v>
      </c>
      <c r="T11" s="9">
        <f t="shared" si="8"/>
        <v>0.406661948155357</v>
      </c>
      <c r="U11" s="9" t="s">
        <v>20</v>
      </c>
      <c r="V11" s="8">
        <f>+_xlfn.XLOOKUP(A11,[10]Sheet1!$B:$B,[10]Sheet1!$C:$C,0,0)</f>
        <v>20253.666666666672</v>
      </c>
      <c r="W11" s="8">
        <v>28824</v>
      </c>
      <c r="X11" s="8">
        <f t="shared" si="9"/>
        <v>8570.3333333333285</v>
      </c>
      <c r="Y11" s="8">
        <f t="shared" si="10"/>
        <v>8570.3333333333285</v>
      </c>
      <c r="Z11" s="9">
        <f t="shared" si="11"/>
        <v>0.2973332408178368</v>
      </c>
      <c r="AA11" s="6" t="s">
        <v>20</v>
      </c>
      <c r="AB11" s="8">
        <f>+_xlfn.XLOOKUP(A11,[11]Sheet1!$B:$B,[11]Sheet1!$C:$C,0,0)</f>
        <v>22496.2</v>
      </c>
      <c r="AC11" s="8">
        <v>27596</v>
      </c>
      <c r="AD11" s="8">
        <f t="shared" si="12"/>
        <v>5099.7999999999993</v>
      </c>
      <c r="AE11" s="8">
        <f t="shared" si="13"/>
        <v>5099.7999999999993</v>
      </c>
      <c r="AF11" s="9">
        <f t="shared" si="14"/>
        <v>0.18480214523844032</v>
      </c>
    </row>
    <row r="12" spans="1:32" x14ac:dyDescent="0.75">
      <c r="A12" s="6" t="s">
        <v>27</v>
      </c>
      <c r="B12" s="6" t="str">
        <f>+_xlfn.XLOOKUP(A12,[1]Hoja1!$A:$A,[1]Hoja1!$C:$C,0,0)</f>
        <v>B</v>
      </c>
      <c r="C12" s="6" t="s">
        <v>15</v>
      </c>
      <c r="D12" s="7">
        <f>+_xlfn.XLOOKUP(A12,[7]Sheet1!$B:$B,[7]Sheet1!$C:$C,0,0)</f>
        <v>11431.17866684354</v>
      </c>
      <c r="E12" s="7">
        <v>10746</v>
      </c>
      <c r="F12" s="7">
        <f t="shared" si="0"/>
        <v>685.17866684353976</v>
      </c>
      <c r="G12" s="8">
        <f t="shared" si="1"/>
        <v>685.17866684353976</v>
      </c>
      <c r="H12" s="9">
        <f t="shared" si="2"/>
        <v>6.3761275529828756E-2</v>
      </c>
      <c r="I12" s="6" t="s">
        <v>20</v>
      </c>
      <c r="J12" s="8">
        <f>+_xlfn.XLOOKUP(A12,[8]Sheet1!$B:$B,[8]Sheet1!$C:$C,0,0)</f>
        <v>11335.28571428571</v>
      </c>
      <c r="K12" s="8">
        <v>13473</v>
      </c>
      <c r="L12" s="8">
        <f t="shared" si="3"/>
        <v>2137.7142857142899</v>
      </c>
      <c r="M12" s="8">
        <f t="shared" si="4"/>
        <v>2137.7142857142899</v>
      </c>
      <c r="N12" s="9">
        <f t="shared" si="5"/>
        <v>0.15866653942806277</v>
      </c>
      <c r="O12" s="9" t="s">
        <v>20</v>
      </c>
      <c r="P12" s="8">
        <f>+_xlfn.XLOOKUP(A12,[9]Sheet1!$B:$B,[9]Sheet1!$C:$C,0,0)</f>
        <v>10947</v>
      </c>
      <c r="Q12" s="8">
        <v>14833</v>
      </c>
      <c r="R12" s="8">
        <f t="shared" si="6"/>
        <v>3886</v>
      </c>
      <c r="S12" s="8">
        <f t="shared" si="7"/>
        <v>3886</v>
      </c>
      <c r="T12" s="9">
        <f t="shared" si="8"/>
        <v>0.26198341535764846</v>
      </c>
      <c r="U12" s="9" t="s">
        <v>20</v>
      </c>
      <c r="V12" s="8">
        <f>+_xlfn.XLOOKUP(A12,[10]Sheet1!$B:$B,[10]Sheet1!$C:$C,0,0)</f>
        <v>11143</v>
      </c>
      <c r="W12" s="8">
        <v>11821</v>
      </c>
      <c r="X12" s="8">
        <f t="shared" si="9"/>
        <v>678</v>
      </c>
      <c r="Y12" s="8">
        <f t="shared" si="10"/>
        <v>678</v>
      </c>
      <c r="Z12" s="9">
        <f t="shared" si="11"/>
        <v>5.735555367566196E-2</v>
      </c>
      <c r="AA12" s="6" t="s">
        <v>20</v>
      </c>
      <c r="AB12" s="8">
        <f>+_xlfn.XLOOKUP(A12,[11]Sheet1!$B:$B,[11]Sheet1!$C:$C,0,0)</f>
        <v>11754.33333333333</v>
      </c>
      <c r="AC12" s="8">
        <v>17007</v>
      </c>
      <c r="AD12" s="8">
        <f t="shared" si="12"/>
        <v>5252.6666666666697</v>
      </c>
      <c r="AE12" s="8">
        <f t="shared" si="13"/>
        <v>5252.6666666666697</v>
      </c>
      <c r="AF12" s="9">
        <f t="shared" si="14"/>
        <v>0.30885321730267945</v>
      </c>
    </row>
    <row r="13" spans="1:32" x14ac:dyDescent="0.75">
      <c r="A13" s="6" t="s">
        <v>28</v>
      </c>
      <c r="B13" s="6" t="str">
        <f>+_xlfn.XLOOKUP(A13,[1]Hoja1!$A:$A,[1]Hoja1!$C:$C,0,0)</f>
        <v>AAA</v>
      </c>
      <c r="C13" s="6" t="s">
        <v>49</v>
      </c>
      <c r="D13" s="7">
        <f>+_xlfn.XLOOKUP(A13,[7]Sheet1!$B:$B,[7]Sheet1!$C:$C,0,0)</f>
        <v>31758.34724361973</v>
      </c>
      <c r="E13" s="7">
        <v>32030</v>
      </c>
      <c r="F13" s="7">
        <f t="shared" si="0"/>
        <v>-271.65275638027015</v>
      </c>
      <c r="G13" s="8">
        <f t="shared" si="1"/>
        <v>271.65275638027015</v>
      </c>
      <c r="H13" s="9">
        <f t="shared" si="2"/>
        <v>8.481197514213867E-3</v>
      </c>
      <c r="I13" s="6" t="s">
        <v>15</v>
      </c>
      <c r="J13" s="8">
        <f>+_xlfn.XLOOKUP(A13,[8]Sheet1!$B:$B,[8]Sheet1!$C:$C,0,0)</f>
        <v>38642.711132498953</v>
      </c>
      <c r="K13" s="8">
        <v>42624</v>
      </c>
      <c r="L13" s="8">
        <f t="shared" si="3"/>
        <v>3981.2888675010472</v>
      </c>
      <c r="M13" s="8">
        <f t="shared" si="4"/>
        <v>3981.2888675010472</v>
      </c>
      <c r="N13" s="9">
        <f t="shared" si="5"/>
        <v>9.340486269475054E-2</v>
      </c>
      <c r="O13" s="9" t="s">
        <v>49</v>
      </c>
      <c r="P13" s="8">
        <f>+_xlfn.XLOOKUP(A13,[9]Sheet1!$B:$B,[9]Sheet1!$C:$C,0,0)</f>
        <v>43305.775085233341</v>
      </c>
      <c r="Q13" s="8">
        <v>50095</v>
      </c>
      <c r="R13" s="8">
        <f t="shared" si="6"/>
        <v>6789.2249147666589</v>
      </c>
      <c r="S13" s="8">
        <f t="shared" si="7"/>
        <v>6789.2249147666589</v>
      </c>
      <c r="T13" s="9">
        <f t="shared" si="8"/>
        <v>0.13552699700103121</v>
      </c>
      <c r="U13" s="9" t="s">
        <v>49</v>
      </c>
      <c r="V13" s="8">
        <f>+_xlfn.XLOOKUP(A13,[10]Sheet1!$B:$B,[10]Sheet1!$C:$C,0,0)</f>
        <v>43671.737790918392</v>
      </c>
      <c r="W13" s="8">
        <v>43194</v>
      </c>
      <c r="X13" s="8">
        <f t="shared" si="9"/>
        <v>-477.73779091839242</v>
      </c>
      <c r="Y13" s="8">
        <f t="shared" si="10"/>
        <v>477.73779091839242</v>
      </c>
      <c r="Z13" s="9">
        <f t="shared" si="11"/>
        <v>1.1060281310329963E-2</v>
      </c>
      <c r="AA13" s="6" t="s">
        <v>15</v>
      </c>
      <c r="AB13" s="8">
        <f>+_xlfn.XLOOKUP(A13,[11]Sheet1!$B:$B,[11]Sheet1!$C:$C,0,0)</f>
        <v>50301.071040626754</v>
      </c>
      <c r="AC13" s="8">
        <v>72235</v>
      </c>
      <c r="AD13" s="8">
        <f t="shared" si="12"/>
        <v>21933.928959373246</v>
      </c>
      <c r="AE13" s="8">
        <f t="shared" si="13"/>
        <v>21933.928959373246</v>
      </c>
      <c r="AF13" s="9">
        <f t="shared" si="14"/>
        <v>0.30364683269015363</v>
      </c>
    </row>
    <row r="14" spans="1:32" x14ac:dyDescent="0.75">
      <c r="A14" s="6" t="s">
        <v>30</v>
      </c>
      <c r="B14" s="6" t="str">
        <f>+_xlfn.XLOOKUP(A14,[1]Hoja1!$A:$A,[1]Hoja1!$C:$C,0,0)</f>
        <v>A</v>
      </c>
      <c r="C14" s="6" t="s">
        <v>20</v>
      </c>
      <c r="D14" s="7">
        <f>+_xlfn.XLOOKUP(A14,[7]Sheet1!$B:$B,[7]Sheet1!$C:$C,0,0)</f>
        <v>19120.333333333328</v>
      </c>
      <c r="E14" s="7">
        <v>15820</v>
      </c>
      <c r="F14" s="7">
        <f t="shared" si="0"/>
        <v>3300.3333333333285</v>
      </c>
      <c r="G14" s="8">
        <f t="shared" si="1"/>
        <v>3300.3333333333285</v>
      </c>
      <c r="H14" s="9">
        <f t="shared" si="2"/>
        <v>0.20861778339654416</v>
      </c>
      <c r="I14" s="6" t="s">
        <v>15</v>
      </c>
      <c r="J14" s="8">
        <f>+_xlfn.XLOOKUP(A14,[8]Sheet1!$B:$B,[8]Sheet1!$C:$C,0,0)</f>
        <v>20045.142857142859</v>
      </c>
      <c r="K14" s="8">
        <v>20611</v>
      </c>
      <c r="L14" s="8">
        <f t="shared" si="3"/>
        <v>565.8571428571413</v>
      </c>
      <c r="M14" s="8">
        <f t="shared" si="4"/>
        <v>565.8571428571413</v>
      </c>
      <c r="N14" s="9">
        <f t="shared" si="5"/>
        <v>2.745413336845089E-2</v>
      </c>
      <c r="O14" s="9" t="s">
        <v>20</v>
      </c>
      <c r="P14" s="8">
        <f>+_xlfn.XLOOKUP(A14,[9]Sheet1!$B:$B,[9]Sheet1!$C:$C,0,0)</f>
        <v>18675.71428571429</v>
      </c>
      <c r="Q14" s="8">
        <v>23851</v>
      </c>
      <c r="R14" s="8">
        <f t="shared" si="6"/>
        <v>5175.2857142857101</v>
      </c>
      <c r="S14" s="8">
        <f t="shared" si="7"/>
        <v>5175.2857142857101</v>
      </c>
      <c r="T14" s="9">
        <f t="shared" si="8"/>
        <v>0.21698401384787683</v>
      </c>
      <c r="U14" s="9" t="s">
        <v>20</v>
      </c>
      <c r="V14" s="8">
        <f>+_xlfn.XLOOKUP(A14,[10]Sheet1!$B:$B,[10]Sheet1!$C:$C,0,0)</f>
        <v>19647.571428571431</v>
      </c>
      <c r="W14" s="8">
        <v>31292</v>
      </c>
      <c r="X14" s="8">
        <f t="shared" si="9"/>
        <v>11644.428571428569</v>
      </c>
      <c r="Y14" s="8">
        <f t="shared" si="10"/>
        <v>11644.428571428569</v>
      </c>
      <c r="Z14" s="9">
        <f t="shared" si="11"/>
        <v>0.37212158287832575</v>
      </c>
      <c r="AA14" s="6" t="s">
        <v>20</v>
      </c>
      <c r="AB14" s="8">
        <f>+_xlfn.XLOOKUP(A14,[11]Sheet1!$B:$B,[11]Sheet1!$C:$C,0,0)</f>
        <v>31421.01148902161</v>
      </c>
      <c r="AC14" s="8">
        <v>25348</v>
      </c>
      <c r="AD14" s="8">
        <f t="shared" si="12"/>
        <v>-6073.01148902161</v>
      </c>
      <c r="AE14" s="8">
        <f t="shared" si="13"/>
        <v>6073.01148902161</v>
      </c>
      <c r="AF14" s="9">
        <f t="shared" si="14"/>
        <v>0.23958543037011243</v>
      </c>
    </row>
    <row r="15" spans="1:32" x14ac:dyDescent="0.75">
      <c r="A15" s="6" t="s">
        <v>31</v>
      </c>
      <c r="B15" s="6" t="str">
        <f>+_xlfn.XLOOKUP(A15,[1]Hoja1!$A:$A,[1]Hoja1!$C:$C,0,0)</f>
        <v>A</v>
      </c>
      <c r="C15" s="6" t="s">
        <v>18</v>
      </c>
      <c r="D15" s="7">
        <f>+_xlfn.XLOOKUP(A15,[7]Sheet1!$B:$B,[7]Sheet1!$C:$C,0,0)</f>
        <v>23557.2734375</v>
      </c>
      <c r="E15" s="7">
        <v>17581</v>
      </c>
      <c r="F15" s="7">
        <f t="shared" si="0"/>
        <v>5976.2734375</v>
      </c>
      <c r="G15" s="8">
        <f t="shared" si="1"/>
        <v>5976.2734375</v>
      </c>
      <c r="H15" s="9">
        <f t="shared" si="2"/>
        <v>0.3399279584494625</v>
      </c>
      <c r="I15" s="6" t="s">
        <v>18</v>
      </c>
      <c r="J15" s="8">
        <f>+_xlfn.XLOOKUP(A15,[8]Sheet1!$B:$B,[8]Sheet1!$C:$C,0,0)</f>
        <v>20199.166015625</v>
      </c>
      <c r="K15" s="8">
        <v>21983</v>
      </c>
      <c r="L15" s="8">
        <f t="shared" si="3"/>
        <v>1783.833984375</v>
      </c>
      <c r="M15" s="8">
        <f t="shared" si="4"/>
        <v>1783.833984375</v>
      </c>
      <c r="N15" s="9">
        <f t="shared" si="5"/>
        <v>8.1146066704953834E-2</v>
      </c>
      <c r="O15" s="9" t="s">
        <v>49</v>
      </c>
      <c r="P15" s="8">
        <f>+_xlfn.XLOOKUP(A15,[9]Sheet1!$B:$B,[9]Sheet1!$C:$C,0,0)</f>
        <v>20452.458984375</v>
      </c>
      <c r="Q15" s="8">
        <v>23779</v>
      </c>
      <c r="R15" s="8">
        <f t="shared" si="6"/>
        <v>3326.541015625</v>
      </c>
      <c r="S15" s="8">
        <f t="shared" si="7"/>
        <v>3326.541015625</v>
      </c>
      <c r="T15" s="9">
        <f t="shared" si="8"/>
        <v>0.13989406684995165</v>
      </c>
      <c r="U15" s="9" t="s">
        <v>49</v>
      </c>
      <c r="V15" s="8">
        <f>+_xlfn.XLOOKUP(A15,[10]Sheet1!$B:$B,[10]Sheet1!$C:$C,0,0)</f>
        <v>22474.45643336029</v>
      </c>
      <c r="W15" s="8">
        <v>36377</v>
      </c>
      <c r="X15" s="8">
        <f t="shared" si="9"/>
        <v>13902.54356663971</v>
      </c>
      <c r="Y15" s="8">
        <f t="shared" si="10"/>
        <v>13902.54356663971</v>
      </c>
      <c r="Z15" s="9">
        <f t="shared" si="11"/>
        <v>0.38217949711740135</v>
      </c>
      <c r="AA15" s="6" t="s">
        <v>18</v>
      </c>
      <c r="AB15" s="8">
        <f>+_xlfn.XLOOKUP(A15,[11]Sheet1!$B:$B,[11]Sheet1!$C:$C,0,0)</f>
        <v>23024.089211782331</v>
      </c>
      <c r="AC15" s="8">
        <v>23876</v>
      </c>
      <c r="AD15" s="8">
        <f t="shared" si="12"/>
        <v>851.9107882176686</v>
      </c>
      <c r="AE15" s="8">
        <f t="shared" si="13"/>
        <v>851.9107882176686</v>
      </c>
      <c r="AF15" s="9">
        <f t="shared" si="14"/>
        <v>3.5680632778424717E-2</v>
      </c>
    </row>
    <row r="16" spans="1:32" x14ac:dyDescent="0.75">
      <c r="A16" s="6" t="s">
        <v>32</v>
      </c>
      <c r="B16" s="6" t="str">
        <f>+_xlfn.XLOOKUP(A16,[1]Hoja1!$A:$A,[1]Hoja1!$C:$C,0,0)</f>
        <v>B</v>
      </c>
      <c r="C16" s="6" t="s">
        <v>20</v>
      </c>
      <c r="D16" s="7">
        <f>+_xlfn.XLOOKUP(A16,[7]Sheet1!$B:$B,[7]Sheet1!$C:$C,0,0)</f>
        <v>10216.77071256929</v>
      </c>
      <c r="E16" s="7">
        <v>5822</v>
      </c>
      <c r="F16" s="7">
        <f t="shared" si="0"/>
        <v>4394.7707125692905</v>
      </c>
      <c r="G16" s="8">
        <f t="shared" si="1"/>
        <v>4394.7707125692905</v>
      </c>
      <c r="H16" s="9">
        <f t="shared" si="2"/>
        <v>0.75485584207648415</v>
      </c>
      <c r="I16" s="6" t="s">
        <v>20</v>
      </c>
      <c r="J16" s="8">
        <f>+_xlfn.XLOOKUP(A16,[8]Sheet1!$B:$B,[8]Sheet1!$C:$C,0,0)</f>
        <v>8712</v>
      </c>
      <c r="K16" s="8">
        <v>10516</v>
      </c>
      <c r="L16" s="8">
        <f t="shared" si="3"/>
        <v>1804</v>
      </c>
      <c r="M16" s="8">
        <f t="shared" si="4"/>
        <v>1804</v>
      </c>
      <c r="N16" s="9">
        <f t="shared" si="5"/>
        <v>0.17154811715481172</v>
      </c>
      <c r="O16" s="9" t="s">
        <v>20</v>
      </c>
      <c r="P16" s="8">
        <f>+_xlfn.XLOOKUP(A16,[9]Sheet1!$B:$B,[9]Sheet1!$C:$C,0,0)</f>
        <v>8533</v>
      </c>
      <c r="Q16" s="8">
        <v>6972</v>
      </c>
      <c r="R16" s="8">
        <f t="shared" si="6"/>
        <v>-1561</v>
      </c>
      <c r="S16" s="8">
        <f t="shared" si="7"/>
        <v>1561</v>
      </c>
      <c r="T16" s="9">
        <f t="shared" si="8"/>
        <v>0.22389558232931728</v>
      </c>
      <c r="U16" s="9" t="s">
        <v>15</v>
      </c>
      <c r="V16" s="8">
        <f>+_xlfn.XLOOKUP(A16,[10]Sheet1!$B:$B,[10]Sheet1!$C:$C,0,0)</f>
        <v>4832.8147723509073</v>
      </c>
      <c r="W16" s="8">
        <v>16109</v>
      </c>
      <c r="X16" s="8">
        <f t="shared" si="9"/>
        <v>11276.185227649094</v>
      </c>
      <c r="Y16" s="8">
        <f t="shared" si="10"/>
        <v>11276.185227649094</v>
      </c>
      <c r="Z16" s="9">
        <f t="shared" si="11"/>
        <v>0.69999287526532339</v>
      </c>
      <c r="AA16" s="6" t="s">
        <v>15</v>
      </c>
      <c r="AB16" s="8">
        <f>+_xlfn.XLOOKUP(A16,[11]Sheet1!$B:$B,[11]Sheet1!$C:$C,0,0)</f>
        <v>7700.1952242979069</v>
      </c>
      <c r="AC16" s="8">
        <v>4546</v>
      </c>
      <c r="AD16" s="8">
        <f t="shared" si="12"/>
        <v>-3154.1952242979069</v>
      </c>
      <c r="AE16" s="8">
        <f t="shared" si="13"/>
        <v>3154.1952242979069</v>
      </c>
      <c r="AF16" s="9">
        <f t="shared" si="14"/>
        <v>0.69383968858290956</v>
      </c>
    </row>
    <row r="17" spans="1:32" x14ac:dyDescent="0.75">
      <c r="A17" s="6" t="s">
        <v>33</v>
      </c>
      <c r="B17" s="6" t="str">
        <f>+_xlfn.XLOOKUP(A17,[1]Hoja1!$A:$A,[1]Hoja1!$C:$C,0,0)</f>
        <v>C</v>
      </c>
      <c r="C17" s="6" t="s">
        <v>49</v>
      </c>
      <c r="D17" s="7">
        <f>+_xlfn.XLOOKUP(A17,[7]Sheet1!$B:$B,[7]Sheet1!$C:$C,0,0)</f>
        <v>3843.12841796875</v>
      </c>
      <c r="E17" s="7">
        <v>1560</v>
      </c>
      <c r="F17" s="7">
        <f t="shared" si="0"/>
        <v>2283.12841796875</v>
      </c>
      <c r="G17" s="8">
        <f t="shared" si="1"/>
        <v>2283.12841796875</v>
      </c>
      <c r="H17" s="9">
        <f t="shared" si="2"/>
        <v>1.4635438576722757</v>
      </c>
      <c r="I17" s="6" t="s">
        <v>20</v>
      </c>
      <c r="J17" s="8">
        <f>+_xlfn.XLOOKUP(A17,[8]Sheet1!$B:$B,[8]Sheet1!$C:$C,0,0)</f>
        <v>241</v>
      </c>
      <c r="K17" s="8">
        <v>7803</v>
      </c>
      <c r="L17" s="8">
        <f t="shared" si="3"/>
        <v>7562</v>
      </c>
      <c r="M17" s="8">
        <f t="shared" si="4"/>
        <v>7562</v>
      </c>
      <c r="N17" s="9">
        <f t="shared" si="5"/>
        <v>0.96911444316288609</v>
      </c>
      <c r="O17" s="9" t="s">
        <v>20</v>
      </c>
      <c r="P17" s="8">
        <f>+_xlfn.XLOOKUP(A17,[9]Sheet1!$B:$B,[9]Sheet1!$C:$C,0,0)</f>
        <v>1560</v>
      </c>
      <c r="Q17" s="8">
        <v>2220</v>
      </c>
      <c r="R17" s="8">
        <f t="shared" si="6"/>
        <v>660</v>
      </c>
      <c r="S17" s="8">
        <f t="shared" si="7"/>
        <v>660</v>
      </c>
      <c r="T17" s="9">
        <f t="shared" si="8"/>
        <v>0.29729729729729731</v>
      </c>
      <c r="U17" s="9" t="s">
        <v>49</v>
      </c>
      <c r="V17" s="8">
        <f>+_xlfn.XLOOKUP(A17,[10]Sheet1!$B:$B,[10]Sheet1!$C:$C,0,0)</f>
        <v>5722.1937807528666</v>
      </c>
      <c r="W17" s="8">
        <v>3725</v>
      </c>
      <c r="X17" s="8">
        <f t="shared" si="9"/>
        <v>-1997.1937807528666</v>
      </c>
      <c r="Y17" s="8">
        <f t="shared" si="10"/>
        <v>1997.1937807528666</v>
      </c>
      <c r="Z17" s="9">
        <f t="shared" si="11"/>
        <v>0.53615940422895747</v>
      </c>
      <c r="AA17" s="6" t="s">
        <v>49</v>
      </c>
      <c r="AB17" s="8">
        <f>+_xlfn.XLOOKUP(A17,[11]Sheet1!$B:$B,[11]Sheet1!$C:$C,0,0)</f>
        <v>446.79265504189812</v>
      </c>
      <c r="AC17" s="8">
        <v>1152</v>
      </c>
      <c r="AD17" s="8">
        <f t="shared" si="12"/>
        <v>705.20734495810188</v>
      </c>
      <c r="AE17" s="8">
        <f t="shared" si="13"/>
        <v>705.20734495810188</v>
      </c>
      <c r="AF17" s="9">
        <f t="shared" si="14"/>
        <v>0.61215915360946349</v>
      </c>
    </row>
    <row r="18" spans="1:32" x14ac:dyDescent="0.75">
      <c r="A18" s="6" t="s">
        <v>34</v>
      </c>
      <c r="B18" s="6" t="str">
        <f>+_xlfn.XLOOKUP(A18,[1]Hoja1!$A:$A,[1]Hoja1!$C:$C,0,0)</f>
        <v>C</v>
      </c>
      <c r="C18" s="6" t="s">
        <v>20</v>
      </c>
      <c r="D18" s="7">
        <f>+_xlfn.XLOOKUP(A18,[7]Sheet1!$B:$B,[7]Sheet1!$C:$C,0,0)</f>
        <v>4615.0186264232934</v>
      </c>
      <c r="E18" s="7">
        <v>1321</v>
      </c>
      <c r="F18" s="7">
        <f t="shared" si="0"/>
        <v>3294.0186264232934</v>
      </c>
      <c r="G18" s="8">
        <f t="shared" si="1"/>
        <v>3294.0186264232934</v>
      </c>
      <c r="H18" s="9">
        <f t="shared" si="2"/>
        <v>2.493579580941176</v>
      </c>
      <c r="I18" s="6" t="s">
        <v>20</v>
      </c>
      <c r="J18" s="8">
        <f>+_xlfn.XLOOKUP(A18,[8]Sheet1!$B:$B,[8]Sheet1!$C:$C,0,0)</f>
        <v>5592.5</v>
      </c>
      <c r="K18" s="8">
        <v>4341</v>
      </c>
      <c r="L18" s="8">
        <f t="shared" si="3"/>
        <v>-1251.5</v>
      </c>
      <c r="M18" s="8">
        <f t="shared" si="4"/>
        <v>1251.5</v>
      </c>
      <c r="N18" s="9">
        <f t="shared" si="5"/>
        <v>0.28829762727482144</v>
      </c>
      <c r="O18" s="9" t="s">
        <v>20</v>
      </c>
      <c r="P18" s="8">
        <f>+_xlfn.XLOOKUP(A18,[9]Sheet1!$B:$B,[9]Sheet1!$C:$C,0,0)</f>
        <v>4946.0872689367734</v>
      </c>
      <c r="Q18" s="8">
        <v>5108</v>
      </c>
      <c r="R18" s="8">
        <f t="shared" si="6"/>
        <v>161.9127310632266</v>
      </c>
      <c r="S18" s="8">
        <f t="shared" si="7"/>
        <v>161.9127310632266</v>
      </c>
      <c r="T18" s="9">
        <f t="shared" si="8"/>
        <v>3.1697872173693541E-2</v>
      </c>
      <c r="U18" s="9" t="s">
        <v>20</v>
      </c>
      <c r="V18" s="8">
        <f>+_xlfn.XLOOKUP(A18,[10]Sheet1!$B:$B,[10]Sheet1!$C:$C,0,0)</f>
        <v>4987.82421875</v>
      </c>
      <c r="W18" s="8">
        <v>2900</v>
      </c>
      <c r="X18" s="8">
        <f t="shared" si="9"/>
        <v>-2087.82421875</v>
      </c>
      <c r="Y18" s="8">
        <f t="shared" si="10"/>
        <v>2087.82421875</v>
      </c>
      <c r="Z18" s="9">
        <f t="shared" si="11"/>
        <v>0.71993938577586203</v>
      </c>
      <c r="AA18" s="6" t="s">
        <v>15</v>
      </c>
      <c r="AB18" s="8">
        <f>+_xlfn.XLOOKUP(A18,[11]Sheet1!$B:$B,[11]Sheet1!$C:$C,0,0)</f>
        <v>5065.2006605379902</v>
      </c>
      <c r="AC18" s="8">
        <v>6622</v>
      </c>
      <c r="AD18" s="8">
        <f t="shared" si="12"/>
        <v>1556.7993394620098</v>
      </c>
      <c r="AE18" s="8">
        <f t="shared" si="13"/>
        <v>1556.7993394620098</v>
      </c>
      <c r="AF18" s="9">
        <f t="shared" si="14"/>
        <v>0.23509503767170187</v>
      </c>
    </row>
    <row r="19" spans="1:32" x14ac:dyDescent="0.75">
      <c r="A19" s="6" t="s">
        <v>35</v>
      </c>
      <c r="B19" s="6" t="str">
        <f>+_xlfn.XLOOKUP(A19,[1]Hoja1!$A:$A,[1]Hoja1!$C:$C,0,0)</f>
        <v>C</v>
      </c>
      <c r="C19" s="6" t="s">
        <v>20</v>
      </c>
      <c r="D19" s="7">
        <f>+_xlfn.XLOOKUP(A19,[7]Sheet1!$B:$B,[7]Sheet1!$C:$C,0,0)</f>
        <v>4673.0092388086932</v>
      </c>
      <c r="E19" s="7">
        <v>4441</v>
      </c>
      <c r="F19" s="7">
        <f t="shared" si="0"/>
        <v>232.00923880869323</v>
      </c>
      <c r="G19" s="8">
        <f t="shared" si="1"/>
        <v>232.00923880869323</v>
      </c>
      <c r="H19" s="9">
        <f t="shared" si="2"/>
        <v>5.2242566721164882E-2</v>
      </c>
      <c r="I19" s="6" t="s">
        <v>20</v>
      </c>
      <c r="J19" s="8">
        <f>+_xlfn.XLOOKUP(A19,[8]Sheet1!$B:$B,[8]Sheet1!$C:$C,0,0)</f>
        <v>4830.0337145014464</v>
      </c>
      <c r="K19" s="8">
        <v>5365</v>
      </c>
      <c r="L19" s="8">
        <f t="shared" si="3"/>
        <v>534.96628549855359</v>
      </c>
      <c r="M19" s="8">
        <f t="shared" si="4"/>
        <v>534.96628549855359</v>
      </c>
      <c r="N19" s="9">
        <f t="shared" si="5"/>
        <v>9.9714125908397691E-2</v>
      </c>
      <c r="O19" s="9" t="s">
        <v>20</v>
      </c>
      <c r="P19" s="8">
        <f>+_xlfn.XLOOKUP(A19,[9]Sheet1!$B:$B,[9]Sheet1!$C:$C,0,0)</f>
        <v>4319.3</v>
      </c>
      <c r="Q19" s="8">
        <v>6129</v>
      </c>
      <c r="R19" s="8">
        <f t="shared" si="6"/>
        <v>1809.6999999999998</v>
      </c>
      <c r="S19" s="8">
        <f t="shared" si="7"/>
        <v>1809.6999999999998</v>
      </c>
      <c r="T19" s="9">
        <f t="shared" si="8"/>
        <v>0.29526839614945338</v>
      </c>
      <c r="U19" s="9" t="s">
        <v>20</v>
      </c>
      <c r="V19" s="8">
        <f>+_xlfn.XLOOKUP(A19,[10]Sheet1!$B:$B,[10]Sheet1!$C:$C,0,0)</f>
        <v>4994.6428571428569</v>
      </c>
      <c r="W19" s="8">
        <v>3148</v>
      </c>
      <c r="X19" s="8">
        <f t="shared" si="9"/>
        <v>-1846.6428571428569</v>
      </c>
      <c r="Y19" s="8">
        <f t="shared" si="10"/>
        <v>1846.6428571428569</v>
      </c>
      <c r="Z19" s="9">
        <f t="shared" si="11"/>
        <v>0.58660827736431287</v>
      </c>
      <c r="AA19" s="6" t="s">
        <v>20</v>
      </c>
      <c r="AB19" s="8">
        <f>+_xlfn.XLOOKUP(A19,[11]Sheet1!$B:$B,[11]Sheet1!$C:$C,0,0)</f>
        <v>5385.7142857142853</v>
      </c>
      <c r="AC19" s="8">
        <v>7971</v>
      </c>
      <c r="AD19" s="8">
        <f t="shared" si="12"/>
        <v>2585.2857142857147</v>
      </c>
      <c r="AE19" s="8">
        <f t="shared" si="13"/>
        <v>2585.2857142857147</v>
      </c>
      <c r="AF19" s="9">
        <f t="shared" si="14"/>
        <v>0.32433643385845123</v>
      </c>
    </row>
    <row r="20" spans="1:32" x14ac:dyDescent="0.75">
      <c r="A20" s="6" t="s">
        <v>36</v>
      </c>
      <c r="B20" s="6" t="str">
        <f>+_xlfn.XLOOKUP(A20,[1]Hoja1!$A:$A,[1]Hoja1!$C:$C,0,0)</f>
        <v>B</v>
      </c>
      <c r="C20" s="6" t="s">
        <v>20</v>
      </c>
      <c r="D20" s="7">
        <f>+_xlfn.XLOOKUP(A20,[7]Sheet1!$B:$B,[7]Sheet1!$C:$C,0,0)</f>
        <v>18336</v>
      </c>
      <c r="E20" s="7">
        <v>11522</v>
      </c>
      <c r="F20" s="7">
        <f t="shared" si="0"/>
        <v>6814</v>
      </c>
      <c r="G20" s="8">
        <f t="shared" si="1"/>
        <v>6814</v>
      </c>
      <c r="H20" s="9">
        <f t="shared" si="2"/>
        <v>0.59139038361395591</v>
      </c>
      <c r="I20" s="6" t="s">
        <v>20</v>
      </c>
      <c r="J20" s="8">
        <f>+_xlfn.XLOOKUP(A20,[8]Sheet1!$B:$B,[8]Sheet1!$C:$C,0,0)</f>
        <v>17218.5</v>
      </c>
      <c r="K20" s="8">
        <v>10840</v>
      </c>
      <c r="L20" s="8">
        <f t="shared" si="3"/>
        <v>-6378.5</v>
      </c>
      <c r="M20" s="8">
        <f t="shared" si="4"/>
        <v>6378.5</v>
      </c>
      <c r="N20" s="9">
        <f t="shared" si="5"/>
        <v>0.58842250922509221</v>
      </c>
      <c r="O20" s="9" t="s">
        <v>29</v>
      </c>
      <c r="P20" s="8">
        <f>+_xlfn.XLOOKUP(A20,[9]Sheet1!$B:$B,[9]Sheet1!$C:$C,0,0)</f>
        <v>13373.507462226309</v>
      </c>
      <c r="Q20" s="8">
        <v>16536</v>
      </c>
      <c r="R20" s="8">
        <f t="shared" si="6"/>
        <v>3162.4925377736909</v>
      </c>
      <c r="S20" s="8">
        <f t="shared" si="7"/>
        <v>3162.4925377736909</v>
      </c>
      <c r="T20" s="9">
        <f t="shared" si="8"/>
        <v>0.19124894398728173</v>
      </c>
      <c r="U20" s="9" t="s">
        <v>29</v>
      </c>
      <c r="V20" s="8">
        <f>+_xlfn.XLOOKUP(A20,[10]Sheet1!$B:$B,[10]Sheet1!$C:$C,0,0)</f>
        <v>12101.09619099896</v>
      </c>
      <c r="W20" s="8">
        <v>23265</v>
      </c>
      <c r="X20" s="8">
        <f t="shared" si="9"/>
        <v>11163.90380900104</v>
      </c>
      <c r="Y20" s="8">
        <f t="shared" si="10"/>
        <v>11163.90380900104</v>
      </c>
      <c r="Z20" s="9">
        <f t="shared" si="11"/>
        <v>0.47985831975074317</v>
      </c>
      <c r="AA20" s="6" t="s">
        <v>15</v>
      </c>
      <c r="AB20" s="8">
        <f>+_xlfn.XLOOKUP(A20,[11]Sheet1!$B:$B,[11]Sheet1!$C:$C,0,0)</f>
        <v>16598.839716133079</v>
      </c>
      <c r="AC20" s="8">
        <v>9111</v>
      </c>
      <c r="AD20" s="8">
        <f t="shared" si="12"/>
        <v>-7487.8397161330795</v>
      </c>
      <c r="AE20" s="8">
        <f t="shared" si="13"/>
        <v>7487.8397161330795</v>
      </c>
      <c r="AF20" s="9">
        <f t="shared" si="14"/>
        <v>0.82184608891812971</v>
      </c>
    </row>
    <row r="21" spans="1:32" x14ac:dyDescent="0.75">
      <c r="A21" s="6" t="s">
        <v>37</v>
      </c>
      <c r="B21" s="6" t="str">
        <f>+_xlfn.XLOOKUP(A21,[1]Hoja1!$A:$A,[1]Hoja1!$C:$C,0,0)</f>
        <v>B</v>
      </c>
      <c r="C21" s="6" t="s">
        <v>29</v>
      </c>
      <c r="D21" s="7">
        <f>+_xlfn.XLOOKUP(A21,[7]Sheet1!$B:$B,[7]Sheet1!$C:$C,0,0)</f>
        <v>7477.3298013676776</v>
      </c>
      <c r="E21" s="7">
        <v>2286</v>
      </c>
      <c r="F21" s="7">
        <f t="shared" si="0"/>
        <v>5191.3298013676776</v>
      </c>
      <c r="G21" s="8">
        <f t="shared" si="1"/>
        <v>5191.3298013676776</v>
      </c>
      <c r="H21" s="9">
        <f t="shared" si="2"/>
        <v>2.2709229227330172</v>
      </c>
      <c r="I21" s="6" t="s">
        <v>20</v>
      </c>
      <c r="J21" s="8">
        <f>+_xlfn.XLOOKUP(A21,[8]Sheet1!$B:$B,[8]Sheet1!$C:$C,0,0)</f>
        <v>9250</v>
      </c>
      <c r="K21" s="8">
        <v>4094</v>
      </c>
      <c r="L21" s="8">
        <f t="shared" si="3"/>
        <v>-5156</v>
      </c>
      <c r="M21" s="8">
        <f t="shared" si="4"/>
        <v>5156</v>
      </c>
      <c r="N21" s="9">
        <f t="shared" si="5"/>
        <v>1.2594040058622373</v>
      </c>
      <c r="O21" s="9" t="s">
        <v>20</v>
      </c>
      <c r="P21" s="8">
        <f>+_xlfn.XLOOKUP(A21,[9]Sheet1!$B:$B,[9]Sheet1!$C:$C,0,0)</f>
        <v>6931</v>
      </c>
      <c r="Q21" s="8">
        <v>4874</v>
      </c>
      <c r="R21" s="8">
        <f t="shared" si="6"/>
        <v>-2057</v>
      </c>
      <c r="S21" s="8">
        <f t="shared" si="7"/>
        <v>2057</v>
      </c>
      <c r="T21" s="9">
        <f t="shared" si="8"/>
        <v>0.4220352892901108</v>
      </c>
      <c r="U21" s="9" t="s">
        <v>20</v>
      </c>
      <c r="V21" s="8">
        <f>+_xlfn.XLOOKUP(A21,[10]Sheet1!$B:$B,[10]Sheet1!$C:$C,0,0)</f>
        <v>3207</v>
      </c>
      <c r="W21" s="8">
        <v>10999</v>
      </c>
      <c r="X21" s="8">
        <f t="shared" si="9"/>
        <v>7792</v>
      </c>
      <c r="Y21" s="8">
        <f t="shared" si="10"/>
        <v>7792</v>
      </c>
      <c r="Z21" s="9">
        <f t="shared" si="11"/>
        <v>0.7084280389126284</v>
      </c>
      <c r="AA21" s="6" t="s">
        <v>29</v>
      </c>
      <c r="AB21" s="8">
        <f>+_xlfn.XLOOKUP(A21,[11]Sheet1!$B:$B,[11]Sheet1!$C:$C,0,0)</f>
        <v>4807.2779113102324</v>
      </c>
      <c r="AC21" s="8">
        <v>4405</v>
      </c>
      <c r="AD21" s="8">
        <f t="shared" si="12"/>
        <v>-402.27791131023241</v>
      </c>
      <c r="AE21" s="8">
        <f t="shared" si="13"/>
        <v>402.27791131023241</v>
      </c>
      <c r="AF21" s="9">
        <f t="shared" si="14"/>
        <v>9.1323021863843903E-2</v>
      </c>
    </row>
    <row r="22" spans="1:32" x14ac:dyDescent="0.75">
      <c r="A22" s="6" t="s">
        <v>38</v>
      </c>
      <c r="B22" s="6" t="str">
        <f>+_xlfn.XLOOKUP(A22,[1]Hoja1!$A:$A,[1]Hoja1!$C:$C,0,0)</f>
        <v>C</v>
      </c>
      <c r="C22" s="6" t="s">
        <v>20</v>
      </c>
      <c r="D22" s="7">
        <f>+_xlfn.XLOOKUP(A22,[7]Sheet1!$B:$B,[7]Sheet1!$C:$C,0,0)</f>
        <v>2024.333333333333</v>
      </c>
      <c r="E22" s="7">
        <v>1928</v>
      </c>
      <c r="F22" s="7">
        <f t="shared" si="0"/>
        <v>96.33333333333303</v>
      </c>
      <c r="G22" s="8">
        <f t="shared" si="1"/>
        <v>96.33333333333303</v>
      </c>
      <c r="H22" s="9">
        <f t="shared" si="2"/>
        <v>4.9965421853388502E-2</v>
      </c>
      <c r="I22" s="6" t="s">
        <v>20</v>
      </c>
      <c r="J22" s="8">
        <f>+_xlfn.XLOOKUP(A22,[8]Sheet1!$B:$B,[8]Sheet1!$C:$C,0,0)</f>
        <v>2436.7142857142858</v>
      </c>
      <c r="K22" s="8">
        <v>1623</v>
      </c>
      <c r="L22" s="8">
        <f t="shared" si="3"/>
        <v>-813.71428571428578</v>
      </c>
      <c r="M22" s="8">
        <f t="shared" si="4"/>
        <v>813.71428571428578</v>
      </c>
      <c r="N22" s="9">
        <f t="shared" si="5"/>
        <v>0.50136431652143298</v>
      </c>
      <c r="O22" s="9" t="s">
        <v>20</v>
      </c>
      <c r="P22" s="8">
        <f>+_xlfn.XLOOKUP(A22,[9]Sheet1!$B:$B,[9]Sheet1!$C:$C,0,0)</f>
        <v>2402.8000000000002</v>
      </c>
      <c r="Q22" s="8">
        <v>2586</v>
      </c>
      <c r="R22" s="8">
        <f t="shared" si="6"/>
        <v>183.19999999999982</v>
      </c>
      <c r="S22" s="8">
        <f t="shared" si="7"/>
        <v>183.19999999999982</v>
      </c>
      <c r="T22" s="9">
        <f t="shared" si="8"/>
        <v>7.0843000773395129E-2</v>
      </c>
      <c r="U22" s="9" t="s">
        <v>20</v>
      </c>
      <c r="V22" s="8">
        <f>+_xlfn.XLOOKUP(A22,[10]Sheet1!$B:$B,[10]Sheet1!$C:$C,0,0)</f>
        <v>2144</v>
      </c>
      <c r="W22" s="8">
        <v>2000</v>
      </c>
      <c r="X22" s="8">
        <f t="shared" si="9"/>
        <v>-144</v>
      </c>
      <c r="Y22" s="8">
        <f t="shared" si="10"/>
        <v>144</v>
      </c>
      <c r="Z22" s="9">
        <f t="shared" si="11"/>
        <v>7.1999999999999995E-2</v>
      </c>
      <c r="AA22" s="6" t="s">
        <v>20</v>
      </c>
      <c r="AB22" s="8">
        <f>+_xlfn.XLOOKUP(A22,[11]Sheet1!$B:$B,[11]Sheet1!$C:$C,0,0)</f>
        <v>2170.5</v>
      </c>
      <c r="AC22" s="8">
        <v>3551</v>
      </c>
      <c r="AD22" s="8">
        <f t="shared" si="12"/>
        <v>1380.5</v>
      </c>
      <c r="AE22" s="8">
        <f t="shared" si="13"/>
        <v>1380.5</v>
      </c>
      <c r="AF22" s="9">
        <f t="shared" si="14"/>
        <v>0.38876372852717545</v>
      </c>
    </row>
    <row r="23" spans="1:32" x14ac:dyDescent="0.75">
      <c r="A23" s="6" t="s">
        <v>39</v>
      </c>
      <c r="B23" s="6" t="str">
        <f>+_xlfn.XLOOKUP(A23,[1]Hoja1!$A:$A,[1]Hoja1!$C:$C,0,0)</f>
        <v>C</v>
      </c>
      <c r="C23" s="6" t="s">
        <v>20</v>
      </c>
      <c r="D23" s="7">
        <f>+_xlfn.XLOOKUP(A23,[7]Sheet1!$B:$B,[7]Sheet1!$C:$C,0,0)</f>
        <v>1560</v>
      </c>
      <c r="E23" s="7">
        <v>481</v>
      </c>
      <c r="F23" s="7">
        <f t="shared" si="0"/>
        <v>1079</v>
      </c>
      <c r="G23" s="8">
        <f t="shared" si="1"/>
        <v>1079</v>
      </c>
      <c r="H23" s="9">
        <f t="shared" si="2"/>
        <v>2.2432432432432434</v>
      </c>
      <c r="I23" s="6" t="s">
        <v>49</v>
      </c>
      <c r="J23" s="8">
        <f>+_xlfn.XLOOKUP(A23,[8]Sheet1!$B:$B,[8]Sheet1!$C:$C,0,0)</f>
        <v>3820.5472193387641</v>
      </c>
      <c r="K23" s="8">
        <v>1815</v>
      </c>
      <c r="L23" s="8">
        <f t="shared" si="3"/>
        <v>-2005.5472193387641</v>
      </c>
      <c r="M23" s="8">
        <f t="shared" si="4"/>
        <v>2005.5472193387641</v>
      </c>
      <c r="N23" s="9">
        <f t="shared" si="5"/>
        <v>1.1049846938505588</v>
      </c>
      <c r="O23" s="9" t="s">
        <v>49</v>
      </c>
      <c r="P23" s="8">
        <f>+_xlfn.XLOOKUP(A23,[9]Sheet1!$B:$B,[9]Sheet1!$C:$C,0,0)</f>
        <v>5467.7874608834263</v>
      </c>
      <c r="Q23" s="8">
        <v>1202</v>
      </c>
      <c r="R23" s="8">
        <f t="shared" si="6"/>
        <v>-4265.7874608834263</v>
      </c>
      <c r="S23" s="8">
        <f t="shared" si="7"/>
        <v>4265.7874608834263</v>
      </c>
      <c r="T23" s="9">
        <f t="shared" si="8"/>
        <v>3.5489080373406208</v>
      </c>
      <c r="U23" s="9" t="s">
        <v>49</v>
      </c>
      <c r="V23" s="8">
        <f>+_xlfn.XLOOKUP(A23,[10]Sheet1!$B:$B,[10]Sheet1!$C:$C,0,0)</f>
        <v>5655.3653905664078</v>
      </c>
      <c r="W23" s="8">
        <v>4870</v>
      </c>
      <c r="X23" s="8">
        <f t="shared" si="9"/>
        <v>-785.36539056640777</v>
      </c>
      <c r="Y23" s="8">
        <f t="shared" si="10"/>
        <v>785.36539056640777</v>
      </c>
      <c r="Z23" s="9">
        <f t="shared" si="11"/>
        <v>0.16126599395614122</v>
      </c>
      <c r="AA23" s="6" t="s">
        <v>49</v>
      </c>
      <c r="AB23" s="8">
        <f>+_xlfn.XLOOKUP(A23,[11]Sheet1!$B:$B,[11]Sheet1!$C:$C,0,0)</f>
        <v>8537.7450378960693</v>
      </c>
      <c r="AC23" s="8">
        <v>1214</v>
      </c>
      <c r="AD23" s="8">
        <f t="shared" si="12"/>
        <v>-7323.7450378960693</v>
      </c>
      <c r="AE23" s="8">
        <f t="shared" si="13"/>
        <v>7323.7450378960693</v>
      </c>
      <c r="AF23" s="9">
        <f t="shared" si="14"/>
        <v>6.0327389109522809</v>
      </c>
    </row>
    <row r="24" spans="1:32" x14ac:dyDescent="0.75">
      <c r="A24" s="6" t="s">
        <v>40</v>
      </c>
      <c r="B24" s="6" t="str">
        <f>+_xlfn.XLOOKUP(A24,[1]Hoja1!$A:$A,[1]Hoja1!$C:$C,0,0)</f>
        <v>B</v>
      </c>
      <c r="C24" s="6" t="s">
        <v>20</v>
      </c>
      <c r="D24" s="7">
        <f>+_xlfn.XLOOKUP(A24,[7]Sheet1!$B:$B,[7]Sheet1!$C:$C,0,0)</f>
        <v>3617.545454545455</v>
      </c>
      <c r="E24" s="7">
        <v>7923</v>
      </c>
      <c r="F24" s="7">
        <f t="shared" si="0"/>
        <v>-4305.454545454545</v>
      </c>
      <c r="G24" s="8">
        <f t="shared" si="1"/>
        <v>4305.454545454545</v>
      </c>
      <c r="H24" s="9">
        <f t="shared" si="2"/>
        <v>0.54341216022397387</v>
      </c>
      <c r="I24" s="6" t="s">
        <v>20</v>
      </c>
      <c r="J24" s="8">
        <f>+_xlfn.XLOOKUP(A24,[8]Sheet1!$B:$B,[8]Sheet1!$C:$C,0,0)</f>
        <v>4062.2307692307691</v>
      </c>
      <c r="K24" s="8">
        <v>12179</v>
      </c>
      <c r="L24" s="8">
        <f t="shared" si="3"/>
        <v>8116.7692307692305</v>
      </c>
      <c r="M24" s="8">
        <f t="shared" si="4"/>
        <v>8116.7692307692305</v>
      </c>
      <c r="N24" s="9">
        <f t="shared" si="5"/>
        <v>0.66645613192948772</v>
      </c>
      <c r="O24" s="9" t="s">
        <v>20</v>
      </c>
      <c r="P24" s="8">
        <f>+_xlfn.XLOOKUP(A24,[9]Sheet1!$B:$B,[9]Sheet1!$C:$C,0,0)</f>
        <v>8058.33251953125</v>
      </c>
      <c r="Q24" s="8">
        <v>20375</v>
      </c>
      <c r="R24" s="8">
        <f t="shared" si="6"/>
        <v>12316.66748046875</v>
      </c>
      <c r="S24" s="8">
        <f t="shared" si="7"/>
        <v>12316.66748046875</v>
      </c>
      <c r="T24" s="9">
        <f t="shared" si="8"/>
        <v>0.60449901744631906</v>
      </c>
      <c r="U24" s="9" t="s">
        <v>20</v>
      </c>
      <c r="V24" s="8">
        <f>+_xlfn.XLOOKUP(A24,[10]Sheet1!$B:$B,[10]Sheet1!$C:$C,0,0)</f>
        <v>9918</v>
      </c>
      <c r="W24" s="8">
        <v>19302</v>
      </c>
      <c r="X24" s="8">
        <f t="shared" si="9"/>
        <v>9384</v>
      </c>
      <c r="Y24" s="8">
        <f t="shared" si="10"/>
        <v>9384</v>
      </c>
      <c r="Z24" s="9">
        <f t="shared" si="11"/>
        <v>0.4861672365557973</v>
      </c>
      <c r="AA24" s="6" t="s">
        <v>20</v>
      </c>
      <c r="AB24" s="8">
        <f>+_xlfn.XLOOKUP(A24,[11]Sheet1!$B:$B,[11]Sheet1!$C:$C,0,0)</f>
        <v>14789.3916015625</v>
      </c>
      <c r="AC24" s="8">
        <v>10533</v>
      </c>
      <c r="AD24" s="8">
        <f t="shared" si="12"/>
        <v>-4256.3916015625</v>
      </c>
      <c r="AE24" s="8">
        <f t="shared" si="13"/>
        <v>4256.3916015625</v>
      </c>
      <c r="AF24" s="9">
        <f t="shared" si="14"/>
        <v>0.404100598268537</v>
      </c>
    </row>
    <row r="25" spans="1:32" x14ac:dyDescent="0.75">
      <c r="A25" s="6" t="s">
        <v>41</v>
      </c>
      <c r="B25" s="6" t="str">
        <f>+_xlfn.XLOOKUP(A25,[1]Hoja1!$A:$A,[1]Hoja1!$C:$C,0,0)</f>
        <v>C</v>
      </c>
      <c r="C25" s="6" t="s">
        <v>20</v>
      </c>
      <c r="D25" s="7">
        <f>+_xlfn.XLOOKUP(A25,[7]Sheet1!$B:$B,[7]Sheet1!$C:$C,0,0)</f>
        <v>3822.333333333333</v>
      </c>
      <c r="E25" s="7">
        <v>5857</v>
      </c>
      <c r="F25" s="7">
        <f t="shared" si="0"/>
        <v>-2034.666666666667</v>
      </c>
      <c r="G25" s="8">
        <f t="shared" si="1"/>
        <v>2034.666666666667</v>
      </c>
      <c r="H25" s="9">
        <f t="shared" si="2"/>
        <v>0.3473905867622788</v>
      </c>
      <c r="I25" s="6" t="s">
        <v>20</v>
      </c>
      <c r="J25" s="8">
        <f>+_xlfn.XLOOKUP(A25,[8]Sheet1!$B:$B,[8]Sheet1!$C:$C,0,0)</f>
        <v>4104.7777777777774</v>
      </c>
      <c r="K25" s="8">
        <v>7452</v>
      </c>
      <c r="L25" s="8">
        <f t="shared" si="3"/>
        <v>3347.2222222222226</v>
      </c>
      <c r="M25" s="8">
        <f t="shared" si="4"/>
        <v>3347.2222222222226</v>
      </c>
      <c r="N25" s="9">
        <f t="shared" si="5"/>
        <v>0.44917099063636912</v>
      </c>
      <c r="O25" s="9" t="s">
        <v>20</v>
      </c>
      <c r="P25" s="8">
        <f>+_xlfn.XLOOKUP(A25,[9]Sheet1!$B:$B,[9]Sheet1!$C:$C,0,0)</f>
        <v>4150.7777777777774</v>
      </c>
      <c r="Q25" s="8">
        <v>6251</v>
      </c>
      <c r="R25" s="8">
        <f t="shared" si="6"/>
        <v>2100.2222222222226</v>
      </c>
      <c r="S25" s="8">
        <f t="shared" si="7"/>
        <v>2100.2222222222226</v>
      </c>
      <c r="T25" s="9">
        <f t="shared" si="8"/>
        <v>0.3359817984678008</v>
      </c>
      <c r="U25" s="9" t="s">
        <v>20</v>
      </c>
      <c r="V25" s="8">
        <f>+_xlfn.XLOOKUP(A25,[10]Sheet1!$B:$B,[10]Sheet1!$C:$C,0,0)</f>
        <v>6300.50048828125</v>
      </c>
      <c r="W25" s="8">
        <v>4004</v>
      </c>
      <c r="X25" s="8">
        <f t="shared" si="9"/>
        <v>-2296.50048828125</v>
      </c>
      <c r="Y25" s="8">
        <f t="shared" si="10"/>
        <v>2296.50048828125</v>
      </c>
      <c r="Z25" s="9">
        <f t="shared" si="11"/>
        <v>0.57355157049981265</v>
      </c>
      <c r="AA25" s="6" t="s">
        <v>29</v>
      </c>
      <c r="AB25" s="8">
        <f>+_xlfn.XLOOKUP(A25,[11]Sheet1!$B:$B,[11]Sheet1!$C:$C,0,0)</f>
        <v>6223</v>
      </c>
      <c r="AC25" s="8">
        <v>8594</v>
      </c>
      <c r="AD25" s="8">
        <f t="shared" si="12"/>
        <v>2371</v>
      </c>
      <c r="AE25" s="8">
        <f t="shared" si="13"/>
        <v>2371</v>
      </c>
      <c r="AF25" s="9">
        <f t="shared" si="14"/>
        <v>0.2758901559227368</v>
      </c>
    </row>
    <row r="26" spans="1:32" x14ac:dyDescent="0.75">
      <c r="A26" s="6" t="s">
        <v>42</v>
      </c>
      <c r="B26" s="6" t="str">
        <f>+_xlfn.XLOOKUP(A26,[1]Hoja1!$A:$A,[1]Hoja1!$C:$C,0,0)</f>
        <v>B</v>
      </c>
      <c r="C26" s="6" t="s">
        <v>20</v>
      </c>
      <c r="D26" s="7">
        <f>+_xlfn.XLOOKUP(A26,[7]Sheet1!$B:$B,[7]Sheet1!$C:$C,0,0)</f>
        <v>4151.1000000000004</v>
      </c>
      <c r="E26" s="7">
        <v>11013</v>
      </c>
      <c r="F26" s="7">
        <f t="shared" si="0"/>
        <v>-6861.9</v>
      </c>
      <c r="G26" s="8">
        <f t="shared" si="1"/>
        <v>6861.9</v>
      </c>
      <c r="H26" s="9">
        <f t="shared" si="2"/>
        <v>0.6230727322255516</v>
      </c>
      <c r="I26" s="6" t="s">
        <v>20</v>
      </c>
      <c r="J26" s="8">
        <f>+_xlfn.XLOOKUP(A26,[8]Sheet1!$B:$B,[8]Sheet1!$C:$C,0,0)</f>
        <v>4604</v>
      </c>
      <c r="K26" s="8">
        <v>10762</v>
      </c>
      <c r="L26" s="8">
        <f t="shared" si="3"/>
        <v>6158</v>
      </c>
      <c r="M26" s="8">
        <f t="shared" si="4"/>
        <v>6158</v>
      </c>
      <c r="N26" s="9">
        <f t="shared" si="5"/>
        <v>0.57219847611968033</v>
      </c>
      <c r="O26" s="9" t="s">
        <v>20</v>
      </c>
      <c r="P26" s="8">
        <f>+_xlfn.XLOOKUP(A26,[9]Sheet1!$B:$B,[9]Sheet1!$C:$C,0,0)</f>
        <v>9066.515625</v>
      </c>
      <c r="Q26" s="8">
        <v>9057</v>
      </c>
      <c r="R26" s="8">
        <f t="shared" si="6"/>
        <v>-9.515625</v>
      </c>
      <c r="S26" s="8">
        <f t="shared" si="7"/>
        <v>9.515625</v>
      </c>
      <c r="T26" s="9">
        <f t="shared" si="8"/>
        <v>1.0506376283537595E-3</v>
      </c>
      <c r="U26" s="9" t="s">
        <v>20</v>
      </c>
      <c r="V26" s="8">
        <f>+_xlfn.XLOOKUP(A26,[10]Sheet1!$B:$B,[10]Sheet1!$C:$C,0,0)</f>
        <v>9281.005859375</v>
      </c>
      <c r="W26" s="8">
        <v>6766</v>
      </c>
      <c r="X26" s="8">
        <f t="shared" si="9"/>
        <v>-2515.005859375</v>
      </c>
      <c r="Y26" s="8">
        <f t="shared" si="10"/>
        <v>2515.005859375</v>
      </c>
      <c r="Z26" s="9">
        <f t="shared" si="11"/>
        <v>0.37171236467262786</v>
      </c>
      <c r="AA26" s="6" t="s">
        <v>20</v>
      </c>
      <c r="AB26" s="8">
        <f>+_xlfn.XLOOKUP(A26,[11]Sheet1!$B:$B,[11]Sheet1!$C:$C,0,0)</f>
        <v>8975</v>
      </c>
      <c r="AC26" s="8">
        <v>11017</v>
      </c>
      <c r="AD26" s="8">
        <f t="shared" si="12"/>
        <v>2042</v>
      </c>
      <c r="AE26" s="8">
        <f t="shared" si="13"/>
        <v>2042</v>
      </c>
      <c r="AF26" s="9">
        <f t="shared" si="14"/>
        <v>0.18534991376962875</v>
      </c>
    </row>
    <row r="27" spans="1:32" x14ac:dyDescent="0.75">
      <c r="A27" s="6" t="s">
        <v>43</v>
      </c>
      <c r="B27" s="6" t="str">
        <f>+_xlfn.XLOOKUP(A27,[1]Hoja1!$A:$A,[1]Hoja1!$C:$C,0,0)</f>
        <v>B</v>
      </c>
      <c r="C27" s="6" t="s">
        <v>20</v>
      </c>
      <c r="D27" s="7">
        <f>+_xlfn.XLOOKUP(A27,[7]Sheet1!$B:$B,[7]Sheet1!$C:$C,0,0)</f>
        <v>4808.333333333333</v>
      </c>
      <c r="E27" s="7">
        <v>16506</v>
      </c>
      <c r="F27" s="7">
        <f t="shared" si="0"/>
        <v>-11697.666666666668</v>
      </c>
      <c r="G27" s="8">
        <f t="shared" si="1"/>
        <v>11697.666666666668</v>
      </c>
      <c r="H27" s="9">
        <f t="shared" si="2"/>
        <v>0.70869178884446071</v>
      </c>
      <c r="I27" s="6" t="s">
        <v>20</v>
      </c>
      <c r="J27" s="8">
        <f>+_xlfn.XLOOKUP(A27,[8]Sheet1!$B:$B,[8]Sheet1!$C:$C,0,0)</f>
        <v>4654.443359375</v>
      </c>
      <c r="K27" s="8">
        <v>17258</v>
      </c>
      <c r="L27" s="8">
        <f t="shared" si="3"/>
        <v>12603.556640625</v>
      </c>
      <c r="M27" s="8">
        <f t="shared" si="4"/>
        <v>12603.556640625</v>
      </c>
      <c r="N27" s="9">
        <f t="shared" si="5"/>
        <v>0.7303022737643412</v>
      </c>
      <c r="O27" s="9" t="s">
        <v>20</v>
      </c>
      <c r="P27" s="8">
        <f>+_xlfn.XLOOKUP(A27,[9]Sheet1!$B:$B,[9]Sheet1!$C:$C,0,0)</f>
        <v>16095.751953125</v>
      </c>
      <c r="Q27" s="8">
        <v>17204</v>
      </c>
      <c r="R27" s="8">
        <f t="shared" si="6"/>
        <v>1108.248046875</v>
      </c>
      <c r="S27" s="8">
        <f t="shared" si="7"/>
        <v>1108.248046875</v>
      </c>
      <c r="T27" s="9">
        <f t="shared" si="8"/>
        <v>6.4418045040397581E-2</v>
      </c>
      <c r="U27" s="9" t="s">
        <v>20</v>
      </c>
      <c r="V27" s="8">
        <f>+_xlfn.XLOOKUP(A27,[10]Sheet1!$B:$B,[10]Sheet1!$C:$C,0,0)</f>
        <v>16889.12109375</v>
      </c>
      <c r="W27" s="8">
        <v>13197</v>
      </c>
      <c r="X27" s="8">
        <f t="shared" si="9"/>
        <v>-3692.12109375</v>
      </c>
      <c r="Y27" s="8">
        <f t="shared" si="10"/>
        <v>3692.12109375</v>
      </c>
      <c r="Z27" s="9">
        <f t="shared" si="11"/>
        <v>0.27976972749488521</v>
      </c>
      <c r="AA27" s="6" t="s">
        <v>20</v>
      </c>
      <c r="AB27" s="8">
        <f>+_xlfn.XLOOKUP(A27,[11]Sheet1!$B:$B,[11]Sheet1!$C:$C,0,0)</f>
        <v>17073</v>
      </c>
      <c r="AC27" s="8">
        <v>16781</v>
      </c>
      <c r="AD27" s="8">
        <f t="shared" si="12"/>
        <v>-292</v>
      </c>
      <c r="AE27" s="8">
        <f t="shared" si="13"/>
        <v>292</v>
      </c>
      <c r="AF27" s="9">
        <f t="shared" si="14"/>
        <v>1.7400631666765986E-2</v>
      </c>
    </row>
    <row r="28" spans="1:32" x14ac:dyDescent="0.75">
      <c r="A28" s="6" t="s">
        <v>44</v>
      </c>
      <c r="B28" s="6" t="str">
        <f>+_xlfn.XLOOKUP(A28,[1]Hoja1!$A:$A,[1]Hoja1!$C:$C,0,0)</f>
        <v>AAA</v>
      </c>
      <c r="C28" s="6" t="s">
        <v>18</v>
      </c>
      <c r="D28" s="7">
        <f>+_xlfn.XLOOKUP(A28,[7]Sheet1!$B:$B,[7]Sheet1!$C:$C,0,0)</f>
        <v>94365.570787908917</v>
      </c>
      <c r="E28" s="7">
        <v>85621</v>
      </c>
      <c r="F28" s="7">
        <f t="shared" si="0"/>
        <v>8744.5707879089168</v>
      </c>
      <c r="G28" s="8">
        <f t="shared" si="1"/>
        <v>8744.5707879089168</v>
      </c>
      <c r="H28" s="9">
        <f t="shared" si="2"/>
        <v>0.10213114525535694</v>
      </c>
      <c r="I28" s="6" t="s">
        <v>18</v>
      </c>
      <c r="J28" s="8">
        <f>+_xlfn.XLOOKUP(A28,[8]Sheet1!$B:$B,[8]Sheet1!$C:$C,0,0)</f>
        <v>96253.522102611038</v>
      </c>
      <c r="K28" s="8">
        <v>101359</v>
      </c>
      <c r="L28" s="8">
        <f t="shared" si="3"/>
        <v>5105.4778973889624</v>
      </c>
      <c r="M28" s="8">
        <f t="shared" si="4"/>
        <v>5105.4778973889624</v>
      </c>
      <c r="N28" s="9">
        <f t="shared" si="5"/>
        <v>5.0370247312907214E-2</v>
      </c>
      <c r="O28" s="9" t="s">
        <v>18</v>
      </c>
      <c r="P28" s="8">
        <f>+_xlfn.XLOOKUP(A28,[9]Sheet1!$B:$B,[9]Sheet1!$C:$C,0,0)</f>
        <v>85621</v>
      </c>
      <c r="Q28" s="8">
        <v>122489</v>
      </c>
      <c r="R28" s="8">
        <f t="shared" si="6"/>
        <v>36868</v>
      </c>
      <c r="S28" s="8">
        <f t="shared" si="7"/>
        <v>36868</v>
      </c>
      <c r="T28" s="9">
        <f t="shared" si="8"/>
        <v>0.30099029300590258</v>
      </c>
      <c r="U28" s="9" t="s">
        <v>18</v>
      </c>
      <c r="V28" s="8">
        <f>+_xlfn.XLOOKUP(A28,[10]Sheet1!$B:$B,[10]Sheet1!$C:$C,0,0)</f>
        <v>99692.65557554581</v>
      </c>
      <c r="W28" s="8">
        <v>145906</v>
      </c>
      <c r="X28" s="8">
        <f t="shared" si="9"/>
        <v>46213.34442445419</v>
      </c>
      <c r="Y28" s="8">
        <f t="shared" si="10"/>
        <v>46213.34442445419</v>
      </c>
      <c r="Z28" s="9">
        <f t="shared" si="11"/>
        <v>0.31673368075647462</v>
      </c>
      <c r="AA28" s="6" t="s">
        <v>18</v>
      </c>
      <c r="AB28" s="8">
        <f>+_xlfn.XLOOKUP(A28,[11]Sheet1!$B:$B,[11]Sheet1!$C:$C,0,0)</f>
        <v>106297.3316627154</v>
      </c>
      <c r="AC28" s="8">
        <v>133883</v>
      </c>
      <c r="AD28" s="8">
        <f t="shared" si="12"/>
        <v>27585.668337284602</v>
      </c>
      <c r="AE28" s="8">
        <f t="shared" si="13"/>
        <v>27585.668337284602</v>
      </c>
      <c r="AF28" s="9">
        <f t="shared" si="14"/>
        <v>0.20604309985050082</v>
      </c>
    </row>
    <row r="29" spans="1:32" x14ac:dyDescent="0.75">
      <c r="A29" s="6" t="s">
        <v>45</v>
      </c>
      <c r="B29" s="6" t="str">
        <f>+_xlfn.XLOOKUP(A29,[1]Hoja1!$A:$A,[1]Hoja1!$C:$C,0,0)</f>
        <v>C</v>
      </c>
      <c r="C29" s="6" t="s">
        <v>20</v>
      </c>
      <c r="D29" s="7">
        <f>+_xlfn.XLOOKUP(A29,[7]Sheet1!$B:$B,[7]Sheet1!$C:$C,0,0)</f>
        <v>5806.22119140625</v>
      </c>
      <c r="E29" s="7">
        <v>2364</v>
      </c>
      <c r="F29" s="7">
        <f t="shared" si="0"/>
        <v>3442.22119140625</v>
      </c>
      <c r="G29" s="8">
        <f t="shared" si="1"/>
        <v>3442.22119140625</v>
      </c>
      <c r="H29" s="9">
        <f t="shared" si="2"/>
        <v>1.4561003347742174</v>
      </c>
      <c r="I29" s="6" t="s">
        <v>20</v>
      </c>
      <c r="J29" s="8">
        <f>+_xlfn.XLOOKUP(A29,[8]Sheet1!$B:$B,[8]Sheet1!$C:$C,0,0)</f>
        <v>1962</v>
      </c>
      <c r="K29" s="8">
        <v>3466</v>
      </c>
      <c r="L29" s="8">
        <f t="shared" si="3"/>
        <v>1504</v>
      </c>
      <c r="M29" s="8">
        <f t="shared" si="4"/>
        <v>1504</v>
      </c>
      <c r="N29" s="9">
        <f t="shared" si="5"/>
        <v>0.43392960184650892</v>
      </c>
      <c r="O29" s="9" t="s">
        <v>20</v>
      </c>
      <c r="P29" s="8">
        <f>+_xlfn.XLOOKUP(A29,[9]Sheet1!$B:$B,[9]Sheet1!$C:$C,0,0)</f>
        <v>2364</v>
      </c>
      <c r="Q29" s="8">
        <v>3261</v>
      </c>
      <c r="R29" s="8">
        <f t="shared" si="6"/>
        <v>897</v>
      </c>
      <c r="S29" s="8">
        <f t="shared" si="7"/>
        <v>897</v>
      </c>
      <c r="T29" s="9">
        <f t="shared" si="8"/>
        <v>0.27506899724011041</v>
      </c>
      <c r="U29" s="9" t="s">
        <v>20</v>
      </c>
      <c r="V29" s="8">
        <f>+_xlfn.XLOOKUP(A29,[10]Sheet1!$B:$B,[10]Sheet1!$C:$C,0,0)</f>
        <v>2607.6568301151619</v>
      </c>
      <c r="W29" s="8">
        <v>7446</v>
      </c>
      <c r="X29" s="8">
        <f t="shared" si="9"/>
        <v>4838.3431698848381</v>
      </c>
      <c r="Y29" s="8">
        <f t="shared" si="10"/>
        <v>4838.3431698848381</v>
      </c>
      <c r="Z29" s="9">
        <f t="shared" si="11"/>
        <v>0.64979091725555171</v>
      </c>
      <c r="AA29" s="6" t="s">
        <v>20</v>
      </c>
      <c r="AB29" s="8">
        <f>+_xlfn.XLOOKUP(A29,[11]Sheet1!$B:$B,[11]Sheet1!$C:$C,0,0)</f>
        <v>2759</v>
      </c>
      <c r="AC29" s="8">
        <v>2348</v>
      </c>
      <c r="AD29" s="8">
        <f t="shared" si="12"/>
        <v>-411</v>
      </c>
      <c r="AE29" s="8">
        <f t="shared" si="13"/>
        <v>411</v>
      </c>
      <c r="AF29" s="9">
        <f t="shared" si="14"/>
        <v>0.17504258943781942</v>
      </c>
    </row>
    <row r="30" spans="1:32" x14ac:dyDescent="0.75">
      <c r="A30" s="6" t="s">
        <v>46</v>
      </c>
      <c r="B30" s="6" t="str">
        <f>+_xlfn.XLOOKUP(A30,[1]Hoja1!$A:$A,[1]Hoja1!$C:$C,0,0)</f>
        <v>A</v>
      </c>
      <c r="C30" s="6" t="s">
        <v>18</v>
      </c>
      <c r="D30" s="7">
        <f>+_xlfn.XLOOKUP(A30,[7]Sheet1!$B:$B,[7]Sheet1!$C:$C,0,0)</f>
        <v>30742.188514762289</v>
      </c>
      <c r="E30" s="7">
        <v>36781</v>
      </c>
      <c r="F30" s="7">
        <f t="shared" si="0"/>
        <v>-6038.8114852377112</v>
      </c>
      <c r="G30" s="8">
        <f t="shared" si="1"/>
        <v>6038.8114852377112</v>
      </c>
      <c r="H30" s="9">
        <f t="shared" si="2"/>
        <v>0.16418290653428974</v>
      </c>
      <c r="I30" s="6" t="s">
        <v>18</v>
      </c>
      <c r="J30" s="8">
        <f>+_xlfn.XLOOKUP(A30,[8]Sheet1!$B:$B,[8]Sheet1!$C:$C,0,0)</f>
        <v>24450</v>
      </c>
      <c r="K30" s="8">
        <v>57693</v>
      </c>
      <c r="L30" s="8">
        <f t="shared" si="3"/>
        <v>33243</v>
      </c>
      <c r="M30" s="8">
        <f t="shared" si="4"/>
        <v>33243</v>
      </c>
      <c r="N30" s="9">
        <f t="shared" si="5"/>
        <v>0.57620508553897354</v>
      </c>
      <c r="O30" s="9" t="s">
        <v>18</v>
      </c>
      <c r="P30" s="8">
        <f>+_xlfn.XLOOKUP(A30,[9]Sheet1!$B:$B,[9]Sheet1!$C:$C,0,0)</f>
        <v>36781</v>
      </c>
      <c r="Q30" s="8">
        <v>26255</v>
      </c>
      <c r="R30" s="8">
        <f t="shared" si="6"/>
        <v>-10526</v>
      </c>
      <c r="S30" s="8">
        <f t="shared" si="7"/>
        <v>10526</v>
      </c>
      <c r="T30" s="9">
        <f t="shared" si="8"/>
        <v>0.40091411159779089</v>
      </c>
      <c r="U30" s="9" t="s">
        <v>18</v>
      </c>
      <c r="V30" s="8">
        <f>+_xlfn.XLOOKUP(A30,[10]Sheet1!$B:$B,[10]Sheet1!$C:$C,0,0)</f>
        <v>39860.6953125</v>
      </c>
      <c r="W30" s="8">
        <v>21513</v>
      </c>
      <c r="X30" s="8">
        <f t="shared" si="9"/>
        <v>-18347.6953125</v>
      </c>
      <c r="Y30" s="8">
        <f t="shared" si="10"/>
        <v>18347.6953125</v>
      </c>
      <c r="Z30" s="9">
        <f t="shared" si="11"/>
        <v>0.85286549121461441</v>
      </c>
      <c r="AA30" s="6" t="s">
        <v>20</v>
      </c>
      <c r="AB30" s="8">
        <f>+_xlfn.XLOOKUP(A30,[11]Sheet1!$B:$B,[11]Sheet1!$C:$C,0,0)</f>
        <v>26250</v>
      </c>
      <c r="AC30" s="8">
        <v>25980</v>
      </c>
      <c r="AD30" s="8">
        <f t="shared" si="12"/>
        <v>-270</v>
      </c>
      <c r="AE30" s="8">
        <f t="shared" si="13"/>
        <v>270</v>
      </c>
      <c r="AF30" s="9">
        <f t="shared" si="14"/>
        <v>1.0392609699769052E-2</v>
      </c>
    </row>
    <row r="31" spans="1:32" x14ac:dyDescent="0.75">
      <c r="A31" s="6" t="s">
        <v>47</v>
      </c>
      <c r="B31" s="6" t="str">
        <f>+_xlfn.XLOOKUP(A31,[1]Hoja1!$A:$A,[1]Hoja1!$C:$C,0,0)</f>
        <v>A</v>
      </c>
      <c r="C31" s="6" t="s">
        <v>20</v>
      </c>
      <c r="D31" s="7">
        <f>+_xlfn.XLOOKUP(A31,[7]Sheet1!$B:$B,[7]Sheet1!$C:$C,0,0)</f>
        <v>31530</v>
      </c>
      <c r="E31" s="7">
        <v>35792</v>
      </c>
      <c r="F31" s="7">
        <f t="shared" si="0"/>
        <v>-4262</v>
      </c>
      <c r="G31" s="8">
        <f t="shared" si="1"/>
        <v>4262</v>
      </c>
      <c r="H31" s="9">
        <f t="shared" si="2"/>
        <v>0.1190768886902101</v>
      </c>
      <c r="I31" s="6" t="s">
        <v>20</v>
      </c>
      <c r="J31" s="8">
        <f>+_xlfn.XLOOKUP(A31,[8]Sheet1!$B:$B,[8]Sheet1!$C:$C,0,0)</f>
        <v>22140</v>
      </c>
      <c r="K31" s="8">
        <v>35433</v>
      </c>
      <c r="L31" s="8">
        <f t="shared" si="3"/>
        <v>13293</v>
      </c>
      <c r="M31" s="8">
        <f t="shared" si="4"/>
        <v>13293</v>
      </c>
      <c r="N31" s="9">
        <f t="shared" si="5"/>
        <v>0.37515875031750062</v>
      </c>
      <c r="O31" s="9" t="s">
        <v>20</v>
      </c>
      <c r="P31" s="8">
        <f>+_xlfn.XLOOKUP(A31,[9]Sheet1!$B:$B,[9]Sheet1!$C:$C,0,0)</f>
        <v>35792</v>
      </c>
      <c r="Q31" s="8">
        <v>30390</v>
      </c>
      <c r="R31" s="8">
        <f t="shared" si="6"/>
        <v>-5402</v>
      </c>
      <c r="S31" s="8">
        <f t="shared" si="7"/>
        <v>5402</v>
      </c>
      <c r="T31" s="9">
        <f t="shared" si="8"/>
        <v>0.17775584073708456</v>
      </c>
      <c r="U31" s="9" t="s">
        <v>18</v>
      </c>
      <c r="V31" s="8">
        <f>+_xlfn.XLOOKUP(A31,[10]Sheet1!$B:$B,[10]Sheet1!$C:$C,0,0)</f>
        <v>36652.758241758253</v>
      </c>
      <c r="W31" s="8">
        <v>21123</v>
      </c>
      <c r="X31" s="8">
        <f t="shared" si="9"/>
        <v>-15529.758241758253</v>
      </c>
      <c r="Y31" s="8">
        <f t="shared" si="10"/>
        <v>15529.758241758253</v>
      </c>
      <c r="Z31" s="9">
        <f t="shared" si="11"/>
        <v>0.73520609012726656</v>
      </c>
      <c r="AA31" s="6" t="s">
        <v>18</v>
      </c>
      <c r="AB31" s="8">
        <f>+_xlfn.XLOOKUP(A31,[11]Sheet1!$B:$B,[11]Sheet1!$C:$C,0,0)</f>
        <v>36887.140659340657</v>
      </c>
      <c r="AC31" s="8">
        <v>20400</v>
      </c>
      <c r="AD31" s="8">
        <f t="shared" si="12"/>
        <v>-16487.140659340657</v>
      </c>
      <c r="AE31" s="8">
        <f t="shared" si="13"/>
        <v>16487.140659340657</v>
      </c>
      <c r="AF31" s="9">
        <f t="shared" si="14"/>
        <v>0.80819316957552245</v>
      </c>
    </row>
    <row r="32" spans="1:32" x14ac:dyDescent="0.75">
      <c r="A32" s="6" t="s">
        <v>48</v>
      </c>
      <c r="B32" s="6" t="str">
        <f>+_xlfn.XLOOKUP(A32,[1]Hoja1!$A:$A,[1]Hoja1!$C:$C,0,0)</f>
        <v>A</v>
      </c>
      <c r="C32" s="6" t="s">
        <v>18</v>
      </c>
      <c r="D32" s="7">
        <f>+_xlfn.XLOOKUP(A32,[7]Sheet1!$B:$B,[7]Sheet1!$C:$C,0,0)</f>
        <v>30153.853515625</v>
      </c>
      <c r="E32" s="7">
        <v>22681</v>
      </c>
      <c r="F32" s="7">
        <f t="shared" si="0"/>
        <v>7472.853515625</v>
      </c>
      <c r="G32" s="8">
        <f t="shared" si="1"/>
        <v>7472.853515625</v>
      </c>
      <c r="H32" s="9">
        <f t="shared" si="2"/>
        <v>0.32947636857391649</v>
      </c>
      <c r="I32" s="6" t="s">
        <v>18</v>
      </c>
      <c r="J32" s="8">
        <f>+_xlfn.XLOOKUP(A32,[8]Sheet1!$B:$B,[8]Sheet1!$C:$C,0,0)</f>
        <v>26905.545170240341</v>
      </c>
      <c r="K32" s="8">
        <v>38764</v>
      </c>
      <c r="L32" s="8">
        <f t="shared" si="3"/>
        <v>11858.454829759659</v>
      </c>
      <c r="M32" s="8">
        <f t="shared" si="4"/>
        <v>11858.454829759659</v>
      </c>
      <c r="N32" s="9">
        <f t="shared" si="5"/>
        <v>0.30591411695799348</v>
      </c>
      <c r="O32" s="9" t="s">
        <v>18</v>
      </c>
      <c r="P32" s="8">
        <f>+_xlfn.XLOOKUP(A32,[9]Sheet1!$B:$B,[9]Sheet1!$C:$C,0,0)</f>
        <v>26403.87179058417</v>
      </c>
      <c r="Q32" s="8">
        <v>45973</v>
      </c>
      <c r="R32" s="8">
        <f t="shared" si="6"/>
        <v>19569.12820941583</v>
      </c>
      <c r="S32" s="8">
        <f t="shared" si="7"/>
        <v>19569.12820941583</v>
      </c>
      <c r="T32" s="9">
        <f t="shared" si="8"/>
        <v>0.42566567788518977</v>
      </c>
      <c r="U32" s="9" t="s">
        <v>49</v>
      </c>
      <c r="V32" s="8">
        <f>+_xlfn.XLOOKUP(A32,[10]Sheet1!$B:$B,[10]Sheet1!$C:$C,0,0)</f>
        <v>30872.035979276839</v>
      </c>
      <c r="W32" s="8">
        <v>18076</v>
      </c>
      <c r="X32" s="8">
        <f t="shared" si="9"/>
        <v>-12796.035979276839</v>
      </c>
      <c r="Y32" s="8">
        <f t="shared" si="10"/>
        <v>12796.035979276839</v>
      </c>
      <c r="Z32" s="9">
        <f t="shared" si="11"/>
        <v>0.7079019683158243</v>
      </c>
      <c r="AA32" s="6" t="s">
        <v>49</v>
      </c>
      <c r="AB32" s="8">
        <f>+_xlfn.XLOOKUP(A32,[11]Sheet1!$B:$B,[11]Sheet1!$C:$C,0,0)</f>
        <v>49657.37890625</v>
      </c>
      <c r="AC32" s="8">
        <v>20480</v>
      </c>
      <c r="AD32" s="8">
        <f t="shared" si="12"/>
        <v>-29177.37890625</v>
      </c>
      <c r="AE32" s="8">
        <f t="shared" si="13"/>
        <v>29177.37890625</v>
      </c>
      <c r="AF32" s="9">
        <f t="shared" si="14"/>
        <v>1.4246767044067383</v>
      </c>
    </row>
    <row r="33" spans="1:32" x14ac:dyDescent="0.75">
      <c r="A33" s="6" t="s">
        <v>50</v>
      </c>
      <c r="B33" s="6" t="str">
        <f>+_xlfn.XLOOKUP(A33,[1]Hoja1!$A:$A,[1]Hoja1!$C:$C,0,0)</f>
        <v>AAA</v>
      </c>
      <c r="C33" s="10"/>
      <c r="D33" s="7"/>
      <c r="E33" s="11"/>
      <c r="F33" s="7"/>
      <c r="G33" s="12"/>
      <c r="H33" s="13"/>
      <c r="I33" s="12"/>
      <c r="J33" s="8"/>
      <c r="K33" s="12"/>
      <c r="L33" s="12"/>
      <c r="M33" s="12"/>
      <c r="N33" s="13"/>
      <c r="O33" s="9" t="s">
        <v>20</v>
      </c>
      <c r="P33" s="8">
        <f>+_xlfn.XLOOKUP(A33,[9]Sheet1!$B:$B,[9]Sheet1!$C:$C,0,0)</f>
        <v>39011</v>
      </c>
      <c r="Q33" s="8">
        <v>74097</v>
      </c>
      <c r="R33" s="8">
        <f t="shared" si="6"/>
        <v>35086</v>
      </c>
      <c r="S33" s="8">
        <f t="shared" si="7"/>
        <v>35086</v>
      </c>
      <c r="T33" s="9">
        <f t="shared" si="8"/>
        <v>0.47351444727856729</v>
      </c>
      <c r="U33" s="9" t="s">
        <v>20</v>
      </c>
      <c r="V33" s="8">
        <f>+_xlfn.XLOOKUP(A33,[10]Sheet1!$B:$B,[10]Sheet1!$C:$C,0,0)</f>
        <v>40813</v>
      </c>
      <c r="W33" s="8">
        <v>134319</v>
      </c>
      <c r="X33" s="8">
        <f t="shared" si="9"/>
        <v>93506</v>
      </c>
      <c r="Y33" s="8">
        <f t="shared" si="10"/>
        <v>93506</v>
      </c>
      <c r="Z33" s="9">
        <f t="shared" si="11"/>
        <v>0.69614872058308952</v>
      </c>
      <c r="AA33" s="6" t="s">
        <v>20</v>
      </c>
      <c r="AB33" s="8">
        <f>+_xlfn.XLOOKUP(A33,[11]Sheet1!$B:$B,[11]Sheet1!$C:$C,0,0)</f>
        <v>73930</v>
      </c>
      <c r="AC33" s="8">
        <v>33640</v>
      </c>
      <c r="AD33" s="8">
        <f t="shared" si="12"/>
        <v>-40290</v>
      </c>
      <c r="AE33" s="8">
        <f t="shared" si="13"/>
        <v>40290</v>
      </c>
      <c r="AF33" s="9">
        <f t="shared" si="14"/>
        <v>1.1976813317479191</v>
      </c>
    </row>
    <row r="34" spans="1:32" x14ac:dyDescent="0.75">
      <c r="A34" s="6" t="s">
        <v>51</v>
      </c>
      <c r="B34" s="6" t="str">
        <f>+_xlfn.XLOOKUP(A34,[1]Hoja1!$A:$A,[1]Hoja1!$C:$C,0,0)</f>
        <v>C</v>
      </c>
      <c r="C34" s="6" t="s">
        <v>20</v>
      </c>
      <c r="D34" s="7">
        <f>+_xlfn.XLOOKUP(A34,[7]Sheet1!$B:$B,[7]Sheet1!$C:$C,0,0)</f>
        <v>520</v>
      </c>
      <c r="E34" s="7">
        <v>2342</v>
      </c>
      <c r="F34" s="7">
        <f t="shared" si="0"/>
        <v>-1822</v>
      </c>
      <c r="G34" s="8">
        <f t="shared" si="1"/>
        <v>1822</v>
      </c>
      <c r="H34" s="9">
        <f t="shared" si="2"/>
        <v>0.77796754910333044</v>
      </c>
      <c r="I34" s="6" t="s">
        <v>20</v>
      </c>
      <c r="J34" s="8">
        <f>+_xlfn.XLOOKUP(A34,[8]Sheet1!$B:$B,[8]Sheet1!$C:$C,0,0)</f>
        <v>3718.712890625</v>
      </c>
      <c r="K34" s="8">
        <v>4485</v>
      </c>
      <c r="L34" s="8">
        <f t="shared" si="3"/>
        <v>766.287109375</v>
      </c>
      <c r="M34" s="8">
        <f t="shared" si="4"/>
        <v>766.287109375</v>
      </c>
      <c r="N34" s="9">
        <f t="shared" si="5"/>
        <v>0.17085554278149387</v>
      </c>
      <c r="O34" s="9" t="s">
        <v>20</v>
      </c>
      <c r="P34" s="8">
        <f>+_xlfn.XLOOKUP(A34,[9]Sheet1!$B:$B,[9]Sheet1!$C:$C,0,0)</f>
        <v>2377.3364957427152</v>
      </c>
      <c r="Q34" s="8">
        <v>2117</v>
      </c>
      <c r="R34" s="8">
        <f t="shared" si="6"/>
        <v>-260.33649574271521</v>
      </c>
      <c r="S34" s="8">
        <f t="shared" si="7"/>
        <v>260.33649574271521</v>
      </c>
      <c r="T34" s="9">
        <f t="shared" si="8"/>
        <v>0.12297425401167464</v>
      </c>
      <c r="U34" s="9" t="s">
        <v>20</v>
      </c>
      <c r="V34" s="8">
        <f>+_xlfn.XLOOKUP(A34,[10]Sheet1!$B:$B,[10]Sheet1!$C:$C,0,0)</f>
        <v>5732</v>
      </c>
      <c r="W34" s="8">
        <v>3517</v>
      </c>
      <c r="X34" s="8">
        <f t="shared" si="9"/>
        <v>-2215</v>
      </c>
      <c r="Y34" s="8">
        <f t="shared" si="10"/>
        <v>2215</v>
      </c>
      <c r="Z34" s="9">
        <f t="shared" si="11"/>
        <v>0.62979812340062558</v>
      </c>
      <c r="AA34" s="6" t="s">
        <v>20</v>
      </c>
      <c r="AB34" s="8">
        <f>+_xlfn.XLOOKUP(A34,[11]Sheet1!$B:$B,[11]Sheet1!$C:$C,0,0)</f>
        <v>1997</v>
      </c>
      <c r="AC34" s="8">
        <v>1808</v>
      </c>
      <c r="AD34" s="8">
        <f t="shared" si="12"/>
        <v>-189</v>
      </c>
      <c r="AE34" s="8">
        <f t="shared" si="13"/>
        <v>189</v>
      </c>
      <c r="AF34" s="9">
        <f t="shared" si="14"/>
        <v>0.10453539823008849</v>
      </c>
    </row>
    <row r="35" spans="1:32" x14ac:dyDescent="0.75">
      <c r="A35" s="6" t="s">
        <v>52</v>
      </c>
      <c r="B35" s="6" t="str">
        <f>+_xlfn.XLOOKUP(A35,[1]Hoja1!$A:$A,[1]Hoja1!$C:$C,0,0)</f>
        <v>C</v>
      </c>
      <c r="C35" s="6" t="s">
        <v>29</v>
      </c>
      <c r="D35" s="7">
        <f>+_xlfn.XLOOKUP(A35,[7]Sheet1!$B:$B,[7]Sheet1!$C:$C,0,0)</f>
        <v>6379.95849609375</v>
      </c>
      <c r="E35" s="7">
        <v>6218</v>
      </c>
      <c r="F35" s="7">
        <f t="shared" si="0"/>
        <v>161.95849609375</v>
      </c>
      <c r="G35" s="8">
        <f t="shared" si="1"/>
        <v>161.95849609375</v>
      </c>
      <c r="H35" s="9">
        <f t="shared" si="2"/>
        <v>2.604671857409939E-2</v>
      </c>
      <c r="I35" s="6" t="s">
        <v>20</v>
      </c>
      <c r="J35" s="8">
        <f>+_xlfn.XLOOKUP(A35,[8]Sheet1!$B:$B,[8]Sheet1!$C:$C,0,0)</f>
        <v>5206.6435546875</v>
      </c>
      <c r="K35" s="8">
        <v>9300</v>
      </c>
      <c r="L35" s="8">
        <f t="shared" si="3"/>
        <v>4093.3564453125</v>
      </c>
      <c r="M35" s="8">
        <f t="shared" si="4"/>
        <v>4093.3564453125</v>
      </c>
      <c r="N35" s="9">
        <f t="shared" si="5"/>
        <v>0.4401458543346774</v>
      </c>
      <c r="O35" s="9" t="s">
        <v>20</v>
      </c>
      <c r="P35" s="8">
        <f>+_xlfn.XLOOKUP(A35,[9]Sheet1!$B:$B,[9]Sheet1!$C:$C,0,0)</f>
        <v>3225.25</v>
      </c>
      <c r="Q35" s="8">
        <v>6123</v>
      </c>
      <c r="R35" s="8">
        <f t="shared" si="6"/>
        <v>2897.75</v>
      </c>
      <c r="S35" s="8">
        <f t="shared" si="7"/>
        <v>2897.75</v>
      </c>
      <c r="T35" s="9">
        <f t="shared" si="8"/>
        <v>0.47325657357504491</v>
      </c>
      <c r="U35" s="9" t="s">
        <v>20</v>
      </c>
      <c r="V35" s="8">
        <f>+_xlfn.XLOOKUP(A35,[10]Sheet1!$B:$B,[10]Sheet1!$C:$C,0,0)</f>
        <v>4395.6000000000004</v>
      </c>
      <c r="W35" s="8">
        <v>8993</v>
      </c>
      <c r="X35" s="8">
        <f t="shared" si="9"/>
        <v>4597.3999999999996</v>
      </c>
      <c r="Y35" s="8">
        <f t="shared" si="10"/>
        <v>4597.3999999999996</v>
      </c>
      <c r="Z35" s="9">
        <f t="shared" si="11"/>
        <v>0.51121983765150669</v>
      </c>
      <c r="AA35" s="6" t="s">
        <v>20</v>
      </c>
      <c r="AB35" s="8">
        <f>+_xlfn.XLOOKUP(A35,[11]Sheet1!$B:$B,[11]Sheet1!$C:$C,0,0)</f>
        <v>6084</v>
      </c>
      <c r="AC35" s="8">
        <v>5245</v>
      </c>
      <c r="AD35" s="8">
        <f t="shared" si="12"/>
        <v>-839</v>
      </c>
      <c r="AE35" s="8">
        <f t="shared" si="13"/>
        <v>839</v>
      </c>
      <c r="AF35" s="9">
        <f t="shared" si="14"/>
        <v>0.15996186844613919</v>
      </c>
    </row>
    <row r="36" spans="1:32" x14ac:dyDescent="0.75">
      <c r="A36" s="6" t="s">
        <v>53</v>
      </c>
      <c r="B36" s="6" t="str">
        <f>+_xlfn.XLOOKUP(A36,[1]Hoja1!$A:$A,[1]Hoja1!$C:$C,0,0)</f>
        <v>C</v>
      </c>
      <c r="C36" s="6" t="s">
        <v>20</v>
      </c>
      <c r="D36" s="7">
        <f>+_xlfn.XLOOKUP(A36,[7]Sheet1!$B:$B,[7]Sheet1!$C:$C,0,0)</f>
        <v>907.5</v>
      </c>
      <c r="E36" s="7">
        <v>22473</v>
      </c>
      <c r="F36" s="7">
        <f t="shared" si="0"/>
        <v>-21565.5</v>
      </c>
      <c r="G36" s="8">
        <f t="shared" si="1"/>
        <v>21565.5</v>
      </c>
      <c r="H36" s="9">
        <f t="shared" si="2"/>
        <v>0.95961820851688695</v>
      </c>
      <c r="I36" s="6" t="s">
        <v>20</v>
      </c>
      <c r="J36" s="8">
        <f>+_xlfn.XLOOKUP(A36,[8]Sheet1!$B:$B,[8]Sheet1!$C:$C,0,0)</f>
        <v>24</v>
      </c>
      <c r="K36" s="8">
        <v>5659</v>
      </c>
      <c r="L36" s="8">
        <f t="shared" si="3"/>
        <v>5635</v>
      </c>
      <c r="M36" s="8">
        <f t="shared" si="4"/>
        <v>5635</v>
      </c>
      <c r="N36" s="9">
        <f t="shared" si="5"/>
        <v>0.99575896801555042</v>
      </c>
      <c r="O36" s="9" t="s">
        <v>20</v>
      </c>
      <c r="P36" s="8">
        <f>+_xlfn.XLOOKUP(A36,[9]Sheet1!$B:$B,[9]Sheet1!$C:$C,0,0)</f>
        <v>5394.1904296875</v>
      </c>
      <c r="Q36" s="8">
        <v>4480</v>
      </c>
      <c r="R36" s="8">
        <f t="shared" si="6"/>
        <v>-914.1904296875</v>
      </c>
      <c r="S36" s="8">
        <f t="shared" si="7"/>
        <v>914.1904296875</v>
      </c>
      <c r="T36" s="9">
        <f t="shared" si="8"/>
        <v>0.20406036376953124</v>
      </c>
      <c r="U36" s="9" t="s">
        <v>20</v>
      </c>
      <c r="V36" s="8">
        <f>+_xlfn.XLOOKUP(A36,[10]Sheet1!$B:$B,[10]Sheet1!$C:$C,0,0)</f>
        <v>5081.72900390625</v>
      </c>
      <c r="W36" s="8">
        <v>1469</v>
      </c>
      <c r="X36" s="8">
        <f t="shared" si="9"/>
        <v>-3612.72900390625</v>
      </c>
      <c r="Y36" s="8">
        <f t="shared" si="10"/>
        <v>3612.72900390625</v>
      </c>
      <c r="Z36" s="9">
        <f t="shared" si="11"/>
        <v>2.4593117793779782</v>
      </c>
      <c r="AA36" s="6" t="s">
        <v>20</v>
      </c>
      <c r="AB36" s="8">
        <f>+_xlfn.XLOOKUP(A36,[11]Sheet1!$B:$B,[11]Sheet1!$C:$C,0,0)</f>
        <v>5602.11767578125</v>
      </c>
      <c r="AC36" s="8">
        <v>4386</v>
      </c>
      <c r="AD36" s="8">
        <f t="shared" si="12"/>
        <v>-1216.11767578125</v>
      </c>
      <c r="AE36" s="8">
        <f t="shared" si="13"/>
        <v>1216.11767578125</v>
      </c>
      <c r="AF36" s="9">
        <f t="shared" si="14"/>
        <v>0.27727261189722985</v>
      </c>
    </row>
    <row r="37" spans="1:32" x14ac:dyDescent="0.75">
      <c r="A37" s="6" t="s">
        <v>54</v>
      </c>
      <c r="B37" s="6" t="str">
        <f>+_xlfn.XLOOKUP(A37,[1]Hoja1!$A:$A,[1]Hoja1!$C:$C,0,0)</f>
        <v>B</v>
      </c>
      <c r="C37" s="6" t="s">
        <v>20</v>
      </c>
      <c r="D37" s="7">
        <f>+_xlfn.XLOOKUP(A37,[7]Sheet1!$B:$B,[7]Sheet1!$C:$C,0,0)</f>
        <v>7776</v>
      </c>
      <c r="E37" s="7">
        <v>32015</v>
      </c>
      <c r="F37" s="7">
        <f t="shared" si="0"/>
        <v>-24239</v>
      </c>
      <c r="G37" s="8">
        <f t="shared" si="1"/>
        <v>24239</v>
      </c>
      <c r="H37" s="9">
        <f t="shared" si="2"/>
        <v>0.75711385288146182</v>
      </c>
      <c r="I37" s="6" t="s">
        <v>20</v>
      </c>
      <c r="J37" s="8">
        <f>+_xlfn.XLOOKUP(A37,[8]Sheet1!$B:$B,[8]Sheet1!$C:$C,0,0)</f>
        <v>7556</v>
      </c>
      <c r="K37" s="8">
        <v>106</v>
      </c>
      <c r="L37" s="8">
        <f t="shared" si="3"/>
        <v>-7450</v>
      </c>
      <c r="M37" s="8">
        <f t="shared" si="4"/>
        <v>7450</v>
      </c>
      <c r="N37" s="9">
        <f t="shared" si="5"/>
        <v>70.283018867924525</v>
      </c>
      <c r="O37" s="9" t="s">
        <v>20</v>
      </c>
      <c r="P37" s="8">
        <f>+_xlfn.XLOOKUP(A37,[9]Sheet1!$B:$B,[9]Sheet1!$C:$C,0,0)</f>
        <v>9066.515625</v>
      </c>
      <c r="Q37" s="8">
        <v>3434</v>
      </c>
      <c r="R37" s="8">
        <f t="shared" si="6"/>
        <v>-5632.515625</v>
      </c>
      <c r="S37" s="8">
        <f t="shared" si="7"/>
        <v>5632.515625</v>
      </c>
      <c r="T37" s="9">
        <f t="shared" si="8"/>
        <v>1.6402200422248108</v>
      </c>
      <c r="U37" s="9" t="s">
        <v>20</v>
      </c>
      <c r="V37" s="8">
        <f>+_xlfn.XLOOKUP(A37,[10]Sheet1!$B:$B,[10]Sheet1!$C:$C,0,0)</f>
        <v>8135.75634765625</v>
      </c>
      <c r="W37" s="8">
        <v>4340</v>
      </c>
      <c r="X37" s="8">
        <f t="shared" si="9"/>
        <v>-3795.75634765625</v>
      </c>
      <c r="Y37" s="8">
        <f t="shared" si="10"/>
        <v>3795.75634765625</v>
      </c>
      <c r="Z37" s="9">
        <f t="shared" si="11"/>
        <v>0.87459823678715443</v>
      </c>
      <c r="AA37" s="6" t="s">
        <v>20</v>
      </c>
      <c r="AB37" s="8">
        <f>+_xlfn.XLOOKUP(A37,[11]Sheet1!$B:$B,[11]Sheet1!$C:$C,0,0)</f>
        <v>5297.43798828125</v>
      </c>
      <c r="AC37" s="8">
        <v>13373</v>
      </c>
      <c r="AD37" s="8">
        <f t="shared" si="12"/>
        <v>8075.56201171875</v>
      </c>
      <c r="AE37" s="8">
        <f t="shared" si="13"/>
        <v>8075.56201171875</v>
      </c>
      <c r="AF37" s="9">
        <f t="shared" si="14"/>
        <v>0.60387063573758692</v>
      </c>
    </row>
    <row r="38" spans="1:32" x14ac:dyDescent="0.75">
      <c r="A38" s="6" t="s">
        <v>55</v>
      </c>
      <c r="B38" s="6" t="str">
        <f>+_xlfn.XLOOKUP(A38,[1]Hoja1!$A:$A,[1]Hoja1!$C:$C,0,0)</f>
        <v>AAA</v>
      </c>
      <c r="C38" s="6" t="s">
        <v>49</v>
      </c>
      <c r="D38" s="7">
        <f>+_xlfn.XLOOKUP(A38,[7]Sheet1!$B:$B,[7]Sheet1!$C:$C,0,0)</f>
        <v>31002.84688497175</v>
      </c>
      <c r="E38" s="7">
        <v>23194</v>
      </c>
      <c r="F38" s="7">
        <f t="shared" si="0"/>
        <v>7808.8468849717501</v>
      </c>
      <c r="G38" s="8">
        <f t="shared" si="1"/>
        <v>7808.8468849717501</v>
      </c>
      <c r="H38" s="9">
        <f t="shared" si="2"/>
        <v>0.33667529899852333</v>
      </c>
      <c r="I38" s="6" t="s">
        <v>20</v>
      </c>
      <c r="J38" s="8">
        <f>+_xlfn.XLOOKUP(A38,[8]Sheet1!$B:$B,[8]Sheet1!$C:$C,0,0)</f>
        <v>36708.5</v>
      </c>
      <c r="K38" s="8">
        <v>36496</v>
      </c>
      <c r="L38" s="8">
        <f t="shared" si="3"/>
        <v>-212.5</v>
      </c>
      <c r="M38" s="8">
        <f t="shared" si="4"/>
        <v>212.5</v>
      </c>
      <c r="N38" s="9">
        <f t="shared" si="5"/>
        <v>5.8225558965366063E-3</v>
      </c>
      <c r="O38" s="9" t="s">
        <v>49</v>
      </c>
      <c r="P38" s="8">
        <f>+_xlfn.XLOOKUP(A38,[9]Sheet1!$B:$B,[9]Sheet1!$C:$C,0,0)</f>
        <v>31917</v>
      </c>
      <c r="Q38" s="8">
        <v>52778</v>
      </c>
      <c r="R38" s="8">
        <f t="shared" si="6"/>
        <v>20861</v>
      </c>
      <c r="S38" s="8">
        <f t="shared" si="7"/>
        <v>20861</v>
      </c>
      <c r="T38" s="9">
        <f t="shared" si="8"/>
        <v>0.39525938838152258</v>
      </c>
      <c r="U38" s="9" t="s">
        <v>49</v>
      </c>
      <c r="V38" s="8">
        <f>+_xlfn.XLOOKUP(A38,[10]Sheet1!$B:$B,[10]Sheet1!$C:$C,0,0)</f>
        <v>29103.757549374761</v>
      </c>
      <c r="W38" s="8">
        <v>58765</v>
      </c>
      <c r="X38" s="8">
        <f t="shared" si="9"/>
        <v>29661.242450625239</v>
      </c>
      <c r="Y38" s="8">
        <f t="shared" si="10"/>
        <v>29661.242450625239</v>
      </c>
      <c r="Z38" s="9">
        <f t="shared" si="11"/>
        <v>0.50474334128520781</v>
      </c>
      <c r="AA38" s="6" t="s">
        <v>20</v>
      </c>
      <c r="AB38" s="8">
        <f>+_xlfn.XLOOKUP(A38,[11]Sheet1!$B:$B,[11]Sheet1!$C:$C,0,0)</f>
        <v>40907.573119343208</v>
      </c>
      <c r="AC38" s="8">
        <v>47843</v>
      </c>
      <c r="AD38" s="8">
        <f t="shared" si="12"/>
        <v>6935.4268806567925</v>
      </c>
      <c r="AE38" s="8">
        <f t="shared" si="13"/>
        <v>6935.4268806567925</v>
      </c>
      <c r="AF38" s="9">
        <f t="shared" si="14"/>
        <v>0.14496220723317502</v>
      </c>
    </row>
    <row r="39" spans="1:32" x14ac:dyDescent="0.75">
      <c r="A39" s="6" t="s">
        <v>56</v>
      </c>
      <c r="B39" s="6" t="str">
        <f>+_xlfn.XLOOKUP(A39,[1]Hoja1!$A:$A,[1]Hoja1!$C:$C,0,0)</f>
        <v>A</v>
      </c>
      <c r="C39" s="6" t="s">
        <v>20</v>
      </c>
      <c r="D39" s="7">
        <f>+_xlfn.XLOOKUP(A39,[7]Sheet1!$B:$B,[7]Sheet1!$C:$C,0,0)</f>
        <v>16999</v>
      </c>
      <c r="E39" s="7">
        <v>24145</v>
      </c>
      <c r="F39" s="7">
        <f t="shared" si="0"/>
        <v>-7146</v>
      </c>
      <c r="G39" s="8">
        <f t="shared" si="1"/>
        <v>7146</v>
      </c>
      <c r="H39" s="9">
        <f t="shared" si="2"/>
        <v>0.29596189687305863</v>
      </c>
      <c r="I39" s="6" t="s">
        <v>20</v>
      </c>
      <c r="J39" s="8">
        <f>+_xlfn.XLOOKUP(A39,[8]Sheet1!$B:$B,[8]Sheet1!$C:$C,0,0)</f>
        <v>20273</v>
      </c>
      <c r="K39" s="8">
        <v>13830</v>
      </c>
      <c r="L39" s="8">
        <f t="shared" si="3"/>
        <v>-6443</v>
      </c>
      <c r="M39" s="8">
        <f t="shared" si="4"/>
        <v>6443</v>
      </c>
      <c r="N39" s="9">
        <f t="shared" si="5"/>
        <v>0.46587129428778018</v>
      </c>
      <c r="O39" s="9" t="s">
        <v>20</v>
      </c>
      <c r="P39" s="8">
        <f>+_xlfn.XLOOKUP(A39,[9]Sheet1!$B:$B,[9]Sheet1!$C:$C,0,0)</f>
        <v>20472.333333333328</v>
      </c>
      <c r="Q39" s="8">
        <v>21259</v>
      </c>
      <c r="R39" s="8">
        <f t="shared" si="6"/>
        <v>786.66666666667152</v>
      </c>
      <c r="S39" s="8">
        <f t="shared" si="7"/>
        <v>786.66666666667152</v>
      </c>
      <c r="T39" s="9">
        <f t="shared" si="8"/>
        <v>3.700393558806489E-2</v>
      </c>
      <c r="U39" s="9" t="s">
        <v>20</v>
      </c>
      <c r="V39" s="8">
        <f>+_xlfn.XLOOKUP(A39,[10]Sheet1!$B:$B,[10]Sheet1!$C:$C,0,0)</f>
        <v>19302.333333333328</v>
      </c>
      <c r="W39" s="8">
        <v>30374</v>
      </c>
      <c r="X39" s="8">
        <f t="shared" si="9"/>
        <v>11071.666666666672</v>
      </c>
      <c r="Y39" s="8">
        <f t="shared" si="10"/>
        <v>11071.666666666672</v>
      </c>
      <c r="Z39" s="9">
        <f t="shared" si="11"/>
        <v>0.36451131450143781</v>
      </c>
      <c r="AA39" s="6" t="s">
        <v>20</v>
      </c>
      <c r="AB39" s="8">
        <f>+_xlfn.XLOOKUP(A39,[11]Sheet1!$B:$B,[11]Sheet1!$C:$C,0,0)</f>
        <v>19629.333333333328</v>
      </c>
      <c r="AC39" s="8">
        <v>30329</v>
      </c>
      <c r="AD39" s="8">
        <f t="shared" si="12"/>
        <v>10699.666666666672</v>
      </c>
      <c r="AE39" s="8">
        <f t="shared" si="13"/>
        <v>10699.666666666672</v>
      </c>
      <c r="AF39" s="9">
        <f t="shared" si="14"/>
        <v>0.35278666183081114</v>
      </c>
    </row>
    <row r="40" spans="1:32" x14ac:dyDescent="0.75">
      <c r="A40" s="6" t="s">
        <v>57</v>
      </c>
      <c r="B40" s="6" t="str">
        <f>+_xlfn.XLOOKUP(A40,[1]Hoja1!$A:$A,[1]Hoja1!$C:$C,0,0)</f>
        <v>B</v>
      </c>
      <c r="C40" s="11"/>
      <c r="D40" s="7"/>
      <c r="E40" s="11"/>
      <c r="F40" s="7"/>
      <c r="G40" s="12"/>
      <c r="H40" s="13"/>
      <c r="I40" s="10"/>
      <c r="J40" s="8"/>
      <c r="K40" s="12"/>
      <c r="L40" s="12"/>
      <c r="M40" s="12"/>
      <c r="N40" s="13"/>
      <c r="O40" s="9" t="s">
        <v>20</v>
      </c>
      <c r="P40" s="8">
        <f>+_xlfn.XLOOKUP(A40,[9]Sheet1!$B:$B,[9]Sheet1!$C:$C,0,0)</f>
        <v>8049</v>
      </c>
      <c r="Q40" s="8">
        <v>7692</v>
      </c>
      <c r="R40" s="8">
        <f t="shared" si="6"/>
        <v>-357</v>
      </c>
      <c r="S40" s="8">
        <f t="shared" si="7"/>
        <v>357</v>
      </c>
      <c r="T40" s="9">
        <f t="shared" si="8"/>
        <v>4.6411856474258974E-2</v>
      </c>
      <c r="U40" s="9" t="s">
        <v>20</v>
      </c>
      <c r="V40" s="8">
        <f>+_xlfn.XLOOKUP(A40,[10]Sheet1!$B:$B,[10]Sheet1!$C:$C,0,0)</f>
        <v>8370</v>
      </c>
      <c r="W40" s="8">
        <v>5371</v>
      </c>
      <c r="X40" s="8">
        <f t="shared" si="9"/>
        <v>-2999</v>
      </c>
      <c r="Y40" s="8">
        <f t="shared" si="10"/>
        <v>2999</v>
      </c>
      <c r="Z40" s="9">
        <f t="shared" si="11"/>
        <v>0.55836901880469192</v>
      </c>
      <c r="AA40" s="6" t="s">
        <v>20</v>
      </c>
      <c r="AB40" s="8">
        <f>+_xlfn.XLOOKUP(A40,[11]Sheet1!$B:$B,[11]Sheet1!$C:$C,0,0)</f>
        <v>7200</v>
      </c>
      <c r="AC40" s="8">
        <v>9000</v>
      </c>
      <c r="AD40" s="8">
        <f t="shared" si="12"/>
        <v>1800</v>
      </c>
      <c r="AE40" s="8">
        <f t="shared" si="13"/>
        <v>1800</v>
      </c>
      <c r="AF40" s="9">
        <f t="shared" si="14"/>
        <v>0.2</v>
      </c>
    </row>
    <row r="41" spans="1:32" x14ac:dyDescent="0.75">
      <c r="A41" s="6" t="s">
        <v>58</v>
      </c>
      <c r="B41" s="6" t="str">
        <f>+_xlfn.XLOOKUP(A41,[1]Hoja1!$A:$A,[1]Hoja1!$C:$C,0,0)</f>
        <v>B</v>
      </c>
      <c r="C41" s="6" t="s">
        <v>20</v>
      </c>
      <c r="D41" s="7">
        <f>+_xlfn.XLOOKUP(A41,[7]Sheet1!$B:$B,[7]Sheet1!$C:$C,0,0)</f>
        <v>9400</v>
      </c>
      <c r="E41" s="7">
        <v>14250</v>
      </c>
      <c r="F41" s="7">
        <f t="shared" si="0"/>
        <v>-4850</v>
      </c>
      <c r="G41" s="8">
        <f t="shared" si="1"/>
        <v>4850</v>
      </c>
      <c r="H41" s="9">
        <f t="shared" si="2"/>
        <v>0.34035087719298246</v>
      </c>
      <c r="I41" s="6" t="s">
        <v>20</v>
      </c>
      <c r="J41" s="8">
        <f>+_xlfn.XLOOKUP(A41,[8]Sheet1!$B:$B,[8]Sheet1!$C:$C,0,0)</f>
        <v>13325</v>
      </c>
      <c r="K41" s="8">
        <v>20313</v>
      </c>
      <c r="L41" s="8">
        <f t="shared" si="3"/>
        <v>6988</v>
      </c>
      <c r="M41" s="8">
        <f t="shared" si="4"/>
        <v>6988</v>
      </c>
      <c r="N41" s="9">
        <f t="shared" si="5"/>
        <v>0.34401614729483582</v>
      </c>
      <c r="O41" s="9" t="s">
        <v>20</v>
      </c>
      <c r="P41" s="8">
        <f>+_xlfn.XLOOKUP(A41,[9]Sheet1!$B:$B,[9]Sheet1!$C:$C,0,0)</f>
        <v>13787.5</v>
      </c>
      <c r="Q41" s="8">
        <v>21027</v>
      </c>
      <c r="R41" s="8">
        <f t="shared" si="6"/>
        <v>7239.5</v>
      </c>
      <c r="S41" s="8">
        <f t="shared" si="7"/>
        <v>7239.5</v>
      </c>
      <c r="T41" s="9">
        <f t="shared" si="8"/>
        <v>0.34429542968564225</v>
      </c>
      <c r="U41" s="9" t="s">
        <v>20</v>
      </c>
      <c r="V41" s="8">
        <f>+_xlfn.XLOOKUP(A41,[10]Sheet1!$B:$B,[10]Sheet1!$C:$C,0,0)</f>
        <v>17182</v>
      </c>
      <c r="W41" s="8">
        <v>18283</v>
      </c>
      <c r="X41" s="8">
        <f t="shared" si="9"/>
        <v>1101</v>
      </c>
      <c r="Y41" s="8">
        <f t="shared" si="10"/>
        <v>1101</v>
      </c>
      <c r="Z41" s="9">
        <f t="shared" si="11"/>
        <v>6.0219876387901328E-2</v>
      </c>
      <c r="AA41" s="6" t="s">
        <v>20</v>
      </c>
      <c r="AB41" s="8">
        <f>+_xlfn.XLOOKUP(A41,[11]Sheet1!$B:$B,[11]Sheet1!$C:$C,0,0)</f>
        <v>20550</v>
      </c>
      <c r="AC41" s="8">
        <v>32457</v>
      </c>
      <c r="AD41" s="8">
        <f t="shared" si="12"/>
        <v>11907</v>
      </c>
      <c r="AE41" s="8">
        <f t="shared" si="13"/>
        <v>11907</v>
      </c>
      <c r="AF41" s="9">
        <f t="shared" si="14"/>
        <v>0.36685460763471672</v>
      </c>
    </row>
    <row r="42" spans="1:32" x14ac:dyDescent="0.75">
      <c r="A42" s="6" t="s">
        <v>59</v>
      </c>
      <c r="B42" s="6" t="str">
        <f>+_xlfn.XLOOKUP(A42,[1]Hoja1!$A:$A,[1]Hoja1!$C:$C,0,0)</f>
        <v>AAA</v>
      </c>
      <c r="C42" s="6" t="s">
        <v>29</v>
      </c>
      <c r="D42" s="7">
        <f>+_xlfn.XLOOKUP(A42,[7]Sheet1!$B:$B,[7]Sheet1!$C:$C,0,0)</f>
        <v>29090.132927420222</v>
      </c>
      <c r="E42" s="7">
        <v>29842</v>
      </c>
      <c r="F42" s="7">
        <f t="shared" si="0"/>
        <v>-751.86707257977832</v>
      </c>
      <c r="G42" s="8">
        <f t="shared" si="1"/>
        <v>751.86707257977832</v>
      </c>
      <c r="H42" s="9">
        <f t="shared" si="2"/>
        <v>2.5194929045632943E-2</v>
      </c>
      <c r="I42" s="6" t="s">
        <v>29</v>
      </c>
      <c r="J42" s="8">
        <f>+_xlfn.XLOOKUP(A42,[8]Sheet1!$B:$B,[8]Sheet1!$C:$C,0,0)</f>
        <v>33755.19485023211</v>
      </c>
      <c r="K42" s="8">
        <v>49937</v>
      </c>
      <c r="L42" s="8">
        <f t="shared" si="3"/>
        <v>16181.80514976789</v>
      </c>
      <c r="M42" s="8">
        <f t="shared" si="4"/>
        <v>16181.80514976789</v>
      </c>
      <c r="N42" s="9">
        <f t="shared" si="5"/>
        <v>0.32404439893801973</v>
      </c>
      <c r="O42" s="9" t="s">
        <v>20</v>
      </c>
      <c r="P42" s="8">
        <f>+_xlfn.XLOOKUP(A42,[9]Sheet1!$B:$B,[9]Sheet1!$C:$C,0,0)</f>
        <v>34533</v>
      </c>
      <c r="Q42" s="8">
        <v>75669</v>
      </c>
      <c r="R42" s="8">
        <f t="shared" si="6"/>
        <v>41136</v>
      </c>
      <c r="S42" s="8">
        <f t="shared" si="7"/>
        <v>41136</v>
      </c>
      <c r="T42" s="9">
        <f t="shared" si="8"/>
        <v>0.54363081314673112</v>
      </c>
      <c r="U42" s="9" t="s">
        <v>18</v>
      </c>
      <c r="V42" s="8">
        <f>+_xlfn.XLOOKUP(A42,[10]Sheet1!$B:$B,[10]Sheet1!$C:$C,0,0)</f>
        <v>38580.5</v>
      </c>
      <c r="W42" s="8">
        <v>66559</v>
      </c>
      <c r="X42" s="8">
        <f t="shared" si="9"/>
        <v>27978.5</v>
      </c>
      <c r="Y42" s="8">
        <f t="shared" si="10"/>
        <v>27978.5</v>
      </c>
      <c r="Z42" s="9">
        <f t="shared" si="11"/>
        <v>0.42035637554650762</v>
      </c>
      <c r="AA42" s="6" t="s">
        <v>18</v>
      </c>
      <c r="AB42" s="8">
        <f>+_xlfn.XLOOKUP(A42,[11]Sheet1!$B:$B,[11]Sheet1!$C:$C,0,0)</f>
        <v>68395.25</v>
      </c>
      <c r="AC42" s="8">
        <v>102110</v>
      </c>
      <c r="AD42" s="8">
        <f t="shared" si="12"/>
        <v>33714.75</v>
      </c>
      <c r="AE42" s="8">
        <f t="shared" si="13"/>
        <v>33714.75</v>
      </c>
      <c r="AF42" s="9">
        <f t="shared" si="14"/>
        <v>0.33018068749387913</v>
      </c>
    </row>
    <row r="43" spans="1:32" x14ac:dyDescent="0.75">
      <c r="A43" s="6" t="s">
        <v>60</v>
      </c>
      <c r="B43" s="6" t="str">
        <f>+_xlfn.XLOOKUP(A43,[1]Hoja1!$A:$A,[1]Hoja1!$C:$C,0,0)</f>
        <v>C</v>
      </c>
      <c r="C43" s="6" t="s">
        <v>20</v>
      </c>
      <c r="D43" s="7">
        <f>+_xlfn.XLOOKUP(A43,[7]Sheet1!$B:$B,[7]Sheet1!$C:$C,0,0)</f>
        <v>6379.95849609375</v>
      </c>
      <c r="E43" s="7">
        <v>4561</v>
      </c>
      <c r="F43" s="7">
        <f t="shared" si="0"/>
        <v>1818.95849609375</v>
      </c>
      <c r="G43" s="8">
        <f>ABS(F43)</f>
        <v>1818.95849609375</v>
      </c>
      <c r="H43" s="9">
        <f t="shared" si="2"/>
        <v>0.39880694937376671</v>
      </c>
      <c r="I43" s="6" t="s">
        <v>20</v>
      </c>
      <c r="J43" s="8">
        <f>+_xlfn.XLOOKUP(A43,[8]Sheet1!$B:$B,[8]Sheet1!$C:$C,0,0)</f>
        <v>1239.641235351562</v>
      </c>
      <c r="K43" s="8">
        <v>3790</v>
      </c>
      <c r="L43" s="8">
        <f t="shared" si="3"/>
        <v>2550.358764648438</v>
      </c>
      <c r="M43" s="8">
        <f t="shared" si="4"/>
        <v>2550.358764648438</v>
      </c>
      <c r="N43" s="9">
        <f t="shared" si="5"/>
        <v>0.67291787985446916</v>
      </c>
      <c r="O43" s="9" t="s">
        <v>20</v>
      </c>
      <c r="P43" s="8">
        <f>+_xlfn.XLOOKUP(A43,[9]Sheet1!$B:$B,[9]Sheet1!$C:$C,0,0)</f>
        <v>4561</v>
      </c>
      <c r="Q43" s="8">
        <v>2760</v>
      </c>
      <c r="R43" s="8">
        <f t="shared" si="6"/>
        <v>-1801</v>
      </c>
      <c r="S43" s="8">
        <f t="shared" si="7"/>
        <v>1801</v>
      </c>
      <c r="T43" s="9">
        <f t="shared" si="8"/>
        <v>0.65253623188405796</v>
      </c>
      <c r="U43" s="9" t="s">
        <v>20</v>
      </c>
      <c r="V43" s="8">
        <f>+_xlfn.XLOOKUP(A43,[10]Sheet1!$B:$B,[10]Sheet1!$C:$C,0,0)</f>
        <v>4363</v>
      </c>
      <c r="W43" s="8">
        <v>2417</v>
      </c>
      <c r="X43" s="8">
        <f t="shared" si="9"/>
        <v>-1946</v>
      </c>
      <c r="Y43" s="8">
        <f t="shared" si="10"/>
        <v>1946</v>
      </c>
      <c r="Z43" s="9">
        <f t="shared" si="11"/>
        <v>0.80513032685146879</v>
      </c>
      <c r="AA43" s="6" t="s">
        <v>20</v>
      </c>
      <c r="AB43" s="8">
        <f>+_xlfn.XLOOKUP(A43,[11]Sheet1!$B:$B,[11]Sheet1!$C:$C,0,0)</f>
        <v>8490.6027528547547</v>
      </c>
      <c r="AC43" s="8">
        <v>1279</v>
      </c>
      <c r="AD43" s="8">
        <f t="shared" si="12"/>
        <v>-7211.6027528547547</v>
      </c>
      <c r="AE43" s="8">
        <f t="shared" si="13"/>
        <v>7211.6027528547547</v>
      </c>
      <c r="AF43" s="9">
        <f t="shared" si="14"/>
        <v>5.6384697051249058</v>
      </c>
    </row>
    <row r="44" spans="1:32" x14ac:dyDescent="0.75">
      <c r="A44" s="6" t="s">
        <v>61</v>
      </c>
      <c r="B44" s="6" t="str">
        <f>+_xlfn.XLOOKUP(A44,[1]Hoja1!$A:$A,[1]Hoja1!$C:$C,0,0)</f>
        <v>A</v>
      </c>
      <c r="C44" s="10"/>
      <c r="D44" s="7"/>
      <c r="E44" s="11"/>
      <c r="F44" s="7"/>
      <c r="G44" s="12"/>
      <c r="H44" s="13"/>
      <c r="I44" s="10"/>
      <c r="J44" s="8"/>
      <c r="K44" s="10"/>
      <c r="L44" s="10"/>
      <c r="M44" s="10"/>
      <c r="N44" s="10"/>
      <c r="O44" s="9" t="s">
        <v>20</v>
      </c>
      <c r="P44" s="8">
        <f>+_xlfn.XLOOKUP(A44,[9]Sheet1!$B:$B,[9]Sheet1!$C:$C,0,0)</f>
        <v>19780</v>
      </c>
      <c r="Q44" s="8">
        <v>24314</v>
      </c>
      <c r="R44" s="8">
        <f t="shared" si="6"/>
        <v>4534</v>
      </c>
      <c r="S44" s="8">
        <f t="shared" si="7"/>
        <v>4534</v>
      </c>
      <c r="T44" s="9">
        <f t="shared" si="8"/>
        <v>0.18647692687340628</v>
      </c>
      <c r="U44" s="9" t="s">
        <v>20</v>
      </c>
      <c r="V44" s="8">
        <f>+_xlfn.XLOOKUP(A44,[10]Sheet1!$B:$B,[10]Sheet1!$C:$C,0,0)</f>
        <v>23699</v>
      </c>
      <c r="W44" s="8">
        <v>27456</v>
      </c>
      <c r="X44" s="8">
        <f t="shared" si="9"/>
        <v>3757</v>
      </c>
      <c r="Y44" s="8">
        <f t="shared" si="10"/>
        <v>3757</v>
      </c>
      <c r="Z44" s="9">
        <f t="shared" si="11"/>
        <v>0.13683712121212122</v>
      </c>
      <c r="AA44" s="6" t="s">
        <v>20</v>
      </c>
      <c r="AB44" s="8">
        <f>+_xlfn.XLOOKUP(A44,[11]Sheet1!$B:$B,[11]Sheet1!$C:$C,0,0)</f>
        <v>24289</v>
      </c>
      <c r="AC44" s="8">
        <v>14861</v>
      </c>
      <c r="AD44" s="8">
        <f t="shared" si="12"/>
        <v>-9428</v>
      </c>
      <c r="AE44" s="8">
        <f t="shared" si="13"/>
        <v>9428</v>
      </c>
      <c r="AF44" s="9">
        <f t="shared" si="14"/>
        <v>0.63441221990444785</v>
      </c>
    </row>
    <row r="45" spans="1:32" x14ac:dyDescent="0.75">
      <c r="A45" s="3" t="s">
        <v>67</v>
      </c>
      <c r="B45" s="3"/>
      <c r="D45" s="1">
        <f>SUM(D2:D44)</f>
        <v>671139.92757792503</v>
      </c>
      <c r="E45" s="1">
        <f>SUM(E2:E44)</f>
        <v>692678</v>
      </c>
      <c r="F45" s="1">
        <f>SUM(F2:F44)</f>
        <v>-21538.072422074853</v>
      </c>
      <c r="G45" s="1">
        <f>SUM(G2:G44)</f>
        <v>224799.51178051849</v>
      </c>
      <c r="J45" s="1">
        <f>SUM(J2:J44)</f>
        <v>656400.1483440689</v>
      </c>
      <c r="K45" s="1">
        <f>SUM(K2:K44)</f>
        <v>785773</v>
      </c>
      <c r="L45" s="1">
        <f>SUM(L2:L44)</f>
        <v>129372.85165593101</v>
      </c>
      <c r="M45" s="1">
        <f>SUM(M2:M44)</f>
        <v>209919.36226663634</v>
      </c>
      <c r="P45" s="1">
        <f>SUM(P2:P44)</f>
        <v>767149.97321412445</v>
      </c>
      <c r="Q45" s="1">
        <f>SUM(Q2:Q44)</f>
        <v>1056120</v>
      </c>
      <c r="R45" s="1">
        <f>SUM(R2:R44)</f>
        <v>288970.02678587544</v>
      </c>
      <c r="S45" s="1">
        <f>SUM(S2:S44)</f>
        <v>356438.46010685788</v>
      </c>
      <c r="V45" s="1">
        <f>SUM(V2:V44)</f>
        <v>811209.79425258259</v>
      </c>
      <c r="W45" s="1">
        <f>SUM(W2:W44)</f>
        <v>1144950</v>
      </c>
      <c r="X45" s="1">
        <f>SUM(X2:X44)</f>
        <v>333740.20574741729</v>
      </c>
      <c r="Y45" s="1">
        <f>SUM(Y2:Y44)</f>
        <v>501661.27050793602</v>
      </c>
      <c r="AB45" s="1">
        <f>SUM(AB2:AB44)</f>
        <v>984790.46502134099</v>
      </c>
      <c r="AC45" s="1">
        <f>SUM(AC2:AC44)</f>
        <v>1003039</v>
      </c>
      <c r="AD45" s="1">
        <f>SUM(AD2:AD44)</f>
        <v>18248.534978659045</v>
      </c>
      <c r="AE45" s="1">
        <f>SUM(AE2:AE44)</f>
        <v>336672.68094513105</v>
      </c>
    </row>
    <row r="46" spans="1:32" x14ac:dyDescent="0.75">
      <c r="A46" s="3" t="s">
        <v>68</v>
      </c>
      <c r="B46" s="3"/>
      <c r="E46" s="14">
        <f>G45/E45</f>
        <v>0.32453681476893809</v>
      </c>
      <c r="K46" s="14">
        <f>M45/K45</f>
        <v>0.26715013402933968</v>
      </c>
      <c r="Q46" s="14">
        <f>S45/Q45</f>
        <v>0.33749806850249769</v>
      </c>
      <c r="W46" s="19">
        <f>Y45/W45</f>
        <v>0.43815124722296694</v>
      </c>
      <c r="AC46" s="19">
        <f>AE45/AC45</f>
        <v>0.33565263259467581</v>
      </c>
    </row>
    <row r="47" spans="1:32" x14ac:dyDescent="0.75">
      <c r="C47" s="15" t="s">
        <v>70</v>
      </c>
      <c r="D47" s="15" t="s">
        <v>71</v>
      </c>
      <c r="E47" s="15" t="s">
        <v>76</v>
      </c>
      <c r="F47" s="15" t="s">
        <v>77</v>
      </c>
      <c r="G47" s="15" t="s">
        <v>78</v>
      </c>
      <c r="H47" s="15" t="s">
        <v>79</v>
      </c>
    </row>
    <row r="48" spans="1:32" x14ac:dyDescent="0.75">
      <c r="C48" s="16" t="s">
        <v>72</v>
      </c>
      <c r="D48" s="18">
        <f>SUMIF($B$2:$B$44,C48,$G$2:$G$44)/SUMIF($B$2:$B$44,C48,$D$2:$D$44)</f>
        <v>0.18788388616426221</v>
      </c>
      <c r="E48" s="18">
        <f>SUMIF($B$2:$B$44,$C48,$M$2:$M$44)/SUMIF($B$2:$B$44,$C48,$K$2:$K$44)</f>
        <v>0.10346013857374844</v>
      </c>
      <c r="F48" s="18">
        <f>SUMIF($B$2:$B$44,$C48,$S$2:$S$44)/SUMIF($B$2:$B$44,$C48,$Q$2:$Q$44)</f>
        <v>0.37865105626787338</v>
      </c>
      <c r="G48" s="18">
        <f>SUMIF($B$2:$B$44,$C48,$Y$2:$Y$44)/SUMIF($B$2:$B$44,$C48,$W$2:$W$44)</f>
        <v>0.44815543070965003</v>
      </c>
      <c r="H48" s="18">
        <f>SUMIF($B$2:$B$44,$C48,$AE$2:$AE$44)/SUMIF($B$2:$B$44,$C48,$AC$2:$AC$44)</f>
        <v>0.28328025915604671</v>
      </c>
    </row>
    <row r="49" spans="3:13" x14ac:dyDescent="0.75">
      <c r="C49" s="17" t="s">
        <v>73</v>
      </c>
      <c r="D49" s="18">
        <f>SUMIF($B$2:$B$44,C49,$G$2:$G$44)/SUMIF($B$2:$B$44,C49,$D$2:$D$44)</f>
        <v>0.21600653223468883</v>
      </c>
      <c r="E49" s="18">
        <f t="shared" ref="E49:E51" si="15">SUMIF($B$2:$B$44,$C49,$M$2:$M$44)/SUMIF($B$2:$B$44,$C49,$K$2:$K$44)</f>
        <v>0.28088160807241003</v>
      </c>
      <c r="F49" s="18">
        <f t="shared" ref="F49:H51" si="16">SUMIF($B$2:$B$44,$C49,$S$2:$S$44)/SUMIF($B$2:$B$44,$C49,$Q$2:$Q$44)</f>
        <v>0.26569737895616252</v>
      </c>
      <c r="G49" s="18">
        <f t="shared" si="16"/>
        <v>0.26569737895616252</v>
      </c>
      <c r="H49" s="18">
        <f t="shared" si="16"/>
        <v>0.26569737895616252</v>
      </c>
    </row>
    <row r="50" spans="3:13" x14ac:dyDescent="0.75">
      <c r="C50" s="17" t="s">
        <v>74</v>
      </c>
      <c r="D50" s="18">
        <f t="shared" ref="D50:D51" si="17">SUMIF($B$2:$B$44,C50,$G$2:$G$44)/SUMIF($B$2:$B$44,C50,$D$2:$D$44)</f>
        <v>0.79461426513130873</v>
      </c>
      <c r="E50" s="18">
        <f t="shared" si="15"/>
        <v>0.53501877500518225</v>
      </c>
      <c r="F50" s="18">
        <f t="shared" si="16"/>
        <v>0.32898332237710243</v>
      </c>
      <c r="G50" s="18">
        <f t="shared" si="16"/>
        <v>0.32898332237710243</v>
      </c>
      <c r="H50" s="18">
        <f t="shared" si="16"/>
        <v>0.32898332237710243</v>
      </c>
    </row>
    <row r="51" spans="3:13" x14ac:dyDescent="0.75">
      <c r="C51" s="17" t="s">
        <v>75</v>
      </c>
      <c r="D51" s="18">
        <f t="shared" si="17"/>
        <v>0.89097415813201641</v>
      </c>
      <c r="E51" s="18">
        <f t="shared" si="15"/>
        <v>0.56012198808166869</v>
      </c>
      <c r="F51" s="18">
        <f t="shared" si="16"/>
        <v>0.38568915585476743</v>
      </c>
      <c r="G51" s="18">
        <f t="shared" si="16"/>
        <v>0.38568915585476743</v>
      </c>
      <c r="H51" s="18">
        <f t="shared" si="16"/>
        <v>0.38568915585476743</v>
      </c>
    </row>
    <row r="52" spans="3:13" x14ac:dyDescent="0.75">
      <c r="C52" s="21" t="s">
        <v>80</v>
      </c>
      <c r="D52" s="20">
        <f>+E46</f>
        <v>0.32453681476893809</v>
      </c>
      <c r="E52" s="20">
        <f>+K46</f>
        <v>0.26715013402933968</v>
      </c>
      <c r="F52" s="20">
        <f>+Q46</f>
        <v>0.33749806850249769</v>
      </c>
      <c r="G52" s="20">
        <f>+W46</f>
        <v>0.43815124722296694</v>
      </c>
      <c r="H52" s="19">
        <f>+AC46</f>
        <v>0.33565263259467581</v>
      </c>
    </row>
    <row r="53" spans="3:13" x14ac:dyDescent="0.75">
      <c r="C53" s="21" t="s">
        <v>81</v>
      </c>
      <c r="D53" s="20">
        <f>+F45/E45</f>
        <v>-3.1093917263251978E-2</v>
      </c>
      <c r="E53" s="20">
        <f>+L45/K45</f>
        <v>0.16464405325193282</v>
      </c>
      <c r="F53" s="20">
        <f>+R45/Q45</f>
        <v>0.27361476611168756</v>
      </c>
      <c r="G53" s="20">
        <f>+X45/W45</f>
        <v>0.29148889099735126</v>
      </c>
      <c r="H53" s="20">
        <f>+AD45/AC45</f>
        <v>1.8193245704961666E-2</v>
      </c>
    </row>
    <row r="54" spans="3:13" x14ac:dyDescent="0.75">
      <c r="C54" s="21" t="s">
        <v>82</v>
      </c>
      <c r="D54" s="19">
        <f>+D52+ABS(D53)</f>
        <v>0.35563073203219009</v>
      </c>
      <c r="E54" s="19">
        <f>+E52+ABS(E53)</f>
        <v>0.4317941872812725</v>
      </c>
      <c r="F54" s="19">
        <f t="shared" ref="F54:H54" si="18">+F52+ABS(F53)</f>
        <v>0.6111128346141852</v>
      </c>
      <c r="G54" s="19">
        <f t="shared" si="18"/>
        <v>0.72964013822031815</v>
      </c>
      <c r="H54" s="19">
        <f t="shared" si="18"/>
        <v>0.35384587829963748</v>
      </c>
    </row>
    <row r="56" spans="3:13" x14ac:dyDescent="0.75">
      <c r="C56" t="s">
        <v>83</v>
      </c>
      <c r="D56" s="23">
        <f>+(G45+M45+S45+Y45+AE45)/(E45+K45+Q45+W45+AC45)</f>
        <v>0.34799154428498075</v>
      </c>
      <c r="F56" s="22"/>
    </row>
    <row r="57" spans="3:13" x14ac:dyDescent="0.75">
      <c r="C57" t="s">
        <v>84</v>
      </c>
      <c r="D57" s="23">
        <f>+(F45+L45+R45+X45+AD45)/(E45+K45+Q45+W45+AC45)</f>
        <v>0.1599111483346306</v>
      </c>
      <c r="M57" s="14"/>
    </row>
    <row r="58" spans="3:13" x14ac:dyDescent="0.75">
      <c r="D58" s="23">
        <f>+D56+ABS(D57)</f>
        <v>0.5079026926196113</v>
      </c>
    </row>
  </sheetData>
  <autoFilter ref="A1:AF51" xr:uid="{BBC0BBFD-B569-49A5-AEFF-19B5D8B5EC94}"/>
  <conditionalFormatting sqref="H2:H44 N2:N44 T2:T44 Z2:Z44 AF2:AF44">
    <cfRule type="cellIs" dxfId="0" priority="1" operator="greaterThan">
      <formula>0.24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Plannify</vt:lpstr>
      <vt:lpstr>Pruebas Plannify (2)</vt:lpstr>
      <vt:lpstr>Pruebas Plannify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Bravo Valbuena</dc:creator>
  <cp:lastModifiedBy>Wilfer Hernando Gutierrez Marin</cp:lastModifiedBy>
  <dcterms:created xsi:type="dcterms:W3CDTF">2025-01-13T00:07:10Z</dcterms:created>
  <dcterms:modified xsi:type="dcterms:W3CDTF">2025-01-15T21:45:26Z</dcterms:modified>
</cp:coreProperties>
</file>