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wilfe\Local_files\Python\Milagros\dataset\"/>
    </mc:Choice>
  </mc:AlternateContent>
  <xr:revisionPtr revIDLastSave="0" documentId="8_{38520BD7-5C97-4F01-B9C4-81E276EFA6EA}" xr6:coauthVersionLast="47" xr6:coauthVersionMax="47" xr10:uidLastSave="{00000000-0000-0000-0000-000000000000}"/>
  <bookViews>
    <workbookView xWindow="-90" yWindow="-90" windowWidth="19380" windowHeight="10260" tabRatio="858" xr2:uid="{AA5A35D6-95D7-48BB-8EDA-8AB53DAB48D1}"/>
  </bookViews>
  <sheets>
    <sheet name="Histórico ventas reales" sheetId="8" r:id="rId1"/>
    <sheet name="Historial campañas Novaventa" sheetId="3" r:id="rId2"/>
    <sheet name="Forecast Novaventa" sheetId="7" r:id="rId3"/>
    <sheet name="Asignación  campañas - meses" sheetId="2" r:id="rId4"/>
    <sheet name="Equivalencia Nova - Milagros" sheetId="4" r:id="rId5"/>
  </sheets>
  <definedNames>
    <definedName name="_xlnm._FilterDatabase" localSheetId="2" hidden="1">'Forecast Novaventa'!$A$2:$S$30</definedName>
    <definedName name="_xlnm._FilterDatabase" localSheetId="1" hidden="1">'Historial campañas Novaventa'!$A$1:$F$144</definedName>
    <definedName name="_xlnm._FilterDatabase" localSheetId="0" hidden="1">'Histórico ventas reales'!$A$1:$Y$171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5" i="8" l="1"/>
  <c r="W119" i="8"/>
  <c r="W122" i="8"/>
  <c r="W12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2" i="8"/>
  <c r="Y168" i="8"/>
  <c r="X168" i="8"/>
  <c r="W168" i="8"/>
  <c r="V168" i="8"/>
  <c r="U168" i="8"/>
  <c r="T168" i="8"/>
  <c r="S168" i="8"/>
  <c r="R168" i="8"/>
  <c r="Q168" i="8"/>
  <c r="P168" i="8"/>
  <c r="O168" i="8"/>
  <c r="N168" i="8"/>
  <c r="M168" i="8"/>
  <c r="L168" i="8"/>
  <c r="K168" i="8"/>
  <c r="J168" i="8"/>
  <c r="I168" i="8"/>
  <c r="H168" i="8"/>
  <c r="G168" i="8"/>
  <c r="F168" i="8"/>
  <c r="E168" i="8"/>
  <c r="Y164" i="8"/>
  <c r="X164" i="8"/>
  <c r="W164" i="8"/>
  <c r="V164" i="8"/>
  <c r="U164" i="8"/>
  <c r="T164" i="8"/>
  <c r="S164" i="8"/>
  <c r="R164" i="8"/>
  <c r="Q164" i="8"/>
  <c r="P164" i="8"/>
  <c r="O164" i="8"/>
  <c r="N164" i="8"/>
  <c r="M164" i="8"/>
  <c r="L164" i="8"/>
  <c r="K164" i="8"/>
  <c r="J164" i="8"/>
  <c r="I164" i="8"/>
  <c r="H164" i="8"/>
  <c r="G164" i="8"/>
  <c r="F164" i="8"/>
  <c r="E164" i="8"/>
  <c r="Y160" i="8"/>
  <c r="X160" i="8"/>
  <c r="W160" i="8"/>
  <c r="V160" i="8"/>
  <c r="U160" i="8"/>
  <c r="T160" i="8"/>
  <c r="S160" i="8"/>
  <c r="R160" i="8"/>
  <c r="Q160" i="8"/>
  <c r="P160" i="8"/>
  <c r="O160" i="8"/>
  <c r="N160" i="8"/>
  <c r="M160" i="8"/>
  <c r="L160" i="8"/>
  <c r="K160" i="8"/>
  <c r="J160" i="8"/>
  <c r="I160" i="8"/>
  <c r="H160" i="8"/>
  <c r="G160" i="8"/>
  <c r="F160" i="8"/>
  <c r="E160" i="8"/>
  <c r="Y156" i="8"/>
  <c r="X156" i="8"/>
  <c r="W156" i="8"/>
  <c r="V156" i="8"/>
  <c r="U156" i="8"/>
  <c r="T156" i="8"/>
  <c r="S156" i="8"/>
  <c r="R156" i="8"/>
  <c r="Q156" i="8"/>
  <c r="P156" i="8"/>
  <c r="O156" i="8"/>
  <c r="N156" i="8"/>
  <c r="M156" i="8"/>
  <c r="L156" i="8"/>
  <c r="K156" i="8"/>
  <c r="J156" i="8"/>
  <c r="I156" i="8"/>
  <c r="H156" i="8"/>
  <c r="G156" i="8"/>
  <c r="F156" i="8"/>
  <c r="E156" i="8"/>
  <c r="Y153" i="8"/>
  <c r="X153" i="8"/>
  <c r="W153" i="8"/>
  <c r="V153" i="8"/>
  <c r="U153" i="8"/>
  <c r="T153" i="8"/>
  <c r="S153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F153" i="8"/>
  <c r="E153" i="8"/>
  <c r="X149" i="8"/>
  <c r="W149" i="8"/>
  <c r="V149" i="8"/>
  <c r="U149" i="8"/>
  <c r="T149" i="8"/>
  <c r="S149" i="8"/>
  <c r="R149" i="8"/>
  <c r="Q149" i="8"/>
  <c r="P149" i="8"/>
  <c r="O149" i="8"/>
  <c r="N149" i="8"/>
  <c r="M149" i="8"/>
  <c r="L149" i="8"/>
  <c r="K149" i="8"/>
  <c r="J149" i="8"/>
  <c r="I149" i="8"/>
  <c r="H149" i="8"/>
  <c r="G149" i="8"/>
  <c r="F149" i="8"/>
  <c r="E149" i="8"/>
  <c r="Y144" i="8"/>
  <c r="X144" i="8"/>
  <c r="W144" i="8"/>
  <c r="V144" i="8"/>
  <c r="U144" i="8"/>
  <c r="T144" i="8"/>
  <c r="S144" i="8"/>
  <c r="R144" i="8"/>
  <c r="Q144" i="8"/>
  <c r="P144" i="8"/>
  <c r="O144" i="8"/>
  <c r="N144" i="8"/>
  <c r="M144" i="8"/>
  <c r="L144" i="8"/>
  <c r="K144" i="8"/>
  <c r="J144" i="8"/>
  <c r="I144" i="8"/>
  <c r="H144" i="8"/>
  <c r="G144" i="8"/>
  <c r="F144" i="8"/>
  <c r="E144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Y132" i="8"/>
  <c r="X132" i="8"/>
  <c r="W132" i="8"/>
  <c r="V132" i="8"/>
  <c r="U132" i="8"/>
  <c r="T132" i="8"/>
  <c r="S132" i="8"/>
  <c r="R132" i="8"/>
  <c r="Q132" i="8"/>
  <c r="P132" i="8"/>
  <c r="O132" i="8"/>
  <c r="N132" i="8"/>
  <c r="M132" i="8"/>
  <c r="L132" i="8"/>
  <c r="K132" i="8"/>
  <c r="J132" i="8"/>
  <c r="I132" i="8"/>
  <c r="H132" i="8"/>
  <c r="G132" i="8"/>
  <c r="F132" i="8"/>
  <c r="E132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Y125" i="8"/>
  <c r="X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Y122" i="8"/>
  <c r="X122" i="8"/>
  <c r="V122" i="8"/>
  <c r="U122" i="8"/>
  <c r="T122" i="8"/>
  <c r="S122" i="8"/>
  <c r="R122" i="8"/>
  <c r="Q122" i="8"/>
  <c r="P122" i="8"/>
  <c r="O122" i="8"/>
  <c r="N122" i="8"/>
  <c r="M122" i="8"/>
  <c r="L122" i="8"/>
  <c r="K122" i="8"/>
  <c r="J122" i="8"/>
  <c r="I122" i="8"/>
  <c r="H122" i="8"/>
  <c r="G122" i="8"/>
  <c r="F122" i="8"/>
  <c r="E122" i="8"/>
  <c r="Y119" i="8"/>
  <c r="X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H119" i="8"/>
  <c r="G119" i="8"/>
  <c r="F119" i="8"/>
  <c r="E119" i="8"/>
  <c r="Y115" i="8"/>
  <c r="X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H115" i="8"/>
  <c r="G115" i="8"/>
  <c r="F115" i="8"/>
  <c r="E115" i="8"/>
  <c r="Y110" i="8"/>
  <c r="X110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E110" i="8"/>
  <c r="Y106" i="8"/>
  <c r="X106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X97" i="8"/>
  <c r="W97" i="8"/>
  <c r="V97" i="8"/>
  <c r="U97" i="8"/>
  <c r="T97" i="8"/>
  <c r="S97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X92" i="8"/>
  <c r="W92" i="8"/>
  <c r="V92" i="8"/>
  <c r="U92" i="8"/>
  <c r="T92" i="8"/>
  <c r="S92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H30" i="7" l="1"/>
  <c r="S30" i="7" s="1"/>
  <c r="S29" i="7"/>
  <c r="H29" i="7"/>
  <c r="H28" i="7"/>
  <c r="S28" i="7" s="1"/>
  <c r="H27" i="7"/>
  <c r="S27" i="7" s="1"/>
  <c r="H26" i="7"/>
  <c r="S26" i="7" s="1"/>
  <c r="H25" i="7"/>
  <c r="S25" i="7" s="1"/>
  <c r="S24" i="7"/>
  <c r="H24" i="7"/>
  <c r="R1" i="7"/>
  <c r="H23" i="7"/>
  <c r="S23" i="7" s="1"/>
  <c r="H22" i="7"/>
  <c r="S22" i="7" s="1"/>
  <c r="S21" i="7"/>
  <c r="H21" i="7"/>
  <c r="H20" i="7"/>
  <c r="S20" i="7" s="1"/>
  <c r="H19" i="7"/>
  <c r="S19" i="7" s="1"/>
  <c r="H18" i="7"/>
  <c r="S18" i="7" s="1"/>
  <c r="S17" i="7"/>
  <c r="H17" i="7"/>
  <c r="S16" i="7"/>
  <c r="H16" i="7"/>
  <c r="H15" i="7"/>
  <c r="H14" i="7"/>
  <c r="H13" i="7"/>
  <c r="H12" i="7"/>
  <c r="H11" i="7"/>
  <c r="M1" i="7"/>
  <c r="H10" i="7"/>
  <c r="H9" i="7"/>
  <c r="S8" i="7"/>
  <c r="H8" i="7"/>
  <c r="N1" i="7"/>
  <c r="H7" i="7"/>
  <c r="Q1" i="7"/>
  <c r="I1" i="7"/>
  <c r="H6" i="7"/>
  <c r="H5" i="7"/>
  <c r="O1" i="7"/>
  <c r="J1" i="7"/>
  <c r="H4" i="7"/>
  <c r="H3" i="7"/>
  <c r="K1" i="7" l="1"/>
  <c r="S12" i="7"/>
  <c r="L1" i="7"/>
  <c r="S15" i="7"/>
  <c r="S10" i="7"/>
  <c r="S9" i="7"/>
  <c r="S7" i="7"/>
  <c r="S5" i="7"/>
  <c r="S13" i="7"/>
  <c r="S3" i="7"/>
  <c r="P1" i="7"/>
  <c r="S11" i="7"/>
  <c r="S6" i="7"/>
  <c r="S14" i="7"/>
  <c r="S4" i="7"/>
  <c r="K29" i="3" l="1"/>
  <c r="K28" i="3"/>
  <c r="K27" i="3"/>
  <c r="K26" i="3"/>
  <c r="K19" i="3"/>
  <c r="K18" i="3"/>
  <c r="K17" i="3"/>
  <c r="K16" i="3"/>
  <c r="K15" i="3"/>
  <c r="K14" i="3"/>
  <c r="K13" i="3"/>
  <c r="K12" i="3"/>
  <c r="K11" i="3"/>
  <c r="K10" i="3"/>
  <c r="K9" i="3"/>
  <c r="K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tc={DE6A027D-7972-4FAD-96B0-29DC21CEA29A}</author>
    <author>tc={0C087096-5E70-4D72-B43A-C20C0FF94AC4}</author>
    <author>tc={F664602C-F6DD-49A1-B265-01CFF1FD42F1}</author>
    <author>tc={B9DA0E01-2E6B-4A42-B154-B37EA01A6380}</author>
    <author>tc={A586ED5A-0A70-4C4E-99C9-051F8E4195CA}</author>
    <author>Fabio Nelson Urrego Gonzalez</author>
  </authors>
  <commentList>
    <comment ref="A144" authorId="0" shapeId="0" xr:uid="{DE6A027D-7972-4FAD-96B0-29DC21CEA2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PT001</t>
      </text>
    </comment>
    <comment ref="A145" authorId="1" shapeId="0" xr:uid="{0C087096-5E70-4D72-B43A-C20C0FF94AC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PT001</t>
      </text>
    </comment>
    <comment ref="A146" authorId="2" shapeId="0" xr:uid="{F664602C-F6DD-49A1-B265-01CFF1FD42F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PT001</t>
      </text>
    </comment>
    <comment ref="A147" authorId="3" shapeId="0" xr:uid="{B9DA0E01-2E6B-4A42-B154-B37EA01A63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PT001</t>
      </text>
    </comment>
    <comment ref="A148" authorId="4" shapeId="0" xr:uid="{A586ED5A-0A70-4C4E-99C9-051F8E4195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PT001</t>
      </text>
    </comment>
    <comment ref="A160" authorId="5" shapeId="0" xr:uid="{9DF041E2-9C3F-403B-8CC0-1A4046AAA72C}">
      <text>
        <r>
          <rPr>
            <b/>
            <sz val="9"/>
            <color indexed="81"/>
            <rFont val="Tahoma"/>
            <family val="2"/>
          </rPr>
          <t>Fabio Nelson Urrego Gonzalez:</t>
        </r>
        <r>
          <rPr>
            <sz val="9"/>
            <color indexed="81"/>
            <rFont val="Tahoma"/>
            <family val="2"/>
          </rPr>
          <t xml:space="preserve">
PT015 en el 2023</t>
        </r>
      </text>
    </comment>
    <comment ref="A161" authorId="5" shapeId="0" xr:uid="{48DCCBAE-1A02-4758-80F5-6399005A8BD5}">
      <text>
        <r>
          <rPr>
            <b/>
            <sz val="9"/>
            <color indexed="81"/>
            <rFont val="Tahoma"/>
            <family val="2"/>
          </rPr>
          <t>Fabio Nelson Urrego Gonzalez:</t>
        </r>
        <r>
          <rPr>
            <sz val="9"/>
            <color indexed="81"/>
            <rFont val="Tahoma"/>
            <family val="2"/>
          </rPr>
          <t xml:space="preserve">
PT015 en el 2023</t>
        </r>
      </text>
    </comment>
    <comment ref="A162" authorId="5" shapeId="0" xr:uid="{88F1DFDA-A08B-4D95-8D45-60E6141FD554}">
      <text>
        <r>
          <rPr>
            <b/>
            <sz val="9"/>
            <color indexed="81"/>
            <rFont val="Tahoma"/>
            <family val="2"/>
          </rPr>
          <t>Fabio Nelson Urrego Gonzalez:</t>
        </r>
        <r>
          <rPr>
            <sz val="9"/>
            <color indexed="81"/>
            <rFont val="Tahoma"/>
            <family val="2"/>
          </rPr>
          <t xml:space="preserve">
PT015 en el 2023</t>
        </r>
      </text>
    </comment>
    <comment ref="A163" authorId="5" shapeId="0" xr:uid="{080BAA63-CB22-479F-A923-0B3611D49D92}">
      <text>
        <r>
          <rPr>
            <b/>
            <sz val="9"/>
            <color indexed="81"/>
            <rFont val="Tahoma"/>
            <family val="2"/>
          </rPr>
          <t>Fabio Nelson Urrego Gonzalez:</t>
        </r>
        <r>
          <rPr>
            <sz val="9"/>
            <color indexed="81"/>
            <rFont val="Tahoma"/>
            <family val="2"/>
          </rPr>
          <t xml:space="preserve">
PT015 en el 2023</t>
        </r>
      </text>
    </comment>
  </commentList>
</comments>
</file>

<file path=xl/sharedStrings.xml><?xml version="1.0" encoding="utf-8"?>
<sst xmlns="http://schemas.openxmlformats.org/spreadsheetml/2006/main" count="705" uniqueCount="205">
  <si>
    <t>CÓDIGO</t>
  </si>
  <si>
    <t>REFERENCIA</t>
  </si>
  <si>
    <t>ABC</t>
  </si>
  <si>
    <t>ENE 2023</t>
  </si>
  <si>
    <t>FEB 2023</t>
  </si>
  <si>
    <t>MAR 2023</t>
  </si>
  <si>
    <t>ABR 2023</t>
  </si>
  <si>
    <t>MAY 2023</t>
  </si>
  <si>
    <t>JUN 2023</t>
  </si>
  <si>
    <t>AGO 2023</t>
  </si>
  <si>
    <t>SEPT 2023</t>
  </si>
  <si>
    <t>OCT 2023</t>
  </si>
  <si>
    <t>NOV 2023</t>
  </si>
  <si>
    <t>DIC 2023</t>
  </si>
  <si>
    <t>ENE 2024</t>
  </si>
  <si>
    <t>FEB 2024</t>
  </si>
  <si>
    <t>MAR 2024</t>
  </si>
  <si>
    <t>ABR 2024</t>
  </si>
  <si>
    <t>MAY 2024</t>
  </si>
  <si>
    <t>JUN 2024</t>
  </si>
  <si>
    <t>JUL 2024</t>
  </si>
  <si>
    <t>AGO 2024</t>
  </si>
  <si>
    <t>SEPT 2024</t>
  </si>
  <si>
    <t>PT065</t>
  </si>
  <si>
    <t>ACONDICIONADOR ARROZ Y LINAZA</t>
  </si>
  <si>
    <t>A</t>
  </si>
  <si>
    <t>NOVAVENTA</t>
  </si>
  <si>
    <t>DISTRIBUIDORES</t>
  </si>
  <si>
    <t>PT080</t>
  </si>
  <si>
    <t>ACONDICIONADOR HERBAL</t>
  </si>
  <si>
    <t>AAA</t>
  </si>
  <si>
    <t>FARMATODO</t>
  </si>
  <si>
    <t>E-COMMERCE</t>
  </si>
  <si>
    <t>PT006</t>
  </si>
  <si>
    <t>BIOREPOLARIZADOR</t>
  </si>
  <si>
    <t>PT074</t>
  </si>
  <si>
    <t>CEPILLO ANTIENREDOS ROSA</t>
  </si>
  <si>
    <t>B</t>
  </si>
  <si>
    <t>PT073</t>
  </si>
  <si>
    <t>CEPILLO ANTIENREDOS VERDE</t>
  </si>
  <si>
    <t>PT024</t>
  </si>
  <si>
    <t>COLAGENO HIDROLIZADO CON STEVIA</t>
  </si>
  <si>
    <t>C</t>
  </si>
  <si>
    <t>PT025</t>
  </si>
  <si>
    <t>COLAGENO HIDROLIZADO SIN STEVIA</t>
  </si>
  <si>
    <t>PT079</t>
  </si>
  <si>
    <t>DESENREDANTE GOLD</t>
  </si>
  <si>
    <t>PT033</t>
  </si>
  <si>
    <t>DESENREDANTE TERMOPROTECTOR MULTIBENEFIC</t>
  </si>
  <si>
    <t>PT047</t>
  </si>
  <si>
    <t>DOYPACK BIOREPOLARIZADOR 100 g</t>
  </si>
  <si>
    <t>PT043</t>
  </si>
  <si>
    <t>DOYPACK SHAMPO ANTICASPA 100 g</t>
  </si>
  <si>
    <t>PT048</t>
  </si>
  <si>
    <t>DOYPACK SHAMPO EMERGENCIA 100 g</t>
  </si>
  <si>
    <t>PT050</t>
  </si>
  <si>
    <t>DOYPACK SHAMPO KIDS 100 g</t>
  </si>
  <si>
    <t>PT049</t>
  </si>
  <si>
    <t>DOYPACK SHAMPO MAGIA 100 g</t>
  </si>
  <si>
    <t>PT081</t>
  </si>
  <si>
    <t>PT046</t>
  </si>
  <si>
    <t>DOYPACK TRATAMIENTO DE FRUTAS 100 g</t>
  </si>
  <si>
    <t>PT042</t>
  </si>
  <si>
    <t>DOYPACK TRATAMIENTO EMERGENCIA 100 g</t>
  </si>
  <si>
    <t>PT045</t>
  </si>
  <si>
    <t>DOYPACK TRATAMIENTO RIZOS 100 G</t>
  </si>
  <si>
    <t>PT020</t>
  </si>
  <si>
    <t>GOTAS MAGICAS*60ML</t>
  </si>
  <si>
    <t>PT082</t>
  </si>
  <si>
    <t>HAIR WAX</t>
  </si>
  <si>
    <t>PT066</t>
  </si>
  <si>
    <t>MASCARILLA CAPILAR MULTIVITAMINICA</t>
  </si>
  <si>
    <t>PT055</t>
  </si>
  <si>
    <t>PERFUME CAPILAR BALI (CARAMELO)</t>
  </si>
  <si>
    <t>PT078</t>
  </si>
  <si>
    <t xml:space="preserve">PERFUME CAPILAR GOLD                                                                                                    </t>
  </si>
  <si>
    <t>PT052</t>
  </si>
  <si>
    <t>PERFUME CAPILAR IRRESISTIBLE (ROSADO)</t>
  </si>
  <si>
    <t>PT053</t>
  </si>
  <si>
    <t>PERFUME CAPILAR MAJESTUOSA (VERDE)</t>
  </si>
  <si>
    <t>PT054</t>
  </si>
  <si>
    <t>PERFUME CAPILAR SUBLIME (SALMON)</t>
  </si>
  <si>
    <t>MASCARILLA HERBAL</t>
  </si>
  <si>
    <t>PT072</t>
  </si>
  <si>
    <t>PROTECTOR SOLAR CON COLOR 40ML</t>
  </si>
  <si>
    <t>PT071</t>
  </si>
  <si>
    <t>PROTECTOR SOLAR SIN COLOR 40ML</t>
  </si>
  <si>
    <t>PT070</t>
  </si>
  <si>
    <t>RESCATE CAPILAR 30 ML</t>
  </si>
  <si>
    <t>PT057</t>
  </si>
  <si>
    <t>SERUM CORPORAL</t>
  </si>
  <si>
    <t>PT035</t>
  </si>
  <si>
    <t>SERUM REVITALIZANTE</t>
  </si>
  <si>
    <t>PT003</t>
  </si>
  <si>
    <t>SHAMPO ANTICASPA</t>
  </si>
  <si>
    <t>PT064</t>
  </si>
  <si>
    <t>SHAMPO DE ARROZ CON ACIDO HIALURONICO</t>
  </si>
  <si>
    <t>PT002</t>
  </si>
  <si>
    <t>SHAMPO EMERGENCIA CAPILAR</t>
  </si>
  <si>
    <t>PT005</t>
  </si>
  <si>
    <t>SHAMPO MAGIA</t>
  </si>
  <si>
    <t>PT056</t>
  </si>
  <si>
    <t>SHAMPO MILAGRO HERBAL</t>
  </si>
  <si>
    <t>PT004</t>
  </si>
  <si>
    <t>PT075</t>
  </si>
  <si>
    <t>PT031</t>
  </si>
  <si>
    <t>TONICO MILAGRO HERBAL</t>
  </si>
  <si>
    <t>PT007</t>
  </si>
  <si>
    <t>TRATAMIENTO DE FRUTAS</t>
  </si>
  <si>
    <t>PT026</t>
  </si>
  <si>
    <t>TRATAMIENTO EMERGENCIA CAPILAR</t>
  </si>
  <si>
    <t>PT076</t>
  </si>
  <si>
    <t>TRATAMIENTO MAGIA CAPILAR</t>
  </si>
  <si>
    <t>PT034</t>
  </si>
  <si>
    <t>TRATAMIENTO RIZOS Y CRESPOS</t>
  </si>
  <si>
    <t>PT083</t>
  </si>
  <si>
    <t>OB13</t>
  </si>
  <si>
    <t>OB14</t>
  </si>
  <si>
    <t>OB17</t>
  </si>
  <si>
    <t>Mes</t>
  </si>
  <si>
    <t>Porcentaje</t>
  </si>
  <si>
    <t>Campaña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</si>
  <si>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</si>
  <si>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</si>
  <si>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</si>
  <si>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</si>
  <si>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</si>
  <si>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</si>
  <si>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</si>
  <si>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</si>
  <si>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</si>
  <si>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</si>
  <si>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</si>
  <si>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</si>
  <si>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</si>
  <si>
    <t>Referencia Novaventa</t>
  </si>
  <si>
    <t>Descripción producto</t>
  </si>
  <si>
    <t>Ventas</t>
  </si>
  <si>
    <t>Unds Brutas</t>
  </si>
  <si>
    <t>Shampoo Milagros Herbal x 450ml</t>
  </si>
  <si>
    <t>Gotas Mágicas Capilares Milagros x 60ml</t>
  </si>
  <si>
    <t>Mascarilla Capilar Milagros Multivitamínica x 450g</t>
  </si>
  <si>
    <t>Shampoo Milagros Arroz y Acido Hialurónico x 450ml</t>
  </si>
  <si>
    <t>Acondicionador Milagros Arroz y Linaza x 450ml</t>
  </si>
  <si>
    <t xml:space="preserve"> Código</t>
  </si>
  <si>
    <t xml:space="preserve"> Ventas</t>
  </si>
  <si>
    <t>%Crecimiento Venta</t>
  </si>
  <si>
    <t>Suma de Unds Brutas</t>
  </si>
  <si>
    <t>Código</t>
  </si>
  <si>
    <t>Total general</t>
  </si>
  <si>
    <t>Kit mini perfumes Milagros x 4 unds x 30ml c/u</t>
  </si>
  <si>
    <t>Desenredante Gold Milagros x250g</t>
  </si>
  <si>
    <t>Shampoo Ultranutritivo Premium Milagros x450ml</t>
  </si>
  <si>
    <t>Shampoo Emergencia Capilar Milagros Doypack x 100g</t>
  </si>
  <si>
    <t>Tratamiento Emergencia Capilar Milagros Doypack x 100g</t>
  </si>
  <si>
    <t>Tratamiento Magia Capilar Milagros  x150ml</t>
  </si>
  <si>
    <t>Serum corporal milagros x120 ml</t>
  </si>
  <si>
    <t>Doypack Bio-repolarizador Capilar Milagros x100g</t>
  </si>
  <si>
    <t>Perfume Capilar Milagros Bali x120ml</t>
  </si>
  <si>
    <t>Perfume Capilar Milagros Gold x120ml</t>
  </si>
  <si>
    <t>Bloqueador Facial con Color Milagros x40ml</t>
  </si>
  <si>
    <t>Bloqueador Facial Milagros x40ml</t>
  </si>
  <si>
    <t>Hair Wax Antifriz Fijadora Milagros x40g</t>
  </si>
  <si>
    <t>Código Milagros</t>
  </si>
  <si>
    <t>Código NV</t>
  </si>
  <si>
    <t xml:space="preserve">Cantidades total de la Estimacion </t>
  </si>
  <si>
    <t>Nombre Producto</t>
  </si>
  <si>
    <t>Inventario</t>
  </si>
  <si>
    <t>Trán 06 09 2024</t>
  </si>
  <si>
    <t>Trán 09 09 24</t>
  </si>
  <si>
    <t>Alm Externo</t>
  </si>
  <si>
    <t>Falta por vender C13</t>
  </si>
  <si>
    <t>Inv final</t>
  </si>
  <si>
    <t>C14</t>
  </si>
  <si>
    <t>C15</t>
  </si>
  <si>
    <t>C16</t>
  </si>
  <si>
    <t>C17</t>
  </si>
  <si>
    <t>C18</t>
  </si>
  <si>
    <t>C19</t>
  </si>
  <si>
    <t>Validar</t>
  </si>
  <si>
    <t>Saldo al final del ciclo</t>
  </si>
  <si>
    <t>Nuevos</t>
  </si>
  <si>
    <t>ok</t>
  </si>
  <si>
    <t>Desenredante Herbal Milagros 250ml</t>
  </si>
  <si>
    <t>Doypack Shampoo Emergencia Capilar Milagros x100g</t>
  </si>
  <si>
    <t>Doypack Tratamiento Emergencia Capilar Milagros x100g</t>
  </si>
  <si>
    <t>Acondicionador Milagros Herbal x450ml</t>
  </si>
  <si>
    <t>Shampoo Emergencia Capilar Milagros x500ml</t>
  </si>
  <si>
    <t>Perfume Capilar Milagros Edición Limitada x120ml</t>
  </si>
  <si>
    <t>Ampolleta Milagros Recarga 7 Óleos x30ml</t>
  </si>
  <si>
    <t>Nova Obs Sachet Shampoo Arroz y Acido Hialurónico Milagros x15ml</t>
  </si>
  <si>
    <t>Nova Obs Sachet Acondicionador Arroz y Linaza Milagros x15ml</t>
  </si>
  <si>
    <t>Nova Obs Sachet Mascarilla Multivitaminica Milagros x15ml</t>
  </si>
  <si>
    <t>Nova Obs Ampolleta Capilar Rescate Instantáneo Milagros x30ml</t>
  </si>
  <si>
    <t>Bioreporalizador Milagros x450ml</t>
  </si>
  <si>
    <t>Referencia</t>
  </si>
  <si>
    <t>Muestreo y volante Milagros</t>
  </si>
  <si>
    <t>DOYPACK SHAMPO ULTRANUTRITIVO 100 g</t>
  </si>
  <si>
    <t>MASCARILLA DE PROTEINA</t>
  </si>
  <si>
    <t>SHAMPOO NATURAL FORTALECEDOR KIDS</t>
  </si>
  <si>
    <t>SHAMPU ULTRA NUTRITIVO PREMIUM</t>
  </si>
  <si>
    <t>AMPOLLETA ELIXIR</t>
  </si>
  <si>
    <t>Nova</t>
  </si>
  <si>
    <t>N</t>
  </si>
  <si>
    <t>JUL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</si>
</sst>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&quot;$&quot;\ #,##0;[Red]\-&quot;$&quot;\ #,##0"/>
    <numFmt numFmtId="166" formatCode="_(* #,##0_);_(* \(#,##0\);_(* &quot;-&quot;??_);_(@_)"/>
    <numFmt numFmtId="167" formatCode="_-&quot;$&quot;\ * #,##0.00_-;\-&quot;$&quot;\ * #,##0.00_-;_-&quot;$&quot;\ * &quot;-&quot;??_-;_-@_-"/>
    <numFmt numFmtId="168" formatCode="_-&quot;$&quot;\ * #,##0_-;\-&quot;$&quot;\ * #,##0_-;_-&quot;$&quot;\ * &quot;-&quot;??_-;_-@_-"/>
    <numFmt numFmtId="169" formatCode="_-* #,##0_-;\-* #,##0_-;_-* &quot;-&quot;??_-;_-@_-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Display"/>
      <family val="2"/>
      <scheme val="major"/>
    </font>
    <font>
      <sz val="11"/>
      <color theme="0"/>
      <name val="Aptos Display"/>
      <family val="2"/>
      <scheme val="major"/>
    </font>
    <font>
      <sz val="11"/>
      <color theme="1"/>
      <name val="Aptos"/>
      <family val="2"/>
    </font>
    <font>
      <sz val="11"/>
      <color theme="1"/>
      <name val="Aptos Display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FFFFFF"/>
      <name val="Aptos"/>
      <family val="2"/>
    </font>
    <font>
      <sz val="12"/>
      <color rgb="FF000000"/>
      <name val="Aptos"/>
      <family val="2"/>
    </font>
    <font>
      <sz val="12"/>
      <color rgb="FF242424"/>
      <name val="Aptos"/>
      <family val="2"/>
    </font>
    <font>
      <b/>
      <sz val="10"/>
      <color theme="0"/>
      <name val="Arial"/>
      <family val="2"/>
    </font>
    <font>
      <b/>
      <sz val="12"/>
      <color rgb="FF000000"/>
      <name val="Inherit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45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rgb="FF8EA9DB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3" fillId="2" borderId="1" xfId="0" quotePrefix="1" applyNumberFormat="1" applyFont="1" applyFill="1" applyBorder="1" applyAlignment="1">
      <alignment horizontal="center" wrapText="1"/>
    </xf>
    <xf numFmtId="49" fontId="3" fillId="3" borderId="1" xfId="0" applyNumberFormat="1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3" fontId="3" fillId="2" borderId="1" xfId="3" quotePrefix="1" applyNumberFormat="1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center" wrapText="1"/>
    </xf>
    <xf numFmtId="0" fontId="5" fillId="0" borderId="1" xfId="0" applyFont="1" applyBorder="1"/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49" fontId="6" fillId="5" borderId="1" xfId="0" applyNumberFormat="1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3" fontId="0" fillId="5" borderId="1" xfId="0" applyNumberFormat="1" applyFill="1" applyBorder="1" applyAlignment="1">
      <alignment horizontal="center" vertical="center"/>
    </xf>
    <xf numFmtId="3" fontId="6" fillId="5" borderId="1" xfId="0" applyNumberFormat="1" applyFon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/>
    </xf>
    <xf numFmtId="0" fontId="0" fillId="0" borderId="1" xfId="0" applyBorder="1"/>
    <xf numFmtId="0" fontId="5" fillId="5" borderId="1" xfId="0" applyFont="1" applyFill="1" applyBorder="1"/>
    <xf numFmtId="3" fontId="6" fillId="5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6" fillId="0" borderId="1" xfId="0" applyFont="1" applyBorder="1"/>
    <xf numFmtId="0" fontId="6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9" fontId="10" fillId="7" borderId="3" xfId="0" applyNumberFormat="1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 wrapText="1"/>
    </xf>
    <xf numFmtId="166" fontId="12" fillId="8" borderId="1" xfId="1" applyNumberFormat="1" applyFont="1" applyFill="1" applyBorder="1" applyAlignment="1">
      <alignment horizontal="center"/>
    </xf>
    <xf numFmtId="168" fontId="1" fillId="0" borderId="1" xfId="4" applyNumberFormat="1" applyFont="1" applyBorder="1"/>
    <xf numFmtId="169" fontId="1" fillId="0" borderId="1" xfId="1" applyNumberFormat="1" applyFont="1" applyBorder="1"/>
    <xf numFmtId="168" fontId="0" fillId="0" borderId="0" xfId="0" applyNumberFormat="1"/>
    <xf numFmtId="0" fontId="0" fillId="0" borderId="0" xfId="0" applyAlignment="1">
      <alignment horizontal="left"/>
    </xf>
    <xf numFmtId="0" fontId="2" fillId="9" borderId="7" xfId="0" applyFont="1" applyFill="1" applyBorder="1"/>
    <xf numFmtId="9" fontId="0" fillId="0" borderId="0" xfId="2" applyFont="1"/>
    <xf numFmtId="169" fontId="0" fillId="0" borderId="0" xfId="0" applyNumberFormat="1"/>
    <xf numFmtId="168" fontId="0" fillId="0" borderId="1" xfId="4" applyNumberFormat="1" applyFont="1" applyBorder="1"/>
    <xf numFmtId="169" fontId="0" fillId="0" borderId="1" xfId="1" applyNumberFormat="1" applyFont="1" applyBorder="1"/>
    <xf numFmtId="167" fontId="0" fillId="0" borderId="1" xfId="4" applyFont="1" applyBorder="1"/>
    <xf numFmtId="168" fontId="2" fillId="9" borderId="8" xfId="0" applyNumberFormat="1" applyFont="1" applyFill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4" fontId="0" fillId="0" borderId="1" xfId="1" applyFont="1" applyBorder="1"/>
    <xf numFmtId="0" fontId="13" fillId="10" borderId="9" xfId="0" applyFont="1" applyFill="1" applyBorder="1" applyAlignment="1">
      <alignment horizontal="left" vertical="center"/>
    </xf>
    <xf numFmtId="0" fontId="10" fillId="7" borderId="0" xfId="0" applyFont="1" applyFill="1" applyAlignment="1">
      <alignment horizontal="left" vertical="center"/>
    </xf>
    <xf numFmtId="0" fontId="10" fillId="7" borderId="9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3" fontId="0" fillId="11" borderId="0" xfId="0" applyNumberFormat="1" applyFill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5" fillId="4" borderId="1" xfId="0" applyFont="1" applyFill="1" applyBorder="1"/>
    <xf numFmtId="49" fontId="6" fillId="4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3" fontId="0" fillId="4" borderId="1" xfId="0" applyNumberFormat="1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/>
    </xf>
    <xf numFmtId="0" fontId="5" fillId="13" borderId="1" xfId="0" applyFont="1" applyFill="1" applyBorder="1"/>
    <xf numFmtId="49" fontId="6" fillId="13" borderId="1" xfId="0" applyNumberFormat="1" applyFont="1" applyFill="1" applyBorder="1" applyAlignment="1">
      <alignment horizontal="left"/>
    </xf>
    <xf numFmtId="0" fontId="6" fillId="13" borderId="1" xfId="0" applyFont="1" applyFill="1" applyBorder="1" applyAlignment="1">
      <alignment horizontal="left"/>
    </xf>
    <xf numFmtId="3" fontId="0" fillId="13" borderId="1" xfId="0" applyNumberFormat="1" applyFill="1" applyBorder="1" applyAlignment="1">
      <alignment horizontal="center" vertical="center"/>
    </xf>
    <xf numFmtId="0" fontId="0" fillId="13" borderId="0" xfId="0" applyFill="1"/>
    <xf numFmtId="0" fontId="0" fillId="0" borderId="0" xfId="0" pivotButton="1"/>
    <xf numFmtId="3" fontId="0" fillId="11" borderId="2" xfId="0" applyNumberFormat="1" applyFill="1" applyBorder="1" applyAlignment="1">
      <alignment horizontal="center" vertical="center"/>
    </xf>
    <xf numFmtId="3" fontId="0" fillId="11" borderId="0" xfId="0" applyNumberFormat="1" applyFill="1" applyAlignment="1">
      <alignment horizontal="center" vertical="center"/>
    </xf>
    <xf numFmtId="0" fontId="10" fillId="7" borderId="4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</cellXfs>
  <cellStyles count="5">
    <cellStyle name="Millares" xfId="1" builtinId="3"/>
    <cellStyle name="Millares 10 2" xfId="3" xr:uid="{6792EEDA-B0E0-4C07-B1BA-64A8F5CDBD96}"/>
    <cellStyle name="Moneda 2" xfId="4" xr:uid="{B6111E94-6DA8-4347-8741-A67EF17DD579}"/>
    <cellStyle name="Normal" xfId="0" builtinId="0"/>
    <cellStyle name="Porcentaje" xfId="2" builtinId="5"/>
  </cellStyles>
  <dxfs count="39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_-* #,##0_-;\-* #,##0_-;_-* &quot;-&quot;??_-;_-@_-"/>
    </dxf>
    <dxf>
      <numFmt numFmtId="171" formatCode="_-* #,##0.0_-;\-* #,##0.0_-;_-* &quot;-&quot;??_-;_-@_-"/>
    </dxf>
    <dxf>
      <numFmt numFmtId="164" formatCode="_-* #,##0.00_-;\-* #,##0.00_-;_-* &quot;-&quot;??_-;_-@_-"/>
    </dxf>
    <dxf>
      <numFmt numFmtId="172" formatCode="_-* #,##0.000_-;\-* #,##0.000_-;_-* &quot;-&quot;??_-;_-@_-"/>
    </dxf>
    <dxf>
      <numFmt numFmtId="173" formatCode="_-* #,##0.0000_-;\-* #,##0.0000_-;_-* &quot;-&quot;??_-;_-@_-"/>
    </dxf>
    <dxf>
      <numFmt numFmtId="172" formatCode="_-* #,##0.000_-;\-* #,##0.000_-;_-* &quot;-&quot;??_-;_-@_-"/>
    </dxf>
    <dxf>
      <numFmt numFmtId="164" formatCode="_-* #,##0.00_-;\-* #,##0.00_-;_-* &quot;-&quot;??_-;_-@_-"/>
    </dxf>
    <dxf>
      <numFmt numFmtId="169" formatCode="_-* #,##0_-;\-* #,##0_-;_-* &quot;-&quot;??_-;_-@_-"/>
    </dxf>
    <dxf>
      <numFmt numFmtId="171" formatCode="_-* #,##0.0_-;\-* #,##0.0_-;_-* &quot;-&quot;??_-;_-@_-"/>
    </dxf>
    <dxf>
      <numFmt numFmtId="164" formatCode="_-* #,##0.00_-;\-* #,##0.00_-;_-* &quot;-&quot;??_-;_-@_-"/>
    </dxf>
    <dxf>
      <numFmt numFmtId="169" formatCode="_-* #,##0_-;\-* #,##0_-;_-* &quot;-&quot;??_-;_-@_-"/>
    </dxf>
    <dxf>
      <numFmt numFmtId="171" formatCode="_-* #,##0.0_-;\-* #,##0.0_-;_-* &quot;-&quot;??_-;_-@_-"/>
    </dxf>
    <dxf>
      <numFmt numFmtId="164" formatCode="_-* #,##0.00_-;\-* #,##0.00_-;_-* &quot;-&quot;??_-;_-@_-"/>
    </dxf>
    <dxf>
      <numFmt numFmtId="168" formatCode="_-&quot;$&quot;\ * #,##0_-;\-&quot;$&quot;\ * #,##0_-;_-&quot;$&quot;\ * &quot;-&quot;??_-;_-@_-"/>
    </dxf>
    <dxf>
      <numFmt numFmtId="170" formatCode="_-&quot;$&quot;\ * #,##0.0_-;\-&quot;$&quot;\ * #,##0.0_-;_-&quot;$&quot;\ * &quot;-&quot;??_-;_-@_-"/>
    </dxf>
    <dxf>
      <numFmt numFmtId="167" formatCode="_-&quot;$&quot;\ * #,##0.00_-;\-&quot;$&quot;\ * #,##0.00_-;_-&quot;$&quot;\ * &quot;-&quot;??_-;_-@_-"/>
    </dxf>
    <dxf>
      <numFmt numFmtId="168" formatCode="_-&quot;$&quot;\ * #,##0_-;\-&quot;$&quot;\ * #,##0_-;_-&quot;$&quot;\ * &quot;-&quot;??_-;_-@_-"/>
    </dxf>
    <dxf>
      <numFmt numFmtId="170" formatCode="_-&quot;$&quot;\ * #,##0.0_-;\-&quot;$&quot;\ * #,##0.0_-;_-&quot;$&quot;\ * &quot;-&quot;??_-;_-@_-"/>
    </dxf>
    <dxf>
      <numFmt numFmtId="167" formatCode="_-&quot;$&quot;\ * #,##0.00_-;\-&quot;$&quot;\ * #,##0.0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sana  Bravo Valbuena" id="{BED22FB4-65CB-4264-80B1-0E253AC29D89}" userId="S::jefeabastecimiento@grupomilagros.com::70f8d16d-8fc1-4857-b319-85098b4c4f0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-Rodrigo/Dropbox/Planify/Proyectos/Milagros/Datos/Informe%20de%20cierre%20consolidado%20campa&#241;as%20Novaventa%20Milagros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Maria Jose Guerra Hoyos" refreshedDate="45555.451747569445" createdVersion="6" refreshedVersion="6" minRefreshableVersion="3" recordCount="145" xr:uid="{B36AD60C-42F2-47DD-BC64-0CC65414C00D}">
  <cacheSource type="worksheet">
    <worksheetSource ref="A1:G1048576" sheet="Historial campañas Novaventa" r:id="rId1"/>
  </cacheSource>
  <cacheFields count="6">
    <cacheField name="Año" numFmtId="0">
      <sharedItems containsString="0" containsBlank="1" containsNumber="1" containsInteger="1" minValue="2023" maxValue="2024" count="3">
        <n v="2023"/>
        <n v="2024"/>
        <m/>
      </sharedItems>
    </cacheField>
    <cacheField name="Campaña" numFmtId="0">
      <sharedItems containsString="0" containsBlank="1" containsNumber="1" containsInteger="1" minValue="1" maxValue="19" count="19">
        <n v="15"/>
        <n v="16"/>
        <n v="17"/>
        <n v="18"/>
        <n v="19"/>
        <n v="1"/>
        <n v="2"/>
        <n v="3"/>
        <n v="4"/>
        <n v="5"/>
        <n v="6"/>
        <n v="7"/>
        <n v="8"/>
        <n v="9"/>
        <n v="10"/>
        <n v="11"/>
        <n v="12"/>
        <n v="13"/>
        <m/>
      </sharedItems>
    </cacheField>
    <cacheField name="Código" numFmtId="0">
      <sharedItems containsString="0" containsBlank="1" containsNumber="1" containsInteger="1" minValue="2027508" maxValue="2033960" count="19">
        <n v="2027508"/>
        <n v="2027509"/>
        <n v="2027510"/>
        <n v="2027511"/>
        <n v="2027512"/>
        <n v="2030978"/>
        <n v="2030725"/>
        <n v="2030977"/>
        <n v="2030980"/>
        <n v="2030981"/>
        <n v="2032436"/>
        <n v="2030727"/>
        <n v="2030982"/>
        <n v="2032432"/>
        <n v="2032433"/>
        <n v="2032434"/>
        <n v="2032435"/>
        <n v="2033960"/>
        <m/>
      </sharedItems>
    </cacheField>
    <cacheField name="Descripción producto" numFmtId="0">
      <sharedItems containsBlank="1" count="35">
        <s v="Shampoo Milagros Herbal x 450ml"/>
        <s v="Gotas Mágicas Capilares Milagros x 60ml"/>
        <s v="Mascarilla Capilar Milagros Multivitamínica x 450g"/>
        <s v="Shampoo Milagros Arroz y Acido Hialurónico x 450ml"/>
        <s v="Acondicionador Milagros Arroz y Linaza x 450ml"/>
        <s v="Shampoo Ultranutritivo Premium Milagros x450ml"/>
        <s v="Kit mini perfumes Milagros x 4 unds x 30ml c/u"/>
        <s v="Desenredante Gold Milagros x250g"/>
        <s v="Shampoo Emergencia Capilar Milagros Doypack x 100g"/>
        <s v="Tratamiento Emergencia Capilar Milagros Doypack x 100g"/>
        <s v="Tratamiento Magia Capilar Milagros  x150ml"/>
        <s v="Serum corporal milagros x120 ml"/>
        <s v="Doypack Bio-repolarizador Capilar Milagros x100g"/>
        <s v="Perfume Capilar Milagros Bali x120ml"/>
        <s v="Perfume Capilar Milagros Gold x120ml"/>
        <s v="Bloqueador Facial con Color Milagros x40ml"/>
        <s v="Bloqueador Facial Milagros x40ml"/>
        <s v="Hair Wax Antifriz Fijadora Milagros x40g"/>
        <m/>
        <s v="DoypackBiorepolarizaCapilaMilagros100g" u="1"/>
        <s v="ShampUltranutriPremiMilagros450ml" u="1"/>
        <s v="Doypack Tratamiento Emergencia Capilar Milagros x100g" u="1"/>
        <s v="Acondici Milagros Arroz y Linaza x 450ml" u="1"/>
        <s v="Shampoo Milagros arroz y ácido hialurónico x 450ml" u="1"/>
        <s v="Gotas Magicas Capilares Milagros x 60ml" u="1"/>
        <s v="Mascar Capilar Milagros Multivita x 450g" u="1"/>
        <s v="Doypack Shampoo Emergencia Capilar Milagros x100g" u="1"/>
        <s v="Shampoo Ultranutritivo Premium Milagros x 450ml" u="1"/>
        <s v="Desenredante Herbal Milagros 250ml" u="1"/>
        <s v="Desenredante gold milagros x 250 g" u="1"/>
        <s v="Sham Milagros Arroz Acido Hialu x 450ml" u="1"/>
        <s v="Tratamiento Magia Capilar Milagrosx150ml" u="1"/>
        <s v="Mascarilla capilar multivitamínica Milagros x 450g" u="1"/>
        <s v="DoypackShampooEmergencCapilarMilagro100g" u="1"/>
        <s v="DoypackTratamienEmergenCapilaMilagro100g" u="1"/>
      </sharedItems>
    </cacheField>
    <cacheField name="Ventas" numFmtId="0">
      <sharedItems containsString="0" containsBlank="1" containsNumber="1" minValue="2356941.4599999995" maxValue="558371727.30000877"/>
    </cacheField>
    <cacheField name="Unds Brutas" numFmtId="0">
      <sharedItems containsString="0" containsBlank="1" containsNumber="1" containsInteger="1" minValue="81" maxValue="284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499A2-80CF-439B-8841-250B415AE419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compact="0" compactData="0" multipleFieldFilters="0" rowHeaderCaption="Campaña">
  <location ref="M6:AB26" firstHeaderRow="1" firstDataRow="2" firstDataCol="2" rowPageCount="1" colPageCount="1"/>
  <pivotFields count="6">
    <pivotField axis="axisPage" compact="0" outline="0" multipleItemSelectionAllowed="1" showAll="0" defaultSubtotal="0">
      <items count="3">
        <item h="1" x="0"/>
        <item x="1"/>
        <item h="1" x="2"/>
      </items>
    </pivotField>
    <pivotField axis="axisCol" compact="0" outline="0" showAll="0" defaultSubtotal="0">
      <items count="19">
        <item x="5"/>
        <item x="6"/>
        <item x="7"/>
        <item x="8"/>
        <item x="9"/>
        <item x="10"/>
        <item x="0"/>
        <item x="1"/>
        <item x="2"/>
        <item x="3"/>
        <item x="4"/>
        <item x="18"/>
        <item x="11"/>
        <item x="12"/>
        <item x="13"/>
        <item x="14"/>
        <item x="15"/>
        <item x="16"/>
        <item x="17"/>
      </items>
    </pivotField>
    <pivotField axis="axisRow" compact="0" outline="0" showAll="0" defaultSubtotal="0">
      <items count="19">
        <item x="0"/>
        <item x="1"/>
        <item x="2"/>
        <item x="3"/>
        <item x="4"/>
        <item x="6"/>
        <item x="7"/>
        <item x="5"/>
        <item x="8"/>
        <item x="9"/>
        <item x="10"/>
        <item x="18"/>
        <item x="11"/>
        <item x="12"/>
        <item x="13"/>
        <item x="14"/>
        <item x="15"/>
        <item x="16"/>
        <item x="17"/>
      </items>
    </pivotField>
    <pivotField axis="axisRow" compact="0" outline="0" showAll="0" defaultSubtotal="0">
      <items count="35">
        <item m="1" x="22"/>
        <item x="4"/>
        <item x="7"/>
        <item m="1" x="24"/>
        <item x="1"/>
        <item x="6"/>
        <item m="1" x="25"/>
        <item x="2"/>
        <item m="1" x="32"/>
        <item m="1" x="30"/>
        <item x="8"/>
        <item x="3"/>
        <item m="1" x="23"/>
        <item x="0"/>
        <item m="1" x="27"/>
        <item x="5"/>
        <item x="9"/>
        <item x="10"/>
        <item x="18"/>
        <item x="11"/>
        <item x="12"/>
        <item m="1" x="29"/>
        <item m="1" x="33"/>
        <item m="1" x="34"/>
        <item m="1" x="19"/>
        <item m="1" x="20"/>
        <item x="13"/>
        <item x="14"/>
        <item m="1" x="31"/>
        <item m="1" x="28"/>
        <item m="1" x="26"/>
        <item m="1" x="21"/>
        <item x="15"/>
        <item x="16"/>
        <item x="17"/>
      </items>
    </pivotField>
    <pivotField compact="0" outline="0" showAll="0" defaultSubtotal="0"/>
    <pivotField dataField="1" compact="0" outline="0" showAll="0" defaultSubtotal="0"/>
  </pivotFields>
  <rowFields count="2">
    <field x="2"/>
    <field x="3"/>
  </rowFields>
  <rowItems count="19">
    <i>
      <x/>
      <x v="13"/>
    </i>
    <i>
      <x v="1"/>
      <x v="4"/>
    </i>
    <i>
      <x v="2"/>
      <x v="7"/>
    </i>
    <i>
      <x v="3"/>
      <x v="11"/>
    </i>
    <i>
      <x v="4"/>
      <x v="1"/>
    </i>
    <i>
      <x v="5"/>
      <x v="5"/>
    </i>
    <i>
      <x v="6"/>
      <x v="2"/>
    </i>
    <i>
      <x v="7"/>
      <x v="15"/>
    </i>
    <i>
      <x v="8"/>
      <x v="10"/>
    </i>
    <i>
      <x v="9"/>
      <x v="16"/>
    </i>
    <i>
      <x v="10"/>
      <x v="17"/>
    </i>
    <i>
      <x v="12"/>
      <x v="19"/>
    </i>
    <i>
      <x v="13"/>
      <x v="20"/>
    </i>
    <i>
      <x v="14"/>
      <x v="26"/>
    </i>
    <i>
      <x v="15"/>
      <x v="27"/>
    </i>
    <i>
      <x v="16"/>
      <x v="32"/>
    </i>
    <i>
      <x v="17"/>
      <x v="33"/>
    </i>
    <i>
      <x v="18"/>
      <x v="34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ageFields count="1">
    <pageField fld="0" hier="-1"/>
  </pageFields>
  <dataFields count="1">
    <dataField name="Suma de Unds Brutas" fld="5" baseField="2" baseItem="0" numFmtId="169"/>
  </dataFields>
  <formats count="13">
    <format dxfId="32">
      <pivotArea outline="0" collapsedLevelsAreSubtotals="1" fieldPosition="0">
        <references count="1">
          <reference field="1" count="9" selected="0">
            <x v="0"/>
            <x v="1"/>
            <x v="2"/>
            <x v="3"/>
            <x v="4"/>
            <x v="5"/>
            <x v="12"/>
            <x v="13"/>
            <x v="14"/>
          </reference>
        </references>
      </pivotArea>
    </format>
    <format dxfId="31">
      <pivotArea outline="0" collapsedLevelsAreSubtotals="1" fieldPosition="0">
        <references count="1">
          <reference field="1" count="9" selected="0">
            <x v="0"/>
            <x v="1"/>
            <x v="2"/>
            <x v="3"/>
            <x v="4"/>
            <x v="5"/>
            <x v="12"/>
            <x v="13"/>
            <x v="14"/>
          </reference>
        </references>
      </pivotArea>
    </format>
    <format dxfId="30">
      <pivotArea outline="0" collapsedLevelsAreSubtotals="1" fieldPosition="0">
        <references count="1">
          <reference field="1" count="9" selected="0">
            <x v="0"/>
            <x v="1"/>
            <x v="2"/>
            <x v="3"/>
            <x v="4"/>
            <x v="5"/>
            <x v="12"/>
            <x v="13"/>
            <x v="14"/>
          </reference>
        </references>
      </pivotArea>
    </format>
    <format dxfId="29">
      <pivotArea grandCol="1" outline="0" collapsedLevelsAreSubtotals="1" fieldPosition="0"/>
    </format>
    <format dxfId="28">
      <pivotArea grandCol="1" outline="0" collapsedLevelsAreSubtotals="1" fieldPosition="0"/>
    </format>
    <format dxfId="27">
      <pivotArea grandCol="1" outline="0" collapsedLevelsAreSubtotals="1" fieldPosition="0"/>
    </format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outline="0" collapsedLevelsAreSubtotals="1" fieldPosition="0"/>
    </format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73E68-8325-4E5B-B5CB-C3E759D49CEF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ampaña">
  <location ref="H6:J20" firstHeaderRow="0" firstDataRow="1" firstDataCol="1" rowPageCount="1" colPageCount="1"/>
  <pivotFields count="6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20">
        <item x="5"/>
        <item x="6"/>
        <item x="7"/>
        <item x="8"/>
        <item x="9"/>
        <item x="10"/>
        <item x="0"/>
        <item x="1"/>
        <item x="2"/>
        <item x="3"/>
        <item x="4"/>
        <item x="18"/>
        <item x="11"/>
        <item x="12"/>
        <item x="13"/>
        <item x="14"/>
        <item x="15"/>
        <item x="16"/>
        <item x="17"/>
        <item t="default"/>
      </items>
    </pivotField>
    <pivotField dataField="1" showAll="0"/>
    <pivotField showAll="0"/>
    <pivotField dataField="1"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 Código" fld="2" subtotal="count" baseField="0" baseItem="0"/>
    <dataField name=" Ventas" fld="4" baseField="1" baseItem="3" numFmtId="168"/>
  </dataFields>
  <formats count="3">
    <format dxfId="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19D7D-C42A-427C-BE1D-8E78481C3B45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ampaña">
  <location ref="H24:J30" firstHeaderRow="0" firstDataRow="1" firstDataCol="1" rowPageCount="1" colPageCount="1"/>
  <pivotFields count="6">
    <pivotField axis="axisPage" multipleItemSelectionAllowed="1" showAll="0">
      <items count="4">
        <item x="0"/>
        <item h="1" x="1"/>
        <item h="1" x="2"/>
        <item t="default"/>
      </items>
    </pivotField>
    <pivotField axis="axisRow" showAll="0">
      <items count="20">
        <item x="5"/>
        <item x="6"/>
        <item x="7"/>
        <item x="8"/>
        <item x="9"/>
        <item x="10"/>
        <item x="0"/>
        <item x="1"/>
        <item x="2"/>
        <item x="3"/>
        <item x="4"/>
        <item x="18"/>
        <item x="11"/>
        <item x="12"/>
        <item x="13"/>
        <item x="14"/>
        <item x="15"/>
        <item x="16"/>
        <item x="17"/>
        <item t="default"/>
      </items>
    </pivotField>
    <pivotField dataField="1" showAll="0"/>
    <pivotField showAll="0"/>
    <pivotField dataField="1" showAll="0"/>
    <pivotField showAll="0"/>
  </pivotFields>
  <rowFields count="1">
    <field x="1"/>
  </rowFields>
  <rowItems count="6"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 Código" fld="2" subtotal="count" baseField="0" baseItem="0"/>
    <dataField name=" Ventas" fld="4" baseField="1" baseItem="3" numFmtId="168"/>
  </dataFields>
  <formats count="3">
    <format dxfId="3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44" dT="2024-07-29T12:57:58.85" personId="{BED22FB4-65CB-4264-80B1-0E253AC29D89}" id="{DE6A027D-7972-4FAD-96B0-29DC21CEA29A}">
    <text>Antes PT001</text>
  </threadedComment>
  <threadedComment ref="A145" dT="2024-07-29T12:57:58.85" personId="{BED22FB4-65CB-4264-80B1-0E253AC29D89}" id="{0C087096-5E70-4D72-B43A-C20C0FF94AC4}">
    <text>Antes PT001</text>
  </threadedComment>
  <threadedComment ref="A146" dT="2024-07-29T12:57:58.85" personId="{BED22FB4-65CB-4264-80B1-0E253AC29D89}" id="{F664602C-F6DD-49A1-B265-01CFF1FD42F1}">
    <text>Antes PT001</text>
  </threadedComment>
  <threadedComment ref="A147" dT="2024-07-29T12:57:58.85" personId="{BED22FB4-65CB-4264-80B1-0E253AC29D89}" id="{B9DA0E01-2E6B-4A42-B154-B37EA01A6380}">
    <text>Antes PT001</text>
  </threadedComment>
  <threadedComment ref="A148" dT="2024-07-29T12:57:58.85" personId="{BED22FB4-65CB-4264-80B1-0E253AC29D89}" id="{A586ED5A-0A70-4C4E-99C9-051F8E4195CA}">
    <text>Antes PT001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F8F1-C271-4251-9BA5-59FACB897B95}">
  <dimension ref="A1:Y176"/>
  <sheetViews>
    <sheetView tabSelected="1" workbookViewId="0">
      <pane xSplit="3" ySplit="1" topLeftCell="D155" activePane="bottomRight" state="frozen"/>
      <selection pane="topRight" activeCell="C1" sqref="C1"/>
      <selection pane="bottomLeft" activeCell="A4" sqref="A4"/>
      <selection pane="bottomRight" activeCell="I158" sqref="I158"/>
    </sheetView>
  </sheetViews>
  <sheetFormatPr baseColWidth="10" defaultRowHeight="14.75"/>
  <cols>
    <col min="1" max="1" width="8.40625" bestFit="1" customWidth="1"/>
    <col min="2" max="2" width="9" bestFit="1" customWidth="1"/>
    <col min="3" max="3" width="56.7265625" bestFit="1" customWidth="1"/>
    <col min="4" max="4" width="4.7265625" bestFit="1" customWidth="1"/>
    <col min="5" max="5" width="9.40625" style="2" bestFit="1" customWidth="1"/>
    <col min="6" max="6" width="9.1328125" style="2" bestFit="1" customWidth="1"/>
    <col min="7" max="7" width="9.7265625" style="2" bestFit="1" customWidth="1"/>
    <col min="8" max="8" width="9.40625" style="2" bestFit="1" customWidth="1"/>
    <col min="9" max="9" width="9.7265625" style="2" bestFit="1" customWidth="1"/>
    <col min="10" max="10" width="9.26953125" style="2" bestFit="1" customWidth="1"/>
    <col min="11" max="11" width="8.26953125" style="2" bestFit="1" customWidth="1"/>
    <col min="12" max="12" width="9.7265625" style="2" bestFit="1" customWidth="1"/>
    <col min="13" max="13" width="10.26953125" style="28" bestFit="1" customWidth="1"/>
    <col min="14" max="14" width="9.54296875" style="28" bestFit="1" customWidth="1"/>
    <col min="15" max="15" width="9.86328125" style="28" bestFit="1" customWidth="1"/>
    <col min="16" max="25" width="10.40625" style="28" customWidth="1"/>
  </cols>
  <sheetData>
    <row r="1" spans="1:25" ht="29.5">
      <c r="A1" s="4" t="s">
        <v>0</v>
      </c>
      <c r="B1" s="4" t="s">
        <v>202</v>
      </c>
      <c r="C1" s="5" t="s">
        <v>1</v>
      </c>
      <c r="D1" s="4" t="s">
        <v>2</v>
      </c>
      <c r="E1" s="3" t="s">
        <v>3</v>
      </c>
      <c r="F1" s="6" t="s">
        <v>4</v>
      </c>
      <c r="G1" s="6" t="s">
        <v>5</v>
      </c>
      <c r="H1" s="3" t="s">
        <v>6</v>
      </c>
      <c r="I1" s="3" t="s">
        <v>7</v>
      </c>
      <c r="J1" s="3" t="s">
        <v>8</v>
      </c>
      <c r="K1" s="3" t="s">
        <v>204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6" t="s">
        <v>15</v>
      </c>
      <c r="S1" s="6" t="s">
        <v>16</v>
      </c>
      <c r="T1" s="3" t="s">
        <v>17</v>
      </c>
      <c r="U1" s="3" t="s">
        <v>18</v>
      </c>
      <c r="V1" s="7" t="s">
        <v>19</v>
      </c>
      <c r="W1" s="3" t="s">
        <v>20</v>
      </c>
      <c r="X1" s="3" t="s">
        <v>21</v>
      </c>
      <c r="Y1" s="3" t="s">
        <v>22</v>
      </c>
    </row>
    <row r="2" spans="1:25">
      <c r="A2" s="8" t="s">
        <v>23</v>
      </c>
      <c r="B2" s="8">
        <f>_xlfn.XLOOKUP(A2,'Equivalencia Nova - Milagros'!A:A,'Equivalencia Nova - Milagros'!B:B)</f>
        <v>2027512</v>
      </c>
      <c r="C2" s="9" t="s">
        <v>24</v>
      </c>
      <c r="D2" s="10" t="s">
        <v>25</v>
      </c>
      <c r="E2" s="12">
        <f>SUM(E3:E4)</f>
        <v>0</v>
      </c>
      <c r="F2" s="12">
        <f t="shared" ref="F2:Y2" si="0">SUM(F3:F4)</f>
        <v>0</v>
      </c>
      <c r="G2" s="12">
        <f t="shared" si="0"/>
        <v>0</v>
      </c>
      <c r="H2" s="12">
        <f t="shared" si="0"/>
        <v>0</v>
      </c>
      <c r="I2" s="12">
        <f t="shared" si="0"/>
        <v>0</v>
      </c>
      <c r="J2" s="12">
        <f t="shared" si="0"/>
        <v>0</v>
      </c>
      <c r="K2" s="12">
        <f t="shared" si="0"/>
        <v>0</v>
      </c>
      <c r="L2" s="12">
        <f t="shared" si="0"/>
        <v>0</v>
      </c>
      <c r="M2" s="12">
        <f t="shared" si="0"/>
        <v>5080</v>
      </c>
      <c r="N2" s="12">
        <f t="shared" si="0"/>
        <v>9500</v>
      </c>
      <c r="O2" s="12">
        <f t="shared" si="0"/>
        <v>6940</v>
      </c>
      <c r="P2" s="12">
        <f t="shared" si="0"/>
        <v>6840</v>
      </c>
      <c r="Q2" s="12">
        <f t="shared" si="0"/>
        <v>15210</v>
      </c>
      <c r="R2" s="12">
        <f t="shared" si="0"/>
        <v>17280</v>
      </c>
      <c r="S2" s="12">
        <f t="shared" si="0"/>
        <v>25650</v>
      </c>
      <c r="T2" s="12">
        <f t="shared" si="0"/>
        <v>29250</v>
      </c>
      <c r="U2" s="12">
        <f t="shared" si="0"/>
        <v>25440</v>
      </c>
      <c r="V2" s="12">
        <f t="shared" si="0"/>
        <v>31530</v>
      </c>
      <c r="W2" s="12">
        <f t="shared" si="0"/>
        <v>22180</v>
      </c>
      <c r="X2" s="12">
        <f t="shared" si="0"/>
        <v>27512</v>
      </c>
      <c r="Y2" s="12">
        <f t="shared" si="0"/>
        <v>35433</v>
      </c>
    </row>
    <row r="3" spans="1:25">
      <c r="A3" s="8" t="s">
        <v>23</v>
      </c>
      <c r="B3" s="8">
        <f>_xlfn.XLOOKUP(A3,'Equivalencia Nova - Milagros'!A:A,'Equivalencia Nova - Milagros'!B:B)</f>
        <v>2027512</v>
      </c>
      <c r="C3" s="14" t="s">
        <v>26</v>
      </c>
      <c r="D3" s="15"/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5080</v>
      </c>
      <c r="N3" s="16">
        <v>9500</v>
      </c>
      <c r="O3" s="16">
        <v>6940</v>
      </c>
      <c r="P3" s="16">
        <v>6840</v>
      </c>
      <c r="Q3" s="16">
        <v>15210</v>
      </c>
      <c r="R3" s="16">
        <v>17280</v>
      </c>
      <c r="S3" s="16">
        <v>25650</v>
      </c>
      <c r="T3" s="16">
        <v>29250</v>
      </c>
      <c r="U3" s="16">
        <v>25440</v>
      </c>
      <c r="V3" s="16">
        <v>31530</v>
      </c>
      <c r="W3" s="16">
        <v>22180</v>
      </c>
      <c r="X3" s="16">
        <v>27510</v>
      </c>
      <c r="Y3" s="16">
        <v>24990</v>
      </c>
    </row>
    <row r="4" spans="1:25" s="74" customFormat="1">
      <c r="A4" s="70" t="s">
        <v>23</v>
      </c>
      <c r="B4" s="70">
        <f>_xlfn.XLOOKUP(A4,'Equivalencia Nova - Milagros'!A:A,'Equivalencia Nova - Milagros'!B:B)</f>
        <v>2027512</v>
      </c>
      <c r="C4" s="71" t="s">
        <v>27</v>
      </c>
      <c r="D4" s="72"/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73">
        <v>0</v>
      </c>
      <c r="K4" s="73">
        <v>0</v>
      </c>
      <c r="L4" s="73">
        <v>0</v>
      </c>
      <c r="M4" s="73">
        <v>0</v>
      </c>
      <c r="N4" s="73">
        <v>0</v>
      </c>
      <c r="O4" s="73">
        <v>0</v>
      </c>
      <c r="P4" s="73">
        <v>0</v>
      </c>
      <c r="Q4" s="73">
        <v>0</v>
      </c>
      <c r="R4" s="73">
        <v>0</v>
      </c>
      <c r="S4" s="73">
        <v>0</v>
      </c>
      <c r="T4" s="73">
        <v>0</v>
      </c>
      <c r="U4" s="73">
        <v>0</v>
      </c>
      <c r="V4" s="73">
        <v>0</v>
      </c>
      <c r="W4" s="73">
        <v>0</v>
      </c>
      <c r="X4" s="73">
        <v>2</v>
      </c>
      <c r="Y4" s="73">
        <v>10443</v>
      </c>
    </row>
    <row r="5" spans="1:25" s="66" customFormat="1">
      <c r="A5" s="61" t="s">
        <v>28</v>
      </c>
      <c r="B5" s="62">
        <f>_xlfn.XLOOKUP(A5,'Equivalencia Nova - Milagros'!A:A,'Equivalencia Nova - Milagros'!B:B)</f>
        <v>2033356</v>
      </c>
      <c r="C5" s="63" t="s">
        <v>29</v>
      </c>
      <c r="D5" s="64" t="s">
        <v>30</v>
      </c>
      <c r="E5" s="65">
        <f>SUM(E6:E9)</f>
        <v>0</v>
      </c>
      <c r="F5" s="65">
        <f t="shared" ref="F5:Y5" si="1">SUM(F6:F9)</f>
        <v>0</v>
      </c>
      <c r="G5" s="65">
        <f t="shared" si="1"/>
        <v>0</v>
      </c>
      <c r="H5" s="65">
        <f t="shared" si="1"/>
        <v>0</v>
      </c>
      <c r="I5" s="65">
        <f t="shared" si="1"/>
        <v>0</v>
      </c>
      <c r="J5" s="65">
        <f t="shared" si="1"/>
        <v>0</v>
      </c>
      <c r="K5" s="65">
        <f t="shared" si="1"/>
        <v>0</v>
      </c>
      <c r="L5" s="65">
        <f t="shared" si="1"/>
        <v>0</v>
      </c>
      <c r="M5" s="65">
        <f t="shared" si="1"/>
        <v>0</v>
      </c>
      <c r="N5" s="65">
        <f t="shared" si="1"/>
        <v>0</v>
      </c>
      <c r="O5" s="65">
        <f t="shared" si="1"/>
        <v>0</v>
      </c>
      <c r="P5" s="65">
        <f t="shared" si="1"/>
        <v>0</v>
      </c>
      <c r="Q5" s="65">
        <f t="shared" si="1"/>
        <v>0</v>
      </c>
      <c r="R5" s="65">
        <f t="shared" si="1"/>
        <v>0</v>
      </c>
      <c r="S5" s="65">
        <f t="shared" si="1"/>
        <v>0</v>
      </c>
      <c r="T5" s="65">
        <f t="shared" si="1"/>
        <v>18665</v>
      </c>
      <c r="U5" s="65">
        <f t="shared" si="1"/>
        <v>42949</v>
      </c>
      <c r="V5" s="65">
        <f t="shared" si="1"/>
        <v>29117</v>
      </c>
      <c r="W5" s="65">
        <f t="shared" si="1"/>
        <v>39224</v>
      </c>
      <c r="X5" s="65">
        <f t="shared" si="1"/>
        <v>29842</v>
      </c>
      <c r="Y5" s="65">
        <f t="shared" si="1"/>
        <v>47319</v>
      </c>
    </row>
    <row r="6" spans="1:25">
      <c r="A6" s="19" t="s">
        <v>28</v>
      </c>
      <c r="B6" s="8">
        <f>_xlfn.XLOOKUP(A6,'Equivalencia Nova - Milagros'!A:A,'Equivalencia Nova - Milagros'!B:B)</f>
        <v>2033356</v>
      </c>
      <c r="C6" s="14" t="s">
        <v>26</v>
      </c>
      <c r="D6" s="15"/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30</v>
      </c>
      <c r="Y6" s="16">
        <v>3930</v>
      </c>
    </row>
    <row r="7" spans="1:25">
      <c r="A7" s="19" t="s">
        <v>28</v>
      </c>
      <c r="B7" s="8">
        <f>_xlfn.XLOOKUP(A7,'Equivalencia Nova - Milagros'!A:A,'Equivalencia Nova - Milagros'!B:B)</f>
        <v>2033356</v>
      </c>
      <c r="C7" s="14" t="s">
        <v>31</v>
      </c>
      <c r="D7" s="15"/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</row>
    <row r="8" spans="1:25">
      <c r="A8" s="19" t="s">
        <v>28</v>
      </c>
      <c r="B8" s="8">
        <f>_xlfn.XLOOKUP(A8,'Equivalencia Nova - Milagros'!A:A,'Equivalencia Nova - Milagros'!B:B)</f>
        <v>2033356</v>
      </c>
      <c r="C8" s="14" t="s">
        <v>32</v>
      </c>
      <c r="D8" s="15"/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</row>
    <row r="9" spans="1:25">
      <c r="A9" s="19" t="s">
        <v>28</v>
      </c>
      <c r="B9" s="8">
        <f>_xlfn.XLOOKUP(A9,'Equivalencia Nova - Milagros'!A:A,'Equivalencia Nova - Milagros'!B:B)</f>
        <v>2033356</v>
      </c>
      <c r="C9" s="14" t="s">
        <v>27</v>
      </c>
      <c r="D9" s="15"/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18665</v>
      </c>
      <c r="U9" s="16">
        <v>42949</v>
      </c>
      <c r="V9" s="16">
        <v>29117</v>
      </c>
      <c r="W9" s="16">
        <v>39224</v>
      </c>
      <c r="X9" s="16">
        <v>29812</v>
      </c>
      <c r="Y9" s="16">
        <v>43389</v>
      </c>
    </row>
    <row r="10" spans="1:25">
      <c r="A10" s="8" t="s">
        <v>33</v>
      </c>
      <c r="B10" s="8">
        <f>_xlfn.XLOOKUP(A10,'Equivalencia Nova - Milagros'!A:A,'Equivalencia Nova - Milagros'!B:B)</f>
        <v>2033959</v>
      </c>
      <c r="C10" s="9" t="s">
        <v>34</v>
      </c>
      <c r="D10" s="10" t="s">
        <v>30</v>
      </c>
      <c r="E10" s="12">
        <f>SUM(E11:E14)</f>
        <v>59750</v>
      </c>
      <c r="F10" s="12">
        <f t="shared" ref="F10:Y10" si="2">SUM(F11:F14)</f>
        <v>59340</v>
      </c>
      <c r="G10" s="12">
        <f t="shared" si="2"/>
        <v>56380</v>
      </c>
      <c r="H10" s="12">
        <f t="shared" si="2"/>
        <v>50670</v>
      </c>
      <c r="I10" s="12">
        <f t="shared" si="2"/>
        <v>75410</v>
      </c>
      <c r="J10" s="12">
        <f t="shared" si="2"/>
        <v>64615</v>
      </c>
      <c r="K10" s="12">
        <f t="shared" si="2"/>
        <v>81030</v>
      </c>
      <c r="L10" s="12">
        <f t="shared" si="2"/>
        <v>50160</v>
      </c>
      <c r="M10" s="12">
        <f t="shared" si="2"/>
        <v>57005</v>
      </c>
      <c r="N10" s="12">
        <f t="shared" si="2"/>
        <v>60725</v>
      </c>
      <c r="O10" s="12">
        <f t="shared" si="2"/>
        <v>92602</v>
      </c>
      <c r="P10" s="12">
        <f t="shared" si="2"/>
        <v>68845</v>
      </c>
      <c r="Q10" s="12">
        <f t="shared" si="2"/>
        <v>87184</v>
      </c>
      <c r="R10" s="12">
        <f t="shared" si="2"/>
        <v>47462</v>
      </c>
      <c r="S10" s="12">
        <f t="shared" si="2"/>
        <v>56194</v>
      </c>
      <c r="T10" s="12">
        <f t="shared" si="2"/>
        <v>66392</v>
      </c>
      <c r="U10" s="12">
        <f t="shared" si="2"/>
        <v>69975</v>
      </c>
      <c r="V10" s="12">
        <f t="shared" si="2"/>
        <v>54447</v>
      </c>
      <c r="W10" s="12">
        <f t="shared" si="2"/>
        <v>67666</v>
      </c>
      <c r="X10" s="12">
        <f t="shared" si="2"/>
        <v>43817</v>
      </c>
      <c r="Y10" s="12">
        <f t="shared" si="2"/>
        <v>64947</v>
      </c>
    </row>
    <row r="11" spans="1:25">
      <c r="A11" s="8" t="s">
        <v>33</v>
      </c>
      <c r="B11" s="8">
        <f>_xlfn.XLOOKUP(A11,'Equivalencia Nova - Milagros'!A:A,'Equivalencia Nova - Milagros'!B:B)</f>
        <v>2033959</v>
      </c>
      <c r="C11" s="14" t="s">
        <v>26</v>
      </c>
      <c r="D11" s="15"/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30</v>
      </c>
      <c r="Y11" s="16">
        <v>8160</v>
      </c>
    </row>
    <row r="12" spans="1:25">
      <c r="A12" s="8" t="s">
        <v>33</v>
      </c>
      <c r="B12" s="8">
        <f>_xlfn.XLOOKUP(A12,'Equivalencia Nova - Milagros'!A:A,'Equivalencia Nova - Milagros'!B:B)</f>
        <v>2033959</v>
      </c>
      <c r="C12" s="14" t="s">
        <v>31</v>
      </c>
      <c r="D12" s="15"/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</row>
    <row r="13" spans="1:25">
      <c r="A13" s="8" t="s">
        <v>33</v>
      </c>
      <c r="B13" s="8">
        <f>_xlfn.XLOOKUP(A13,'Equivalencia Nova - Milagros'!A:A,'Equivalencia Nova - Milagros'!B:B)</f>
        <v>2033959</v>
      </c>
      <c r="C13" s="14" t="s">
        <v>32</v>
      </c>
      <c r="D13" s="15"/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</row>
    <row r="14" spans="1:25">
      <c r="A14" s="8" t="s">
        <v>33</v>
      </c>
      <c r="B14" s="8">
        <f>_xlfn.XLOOKUP(A14,'Equivalencia Nova - Milagros'!A:A,'Equivalencia Nova - Milagros'!B:B)</f>
        <v>2033959</v>
      </c>
      <c r="C14" s="14" t="s">
        <v>27</v>
      </c>
      <c r="D14" s="15"/>
      <c r="E14" s="16">
        <v>59750</v>
      </c>
      <c r="F14" s="16">
        <v>59340</v>
      </c>
      <c r="G14" s="16">
        <v>56380</v>
      </c>
      <c r="H14" s="16">
        <v>50670</v>
      </c>
      <c r="I14" s="16">
        <v>75410</v>
      </c>
      <c r="J14" s="16">
        <v>64615</v>
      </c>
      <c r="K14" s="16">
        <v>81030</v>
      </c>
      <c r="L14" s="16">
        <v>50160</v>
      </c>
      <c r="M14" s="16">
        <v>57005</v>
      </c>
      <c r="N14" s="16">
        <v>60725</v>
      </c>
      <c r="O14" s="16">
        <v>92602</v>
      </c>
      <c r="P14" s="16">
        <v>68845</v>
      </c>
      <c r="Q14" s="16">
        <v>87184</v>
      </c>
      <c r="R14" s="16">
        <v>47462</v>
      </c>
      <c r="S14" s="16">
        <v>56194</v>
      </c>
      <c r="T14" s="16">
        <v>66392</v>
      </c>
      <c r="U14" s="16">
        <v>69975</v>
      </c>
      <c r="V14" s="16">
        <v>54447</v>
      </c>
      <c r="W14" s="16">
        <v>67666</v>
      </c>
      <c r="X14" s="16">
        <v>43787</v>
      </c>
      <c r="Y14" s="16">
        <v>56787</v>
      </c>
    </row>
    <row r="15" spans="1:25">
      <c r="A15" s="8" t="s">
        <v>35</v>
      </c>
      <c r="B15" s="8" t="e">
        <f>_xlfn.XLOOKUP(A15,'Equivalencia Nova - Milagros'!A:A,'Equivalencia Nova - Milagros'!B:B)</f>
        <v>#N/A</v>
      </c>
      <c r="C15" s="9" t="s">
        <v>36</v>
      </c>
      <c r="D15" s="10" t="s">
        <v>37</v>
      </c>
      <c r="E15" s="12">
        <f>SUM(E16:E17)</f>
        <v>0</v>
      </c>
      <c r="F15" s="12">
        <f t="shared" ref="F15:Y15" si="3">SUM(F16:F17)</f>
        <v>0</v>
      </c>
      <c r="G15" s="12">
        <f t="shared" si="3"/>
        <v>0</v>
      </c>
      <c r="H15" s="12">
        <f t="shared" si="3"/>
        <v>0</v>
      </c>
      <c r="I15" s="12">
        <f t="shared" si="3"/>
        <v>0</v>
      </c>
      <c r="J15" s="12">
        <f t="shared" si="3"/>
        <v>0</v>
      </c>
      <c r="K15" s="12">
        <f t="shared" si="3"/>
        <v>0</v>
      </c>
      <c r="L15" s="12">
        <f t="shared" si="3"/>
        <v>0</v>
      </c>
      <c r="M15" s="12">
        <f t="shared" si="3"/>
        <v>0</v>
      </c>
      <c r="N15" s="12">
        <f t="shared" si="3"/>
        <v>0</v>
      </c>
      <c r="O15" s="12">
        <f t="shared" si="3"/>
        <v>0</v>
      </c>
      <c r="P15" s="12">
        <f t="shared" si="3"/>
        <v>0</v>
      </c>
      <c r="Q15" s="12">
        <f t="shared" si="3"/>
        <v>11105</v>
      </c>
      <c r="R15" s="12">
        <f t="shared" si="3"/>
        <v>8131</v>
      </c>
      <c r="S15" s="12">
        <f t="shared" si="3"/>
        <v>7996</v>
      </c>
      <c r="T15" s="12">
        <f t="shared" si="3"/>
        <v>7556</v>
      </c>
      <c r="U15" s="12">
        <f t="shared" si="3"/>
        <v>6</v>
      </c>
      <c r="V15" s="12">
        <f t="shared" si="3"/>
        <v>0</v>
      </c>
      <c r="W15" s="12">
        <f t="shared" si="3"/>
        <v>0</v>
      </c>
      <c r="X15" s="12">
        <f t="shared" si="3"/>
        <v>32015</v>
      </c>
      <c r="Y15" s="12">
        <f t="shared" si="3"/>
        <v>68</v>
      </c>
    </row>
    <row r="16" spans="1:25">
      <c r="A16" s="20" t="s">
        <v>35</v>
      </c>
      <c r="B16" s="8" t="e">
        <f>_xlfn.XLOOKUP(A16,'Equivalencia Nova - Milagros'!A:A,'Equivalencia Nova - Milagros'!B:B)</f>
        <v>#N/A</v>
      </c>
      <c r="C16" s="14" t="s">
        <v>27</v>
      </c>
      <c r="D16" s="15"/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16">
        <v>11105</v>
      </c>
      <c r="R16" s="16">
        <v>8131</v>
      </c>
      <c r="S16" s="16">
        <v>7996</v>
      </c>
      <c r="T16" s="16">
        <v>7556</v>
      </c>
      <c r="U16" s="16">
        <v>6</v>
      </c>
      <c r="V16" s="16">
        <v>0</v>
      </c>
      <c r="W16" s="17">
        <v>0</v>
      </c>
      <c r="X16" s="16">
        <v>32015</v>
      </c>
      <c r="Y16" s="16">
        <v>68</v>
      </c>
    </row>
    <row r="17" spans="1:25">
      <c r="A17" s="20" t="s">
        <v>35</v>
      </c>
      <c r="B17" s="8" t="e">
        <f>_xlfn.XLOOKUP(A17,'Equivalencia Nova - Milagros'!A:A,'Equivalencia Nova - Milagros'!B:B)</f>
        <v>#N/A</v>
      </c>
      <c r="C17" s="14" t="s">
        <v>32</v>
      </c>
      <c r="D17" s="15"/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16">
        <v>0</v>
      </c>
    </row>
    <row r="18" spans="1:25">
      <c r="A18" s="8" t="s">
        <v>38</v>
      </c>
      <c r="B18" s="8" t="e">
        <f>_xlfn.XLOOKUP(A18,'Equivalencia Nova - Milagros'!A:A,'Equivalencia Nova - Milagros'!B:B)</f>
        <v>#N/A</v>
      </c>
      <c r="C18" s="9" t="s">
        <v>39</v>
      </c>
      <c r="D18" s="10" t="s">
        <v>37</v>
      </c>
      <c r="E18" s="12">
        <f>SUM(E19:E20)</f>
        <v>0</v>
      </c>
      <c r="F18" s="12">
        <f t="shared" ref="F18:Y18" si="4">SUM(F19:F20)</f>
        <v>0</v>
      </c>
      <c r="G18" s="12">
        <f t="shared" si="4"/>
        <v>0</v>
      </c>
      <c r="H18" s="12">
        <f t="shared" si="4"/>
        <v>0</v>
      </c>
      <c r="I18" s="12">
        <f t="shared" si="4"/>
        <v>0</v>
      </c>
      <c r="J18" s="12">
        <f t="shared" si="4"/>
        <v>0</v>
      </c>
      <c r="K18" s="12">
        <f t="shared" si="4"/>
        <v>0</v>
      </c>
      <c r="L18" s="12">
        <f t="shared" si="4"/>
        <v>0</v>
      </c>
      <c r="M18" s="12">
        <f t="shared" si="4"/>
        <v>0</v>
      </c>
      <c r="N18" s="12">
        <f t="shared" si="4"/>
        <v>0</v>
      </c>
      <c r="O18" s="12">
        <f t="shared" si="4"/>
        <v>0</v>
      </c>
      <c r="P18" s="12">
        <f t="shared" si="4"/>
        <v>0</v>
      </c>
      <c r="Q18" s="12">
        <f t="shared" si="4"/>
        <v>7759</v>
      </c>
      <c r="R18" s="12">
        <f t="shared" si="4"/>
        <v>4854</v>
      </c>
      <c r="S18" s="12">
        <f t="shared" si="4"/>
        <v>1791</v>
      </c>
      <c r="T18" s="12">
        <f t="shared" si="4"/>
        <v>24</v>
      </c>
      <c r="U18" s="12">
        <f t="shared" si="4"/>
        <v>0</v>
      </c>
      <c r="V18" s="12">
        <f t="shared" si="4"/>
        <v>0</v>
      </c>
      <c r="W18" s="12">
        <f t="shared" si="4"/>
        <v>0</v>
      </c>
      <c r="X18" s="12">
        <f t="shared" si="4"/>
        <v>22473</v>
      </c>
      <c r="Y18" s="12">
        <f t="shared" si="4"/>
        <v>5668</v>
      </c>
    </row>
    <row r="19" spans="1:25">
      <c r="A19" s="20" t="s">
        <v>38</v>
      </c>
      <c r="B19" s="8" t="e">
        <f>_xlfn.XLOOKUP(A19,'Equivalencia Nova - Milagros'!A:A,'Equivalencia Nova - Milagros'!B:B)</f>
        <v>#N/A</v>
      </c>
      <c r="C19" s="14" t="s">
        <v>27</v>
      </c>
      <c r="D19" s="15"/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7759</v>
      </c>
      <c r="R19" s="16">
        <v>4854</v>
      </c>
      <c r="S19" s="16">
        <v>1791</v>
      </c>
      <c r="T19" s="16">
        <v>24</v>
      </c>
      <c r="U19" s="16">
        <v>0</v>
      </c>
      <c r="V19" s="16">
        <v>0</v>
      </c>
      <c r="W19" s="17">
        <v>0</v>
      </c>
      <c r="X19" s="16">
        <v>22473</v>
      </c>
      <c r="Y19" s="16">
        <v>5668</v>
      </c>
    </row>
    <row r="20" spans="1:25">
      <c r="A20" s="20" t="s">
        <v>38</v>
      </c>
      <c r="B20" s="8" t="e">
        <f>_xlfn.XLOOKUP(A20,'Equivalencia Nova - Milagros'!A:A,'Equivalencia Nova - Milagros'!B:B)</f>
        <v>#N/A</v>
      </c>
      <c r="C20" s="14" t="s">
        <v>32</v>
      </c>
      <c r="D20" s="15"/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16">
        <v>0</v>
      </c>
    </row>
    <row r="21" spans="1:25">
      <c r="A21" s="8" t="s">
        <v>40</v>
      </c>
      <c r="B21" s="8" t="e">
        <f>_xlfn.XLOOKUP(A21,'Equivalencia Nova - Milagros'!A:A,'Equivalencia Nova - Milagros'!B:B)</f>
        <v>#N/A</v>
      </c>
      <c r="C21" s="9" t="s">
        <v>41</v>
      </c>
      <c r="D21" s="10" t="s">
        <v>42</v>
      </c>
      <c r="E21" s="12">
        <f>SUM(E22:E23)</f>
        <v>990</v>
      </c>
      <c r="F21" s="12">
        <f t="shared" ref="F21:Y21" si="5">SUM(F22:F23)</f>
        <v>1030</v>
      </c>
      <c r="G21" s="12">
        <f t="shared" si="5"/>
        <v>980</v>
      </c>
      <c r="H21" s="12">
        <f t="shared" si="5"/>
        <v>545</v>
      </c>
      <c r="I21" s="12">
        <f t="shared" si="5"/>
        <v>1450</v>
      </c>
      <c r="J21" s="12">
        <f t="shared" si="5"/>
        <v>940</v>
      </c>
      <c r="K21" s="12">
        <f t="shared" si="5"/>
        <v>1130</v>
      </c>
      <c r="L21" s="12">
        <f t="shared" si="5"/>
        <v>790</v>
      </c>
      <c r="M21" s="12">
        <f t="shared" si="5"/>
        <v>732</v>
      </c>
      <c r="N21" s="12">
        <f t="shared" si="5"/>
        <v>949</v>
      </c>
      <c r="O21" s="12">
        <f t="shared" si="5"/>
        <v>770</v>
      </c>
      <c r="P21" s="12">
        <f t="shared" si="5"/>
        <v>1050</v>
      </c>
      <c r="Q21" s="12">
        <f t="shared" si="5"/>
        <v>1180</v>
      </c>
      <c r="R21" s="12">
        <f t="shared" si="5"/>
        <v>703</v>
      </c>
      <c r="S21" s="12">
        <f t="shared" si="5"/>
        <v>1080</v>
      </c>
      <c r="T21" s="12">
        <f t="shared" si="5"/>
        <v>940</v>
      </c>
      <c r="U21" s="12">
        <f t="shared" si="5"/>
        <v>1144</v>
      </c>
      <c r="V21" s="12">
        <f t="shared" si="5"/>
        <v>1542</v>
      </c>
      <c r="W21" s="12">
        <f t="shared" si="5"/>
        <v>1881</v>
      </c>
      <c r="X21" s="12">
        <f t="shared" si="5"/>
        <v>990</v>
      </c>
      <c r="Y21" s="12">
        <f t="shared" si="5"/>
        <v>550</v>
      </c>
    </row>
    <row r="22" spans="1:25">
      <c r="A22" s="20" t="s">
        <v>40</v>
      </c>
      <c r="B22" s="8" t="e">
        <f>_xlfn.XLOOKUP(A22,'Equivalencia Nova - Milagros'!A:A,'Equivalencia Nova - Milagros'!B:B)</f>
        <v>#N/A</v>
      </c>
      <c r="C22" s="14" t="s">
        <v>27</v>
      </c>
      <c r="D22" s="15"/>
      <c r="E22" s="16">
        <v>990</v>
      </c>
      <c r="F22" s="16">
        <v>1030</v>
      </c>
      <c r="G22" s="16">
        <v>980</v>
      </c>
      <c r="H22" s="16">
        <v>545</v>
      </c>
      <c r="I22" s="16">
        <v>1450</v>
      </c>
      <c r="J22" s="16">
        <v>940</v>
      </c>
      <c r="K22" s="16">
        <v>1130</v>
      </c>
      <c r="L22" s="16">
        <v>790</v>
      </c>
      <c r="M22" s="16">
        <v>732</v>
      </c>
      <c r="N22" s="16">
        <v>949</v>
      </c>
      <c r="O22" s="16">
        <v>770</v>
      </c>
      <c r="P22" s="16">
        <v>1050</v>
      </c>
      <c r="Q22" s="16">
        <v>1180</v>
      </c>
      <c r="R22" s="16">
        <v>703</v>
      </c>
      <c r="S22" s="16">
        <v>1080</v>
      </c>
      <c r="T22" s="16">
        <v>940</v>
      </c>
      <c r="U22" s="16">
        <v>1144</v>
      </c>
      <c r="V22" s="16">
        <v>1542</v>
      </c>
      <c r="W22" s="18">
        <v>1881</v>
      </c>
      <c r="X22" s="16">
        <v>990</v>
      </c>
      <c r="Y22" s="16">
        <v>550</v>
      </c>
    </row>
    <row r="23" spans="1:25">
      <c r="A23" s="20" t="s">
        <v>40</v>
      </c>
      <c r="B23" s="8" t="e">
        <f>_xlfn.XLOOKUP(A23,'Equivalencia Nova - Milagros'!A:A,'Equivalencia Nova - Milagros'!B:B)</f>
        <v>#N/A</v>
      </c>
      <c r="C23" s="14" t="s">
        <v>32</v>
      </c>
      <c r="D23" s="15"/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16">
        <v>0</v>
      </c>
    </row>
    <row r="24" spans="1:25">
      <c r="A24" s="8" t="s">
        <v>43</v>
      </c>
      <c r="B24" s="8" t="e">
        <f>_xlfn.XLOOKUP(A24,'Equivalencia Nova - Milagros'!A:A,'Equivalencia Nova - Milagros'!B:B)</f>
        <v>#N/A</v>
      </c>
      <c r="C24" s="9" t="s">
        <v>44</v>
      </c>
      <c r="D24" s="10" t="s">
        <v>42</v>
      </c>
      <c r="E24" s="12">
        <f>SUM(E25:E26)</f>
        <v>1470</v>
      </c>
      <c r="F24" s="12">
        <f t="shared" ref="F24:Y24" si="6">SUM(F25:F26)</f>
        <v>1760</v>
      </c>
      <c r="G24" s="12">
        <f t="shared" si="6"/>
        <v>1300</v>
      </c>
      <c r="H24" s="12">
        <f t="shared" si="6"/>
        <v>1005</v>
      </c>
      <c r="I24" s="12">
        <f t="shared" si="6"/>
        <v>1600</v>
      </c>
      <c r="J24" s="12">
        <f t="shared" si="6"/>
        <v>1190</v>
      </c>
      <c r="K24" s="12">
        <f t="shared" si="6"/>
        <v>1540</v>
      </c>
      <c r="L24" s="12">
        <f t="shared" si="6"/>
        <v>1380</v>
      </c>
      <c r="M24" s="12">
        <f t="shared" si="6"/>
        <v>1150</v>
      </c>
      <c r="N24" s="12">
        <f t="shared" si="6"/>
        <v>1078</v>
      </c>
      <c r="O24" s="12">
        <f t="shared" si="6"/>
        <v>1040</v>
      </c>
      <c r="P24" s="12">
        <f t="shared" si="6"/>
        <v>1370</v>
      </c>
      <c r="Q24" s="12">
        <f t="shared" si="6"/>
        <v>1860</v>
      </c>
      <c r="R24" s="12">
        <f t="shared" si="6"/>
        <v>1016</v>
      </c>
      <c r="S24" s="12">
        <f t="shared" si="6"/>
        <v>1230</v>
      </c>
      <c r="T24" s="12">
        <f t="shared" si="6"/>
        <v>1150</v>
      </c>
      <c r="U24" s="12">
        <f t="shared" si="6"/>
        <v>1361</v>
      </c>
      <c r="V24" s="12">
        <f t="shared" si="6"/>
        <v>1860</v>
      </c>
      <c r="W24" s="12">
        <f t="shared" si="6"/>
        <v>2503</v>
      </c>
      <c r="X24" s="12">
        <f t="shared" si="6"/>
        <v>991</v>
      </c>
      <c r="Y24" s="12">
        <f t="shared" si="6"/>
        <v>692</v>
      </c>
    </row>
    <row r="25" spans="1:25">
      <c r="A25" s="20" t="s">
        <v>43</v>
      </c>
      <c r="B25" s="8" t="e">
        <f>_xlfn.XLOOKUP(A25,'Equivalencia Nova - Milagros'!A:A,'Equivalencia Nova - Milagros'!B:B)</f>
        <v>#N/A</v>
      </c>
      <c r="C25" s="14" t="s">
        <v>27</v>
      </c>
      <c r="D25" s="15"/>
      <c r="E25" s="16">
        <v>1470</v>
      </c>
      <c r="F25" s="16">
        <v>1760</v>
      </c>
      <c r="G25" s="16">
        <v>1300</v>
      </c>
      <c r="H25" s="16">
        <v>1005</v>
      </c>
      <c r="I25" s="16">
        <v>1600</v>
      </c>
      <c r="J25" s="16">
        <v>1190</v>
      </c>
      <c r="K25" s="16">
        <v>1540</v>
      </c>
      <c r="L25" s="16">
        <v>1380</v>
      </c>
      <c r="M25" s="16">
        <v>1150</v>
      </c>
      <c r="N25" s="16">
        <v>1078</v>
      </c>
      <c r="O25" s="16">
        <v>1040</v>
      </c>
      <c r="P25" s="16">
        <v>1370</v>
      </c>
      <c r="Q25" s="16">
        <v>1860</v>
      </c>
      <c r="R25" s="16">
        <v>1016</v>
      </c>
      <c r="S25" s="16">
        <v>1230</v>
      </c>
      <c r="T25" s="16">
        <v>1150</v>
      </c>
      <c r="U25" s="16">
        <v>1361</v>
      </c>
      <c r="V25" s="16">
        <v>1860</v>
      </c>
      <c r="W25" s="18">
        <v>2503</v>
      </c>
      <c r="X25" s="16">
        <v>991</v>
      </c>
      <c r="Y25" s="16">
        <v>692</v>
      </c>
    </row>
    <row r="26" spans="1:25">
      <c r="A26" s="20" t="s">
        <v>43</v>
      </c>
      <c r="B26" s="8" t="e">
        <f>_xlfn.XLOOKUP(A26,'Equivalencia Nova - Milagros'!A:A,'Equivalencia Nova - Milagros'!B:B)</f>
        <v>#N/A</v>
      </c>
      <c r="C26" s="14" t="s">
        <v>32</v>
      </c>
      <c r="D26" s="15"/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16">
        <v>0</v>
      </c>
    </row>
    <row r="27" spans="1:25" s="66" customFormat="1">
      <c r="A27" s="62" t="s">
        <v>45</v>
      </c>
      <c r="B27" s="62">
        <f>_xlfn.XLOOKUP(A27,'Equivalencia Nova - Milagros'!A:A,'Equivalencia Nova - Milagros'!B:B)</f>
        <v>2030977</v>
      </c>
      <c r="C27" s="63" t="s">
        <v>46</v>
      </c>
      <c r="D27" s="64" t="s">
        <v>37</v>
      </c>
      <c r="E27" s="65">
        <f>SUM(E28:E29)</f>
        <v>0</v>
      </c>
      <c r="F27" s="65">
        <f t="shared" ref="F27:Y27" si="7">SUM(F28:F29)</f>
        <v>0</v>
      </c>
      <c r="G27" s="65">
        <f t="shared" si="7"/>
        <v>0</v>
      </c>
      <c r="H27" s="65">
        <f t="shared" si="7"/>
        <v>0</v>
      </c>
      <c r="I27" s="65">
        <f t="shared" si="7"/>
        <v>0</v>
      </c>
      <c r="J27" s="65">
        <f t="shared" si="7"/>
        <v>0</v>
      </c>
      <c r="K27" s="65">
        <f t="shared" si="7"/>
        <v>0</v>
      </c>
      <c r="L27" s="65">
        <f t="shared" si="7"/>
        <v>0</v>
      </c>
      <c r="M27" s="65">
        <f t="shared" si="7"/>
        <v>0</v>
      </c>
      <c r="N27" s="65">
        <f t="shared" si="7"/>
        <v>0</v>
      </c>
      <c r="O27" s="65">
        <f t="shared" si="7"/>
        <v>0</v>
      </c>
      <c r="P27" s="65">
        <f t="shared" si="7"/>
        <v>0</v>
      </c>
      <c r="Q27" s="65">
        <f t="shared" si="7"/>
        <v>0</v>
      </c>
      <c r="R27" s="65">
        <f t="shared" si="7"/>
        <v>0</v>
      </c>
      <c r="S27" s="65">
        <f t="shared" si="7"/>
        <v>0</v>
      </c>
      <c r="T27" s="65">
        <f t="shared" si="7"/>
        <v>19575</v>
      </c>
      <c r="U27" s="65">
        <f t="shared" si="7"/>
        <v>13050</v>
      </c>
      <c r="V27" s="65">
        <f t="shared" si="7"/>
        <v>9400</v>
      </c>
      <c r="W27" s="65">
        <f t="shared" si="7"/>
        <v>13329</v>
      </c>
      <c r="X27" s="65">
        <f t="shared" si="7"/>
        <v>11600</v>
      </c>
      <c r="Y27" s="65">
        <f t="shared" si="7"/>
        <v>17182</v>
      </c>
    </row>
    <row r="28" spans="1:25">
      <c r="A28" s="8" t="s">
        <v>45</v>
      </c>
      <c r="B28" s="8">
        <f>_xlfn.XLOOKUP(A28,'Equivalencia Nova - Milagros'!A:A,'Equivalencia Nova - Milagros'!B:B)</f>
        <v>2030977</v>
      </c>
      <c r="C28" s="14" t="s">
        <v>26</v>
      </c>
      <c r="D28" s="15"/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19575</v>
      </c>
      <c r="U28" s="16">
        <v>13050</v>
      </c>
      <c r="V28" s="16">
        <v>9400</v>
      </c>
      <c r="W28" s="16">
        <v>13329</v>
      </c>
      <c r="X28" s="16">
        <v>11600</v>
      </c>
      <c r="Y28" s="16">
        <v>17182</v>
      </c>
    </row>
    <row r="29" spans="1:25">
      <c r="A29" s="8" t="s">
        <v>45</v>
      </c>
      <c r="B29" s="8">
        <f>_xlfn.XLOOKUP(A29,'Equivalencia Nova - Milagros'!A:A,'Equivalencia Nova - Milagros'!B:B)</f>
        <v>2030977</v>
      </c>
      <c r="C29" s="14" t="s">
        <v>31</v>
      </c>
      <c r="D29" s="15"/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</row>
    <row r="30" spans="1:25">
      <c r="A30" s="8" t="s">
        <v>47</v>
      </c>
      <c r="B30" s="8" t="e">
        <f>_xlfn.XLOOKUP(A30,'Equivalencia Nova - Milagros'!A:A,'Equivalencia Nova - Milagros'!B:B)</f>
        <v>#N/A</v>
      </c>
      <c r="C30" s="9" t="s">
        <v>48</v>
      </c>
      <c r="D30" s="10" t="s">
        <v>30</v>
      </c>
      <c r="E30" s="12">
        <f>SUM(E31:E32)</f>
        <v>32025</v>
      </c>
      <c r="F30" s="12">
        <f t="shared" ref="F30:Y30" si="8">SUM(F31:F32)</f>
        <v>29550</v>
      </c>
      <c r="G30" s="12">
        <f t="shared" si="8"/>
        <v>24350</v>
      </c>
      <c r="H30" s="12">
        <f t="shared" si="8"/>
        <v>21202</v>
      </c>
      <c r="I30" s="12">
        <f t="shared" si="8"/>
        <v>32375</v>
      </c>
      <c r="J30" s="12">
        <f t="shared" si="8"/>
        <v>32850</v>
      </c>
      <c r="K30" s="12">
        <f t="shared" si="8"/>
        <v>34775</v>
      </c>
      <c r="L30" s="12">
        <f t="shared" si="8"/>
        <v>27628</v>
      </c>
      <c r="M30" s="12">
        <f t="shared" si="8"/>
        <v>28103</v>
      </c>
      <c r="N30" s="12">
        <f t="shared" si="8"/>
        <v>31281</v>
      </c>
      <c r="O30" s="12">
        <f t="shared" si="8"/>
        <v>49732</v>
      </c>
      <c r="P30" s="12">
        <f t="shared" si="8"/>
        <v>43711</v>
      </c>
      <c r="Q30" s="12">
        <f t="shared" si="8"/>
        <v>50060</v>
      </c>
      <c r="R30" s="12">
        <f t="shared" si="8"/>
        <v>29381</v>
      </c>
      <c r="S30" s="12">
        <f t="shared" si="8"/>
        <v>33631</v>
      </c>
      <c r="T30" s="12">
        <f t="shared" si="8"/>
        <v>37551</v>
      </c>
      <c r="U30" s="12">
        <f t="shared" si="8"/>
        <v>39546</v>
      </c>
      <c r="V30" s="12">
        <f t="shared" si="8"/>
        <v>36143</v>
      </c>
      <c r="W30" s="12">
        <f t="shared" si="8"/>
        <v>49809</v>
      </c>
      <c r="X30" s="12">
        <f t="shared" si="8"/>
        <v>32030</v>
      </c>
      <c r="Y30" s="12">
        <f t="shared" si="8"/>
        <v>40516</v>
      </c>
    </row>
    <row r="31" spans="1:25">
      <c r="A31" s="20" t="s">
        <v>47</v>
      </c>
      <c r="B31" s="8" t="e">
        <f>_xlfn.XLOOKUP(A31,'Equivalencia Nova - Milagros'!A:A,'Equivalencia Nova - Milagros'!B:B)</f>
        <v>#N/A</v>
      </c>
      <c r="C31" s="14" t="s">
        <v>27</v>
      </c>
      <c r="D31" s="15"/>
      <c r="E31" s="16">
        <v>32025</v>
      </c>
      <c r="F31" s="16">
        <v>29550</v>
      </c>
      <c r="G31" s="16">
        <v>24350</v>
      </c>
      <c r="H31" s="16">
        <v>21202</v>
      </c>
      <c r="I31" s="16">
        <v>32375</v>
      </c>
      <c r="J31" s="16">
        <v>32850</v>
      </c>
      <c r="K31" s="16">
        <v>34775</v>
      </c>
      <c r="L31" s="16">
        <v>27628</v>
      </c>
      <c r="M31" s="16">
        <v>28103</v>
      </c>
      <c r="N31" s="16">
        <v>31281</v>
      </c>
      <c r="O31" s="16">
        <v>49732</v>
      </c>
      <c r="P31" s="16">
        <v>43711</v>
      </c>
      <c r="Q31" s="16">
        <v>50060</v>
      </c>
      <c r="R31" s="16">
        <v>29381</v>
      </c>
      <c r="S31" s="16">
        <v>33631</v>
      </c>
      <c r="T31" s="16">
        <v>37551</v>
      </c>
      <c r="U31" s="16">
        <v>39546</v>
      </c>
      <c r="V31" s="16">
        <v>36143</v>
      </c>
      <c r="W31" s="17">
        <v>49809</v>
      </c>
      <c r="X31" s="16">
        <v>32030</v>
      </c>
      <c r="Y31" s="16">
        <v>40516</v>
      </c>
    </row>
    <row r="32" spans="1:25">
      <c r="A32" s="20" t="s">
        <v>47</v>
      </c>
      <c r="B32" s="8" t="e">
        <f>_xlfn.XLOOKUP(A32,'Equivalencia Nova - Milagros'!A:A,'Equivalencia Nova - Milagros'!B:B)</f>
        <v>#N/A</v>
      </c>
      <c r="C32" s="14" t="s">
        <v>32</v>
      </c>
      <c r="D32" s="15"/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</row>
    <row r="33" spans="1:25">
      <c r="A33" s="8" t="s">
        <v>49</v>
      </c>
      <c r="B33" s="8">
        <f>_xlfn.XLOOKUP(A33,'Equivalencia Nova - Milagros'!A:A,'Equivalencia Nova - Milagros'!B:B)</f>
        <v>2030982</v>
      </c>
      <c r="C33" s="9" t="s">
        <v>50</v>
      </c>
      <c r="D33" s="10" t="s">
        <v>37</v>
      </c>
      <c r="E33" s="12">
        <f>SUM(E34:E36)</f>
        <v>7140</v>
      </c>
      <c r="F33" s="12">
        <f t="shared" ref="F33:Y33" si="9">SUM(F34:F36)</f>
        <v>5640</v>
      </c>
      <c r="G33" s="12">
        <f t="shared" si="9"/>
        <v>5760</v>
      </c>
      <c r="H33" s="12">
        <f t="shared" si="9"/>
        <v>5150</v>
      </c>
      <c r="I33" s="12">
        <f t="shared" si="9"/>
        <v>9540</v>
      </c>
      <c r="J33" s="12">
        <f t="shared" si="9"/>
        <v>3480</v>
      </c>
      <c r="K33" s="12">
        <f t="shared" si="9"/>
        <v>60</v>
      </c>
      <c r="L33" s="12">
        <f t="shared" si="9"/>
        <v>0</v>
      </c>
      <c r="M33" s="12">
        <f t="shared" si="9"/>
        <v>0</v>
      </c>
      <c r="N33" s="12">
        <f t="shared" si="9"/>
        <v>5100</v>
      </c>
      <c r="O33" s="12">
        <f t="shared" si="9"/>
        <v>6900</v>
      </c>
      <c r="P33" s="12">
        <f t="shared" si="9"/>
        <v>17880</v>
      </c>
      <c r="Q33" s="12">
        <f t="shared" si="9"/>
        <v>1262</v>
      </c>
      <c r="R33" s="12">
        <f t="shared" si="9"/>
        <v>19507</v>
      </c>
      <c r="S33" s="12">
        <f t="shared" si="9"/>
        <v>6840</v>
      </c>
      <c r="T33" s="12">
        <f t="shared" si="9"/>
        <v>13321</v>
      </c>
      <c r="U33" s="12">
        <f t="shared" si="9"/>
        <v>13983</v>
      </c>
      <c r="V33" s="12">
        <f t="shared" si="9"/>
        <v>22689</v>
      </c>
      <c r="W33" s="12">
        <f t="shared" si="9"/>
        <v>11748</v>
      </c>
      <c r="X33" s="12">
        <f t="shared" si="9"/>
        <v>11522</v>
      </c>
      <c r="Y33" s="12">
        <f t="shared" si="9"/>
        <v>10163</v>
      </c>
    </row>
    <row r="34" spans="1:25">
      <c r="A34" s="8" t="s">
        <v>49</v>
      </c>
      <c r="B34" s="8">
        <f>_xlfn.XLOOKUP(A34,'Equivalencia Nova - Milagros'!A:A,'Equivalencia Nova - Milagros'!B:B)</f>
        <v>2030982</v>
      </c>
      <c r="C34" s="14" t="s">
        <v>26</v>
      </c>
      <c r="D34" s="15"/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2580</v>
      </c>
      <c r="U34" s="16">
        <v>4560</v>
      </c>
      <c r="V34" s="16">
        <v>9240</v>
      </c>
      <c r="W34" s="16">
        <v>2460</v>
      </c>
      <c r="X34" s="16">
        <v>3420</v>
      </c>
      <c r="Y34" s="16">
        <v>0</v>
      </c>
    </row>
    <row r="35" spans="1:25">
      <c r="A35" s="8" t="s">
        <v>49</v>
      </c>
      <c r="B35" s="8">
        <f>_xlfn.XLOOKUP(A35,'Equivalencia Nova - Milagros'!A:A,'Equivalencia Nova - Milagros'!B:B)</f>
        <v>2030982</v>
      </c>
      <c r="C35" s="14" t="s">
        <v>32</v>
      </c>
      <c r="D35" s="15"/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</row>
    <row r="36" spans="1:25">
      <c r="A36" s="8" t="s">
        <v>49</v>
      </c>
      <c r="B36" s="8">
        <f>_xlfn.XLOOKUP(A36,'Equivalencia Nova - Milagros'!A:A,'Equivalencia Nova - Milagros'!B:B)</f>
        <v>2030982</v>
      </c>
      <c r="C36" s="14" t="s">
        <v>27</v>
      </c>
      <c r="D36" s="15"/>
      <c r="E36" s="16">
        <v>7140</v>
      </c>
      <c r="F36" s="16">
        <v>5640</v>
      </c>
      <c r="G36" s="16">
        <v>5760</v>
      </c>
      <c r="H36" s="16">
        <v>5150</v>
      </c>
      <c r="I36" s="16">
        <v>9540</v>
      </c>
      <c r="J36" s="16">
        <v>3480</v>
      </c>
      <c r="K36" s="16">
        <v>60</v>
      </c>
      <c r="L36" s="16">
        <v>0</v>
      </c>
      <c r="M36" s="16">
        <v>0</v>
      </c>
      <c r="N36" s="16">
        <v>5100</v>
      </c>
      <c r="O36" s="16">
        <v>6900</v>
      </c>
      <c r="P36" s="16">
        <v>17880</v>
      </c>
      <c r="Q36" s="16">
        <v>1262</v>
      </c>
      <c r="R36" s="16">
        <v>19507</v>
      </c>
      <c r="S36" s="16">
        <v>6840</v>
      </c>
      <c r="T36" s="16">
        <v>10741</v>
      </c>
      <c r="U36" s="16">
        <v>9423</v>
      </c>
      <c r="V36" s="16">
        <v>13449</v>
      </c>
      <c r="W36" s="16">
        <v>9288</v>
      </c>
      <c r="X36" s="16">
        <v>8102</v>
      </c>
      <c r="Y36" s="16">
        <v>10163</v>
      </c>
    </row>
    <row r="37" spans="1:25">
      <c r="A37" s="8" t="s">
        <v>51</v>
      </c>
      <c r="B37" s="8" t="e">
        <f>_xlfn.XLOOKUP(A37,'Equivalencia Nova - Milagros'!A:A,'Equivalencia Nova - Milagros'!B:B)</f>
        <v>#N/A</v>
      </c>
      <c r="C37" s="9" t="s">
        <v>52</v>
      </c>
      <c r="D37" s="10" t="s">
        <v>42</v>
      </c>
      <c r="E37" s="12">
        <f>SUM(E38:E39)</f>
        <v>3000</v>
      </c>
      <c r="F37" s="12">
        <f t="shared" ref="F37:Y37" si="10">SUM(F38:F39)</f>
        <v>2940</v>
      </c>
      <c r="G37" s="12">
        <f t="shared" si="10"/>
        <v>1080</v>
      </c>
      <c r="H37" s="12">
        <f t="shared" si="10"/>
        <v>525</v>
      </c>
      <c r="I37" s="12">
        <f t="shared" si="10"/>
        <v>1140</v>
      </c>
      <c r="J37" s="12">
        <f t="shared" si="10"/>
        <v>1740</v>
      </c>
      <c r="K37" s="12">
        <f t="shared" si="10"/>
        <v>1800</v>
      </c>
      <c r="L37" s="12">
        <f t="shared" si="10"/>
        <v>1620</v>
      </c>
      <c r="M37" s="12">
        <f t="shared" si="10"/>
        <v>9241</v>
      </c>
      <c r="N37" s="12">
        <f t="shared" si="10"/>
        <v>3660</v>
      </c>
      <c r="O37" s="12">
        <f t="shared" si="10"/>
        <v>10560</v>
      </c>
      <c r="P37" s="12">
        <f t="shared" si="10"/>
        <v>540</v>
      </c>
      <c r="Q37" s="12">
        <f t="shared" si="10"/>
        <v>1500</v>
      </c>
      <c r="R37" s="12">
        <f t="shared" si="10"/>
        <v>964</v>
      </c>
      <c r="S37" s="12">
        <f t="shared" si="10"/>
        <v>1021</v>
      </c>
      <c r="T37" s="12">
        <f t="shared" si="10"/>
        <v>1201</v>
      </c>
      <c r="U37" s="12">
        <f t="shared" si="10"/>
        <v>1022</v>
      </c>
      <c r="V37" s="12">
        <f t="shared" si="10"/>
        <v>121</v>
      </c>
      <c r="W37" s="12">
        <f t="shared" si="10"/>
        <v>241</v>
      </c>
      <c r="X37" s="12">
        <f t="shared" si="10"/>
        <v>1560</v>
      </c>
      <c r="Y37" s="12">
        <f t="shared" si="10"/>
        <v>7755</v>
      </c>
    </row>
    <row r="38" spans="1:25">
      <c r="A38" s="8" t="s">
        <v>51</v>
      </c>
      <c r="B38" s="8" t="e">
        <f>_xlfn.XLOOKUP(A38,'Equivalencia Nova - Milagros'!A:A,'Equivalencia Nova - Milagros'!B:B)</f>
        <v>#N/A</v>
      </c>
      <c r="C38" s="14" t="s">
        <v>27</v>
      </c>
      <c r="D38" s="15"/>
      <c r="E38" s="22">
        <v>3000</v>
      </c>
      <c r="F38" s="22">
        <v>2940</v>
      </c>
      <c r="G38" s="22">
        <v>1080</v>
      </c>
      <c r="H38" s="22">
        <v>525</v>
      </c>
      <c r="I38" s="22">
        <v>1140</v>
      </c>
      <c r="J38" s="22">
        <v>1740</v>
      </c>
      <c r="K38" s="22">
        <v>1800</v>
      </c>
      <c r="L38" s="22">
        <v>1620</v>
      </c>
      <c r="M38" s="22">
        <v>9241</v>
      </c>
      <c r="N38" s="22">
        <v>3660</v>
      </c>
      <c r="O38" s="22">
        <v>10560</v>
      </c>
      <c r="P38" s="22">
        <v>540</v>
      </c>
      <c r="Q38" s="16">
        <v>1500</v>
      </c>
      <c r="R38" s="16">
        <v>964</v>
      </c>
      <c r="S38" s="16">
        <v>1021</v>
      </c>
      <c r="T38" s="16">
        <v>1201</v>
      </c>
      <c r="U38" s="16">
        <v>1022</v>
      </c>
      <c r="V38" s="16">
        <v>121</v>
      </c>
      <c r="W38" s="17">
        <v>241</v>
      </c>
      <c r="X38" s="16">
        <v>1560</v>
      </c>
      <c r="Y38" s="16">
        <v>7755</v>
      </c>
    </row>
    <row r="39" spans="1:25">
      <c r="A39" s="8" t="s">
        <v>51</v>
      </c>
      <c r="B39" s="8" t="e">
        <f>_xlfn.XLOOKUP(A39,'Equivalencia Nova - Milagros'!A:A,'Equivalencia Nova - Milagros'!B:B)</f>
        <v>#N/A</v>
      </c>
      <c r="C39" s="14" t="s">
        <v>32</v>
      </c>
      <c r="D39" s="15"/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16">
        <v>0</v>
      </c>
    </row>
    <row r="40" spans="1:25">
      <c r="A40" s="8" t="s">
        <v>53</v>
      </c>
      <c r="B40" s="8">
        <f>_xlfn.XLOOKUP(A40,'Equivalencia Nova - Milagros'!A:A,'Equivalencia Nova - Milagros'!B:B)</f>
        <v>2030980</v>
      </c>
      <c r="C40" s="9" t="s">
        <v>54</v>
      </c>
      <c r="D40" s="10" t="s">
        <v>37</v>
      </c>
      <c r="E40" s="12">
        <f>SUM(E41:E43)</f>
        <v>2640</v>
      </c>
      <c r="F40" s="12">
        <f t="shared" ref="F40:Y40" si="11">SUM(F41:F43)</f>
        <v>2880</v>
      </c>
      <c r="G40" s="12">
        <f t="shared" si="11"/>
        <v>2280</v>
      </c>
      <c r="H40" s="12">
        <f t="shared" si="11"/>
        <v>810</v>
      </c>
      <c r="I40" s="12">
        <f t="shared" si="11"/>
        <v>2160</v>
      </c>
      <c r="J40" s="12">
        <f t="shared" si="11"/>
        <v>1860</v>
      </c>
      <c r="K40" s="12">
        <f t="shared" si="11"/>
        <v>4740</v>
      </c>
      <c r="L40" s="12">
        <f t="shared" si="11"/>
        <v>1380</v>
      </c>
      <c r="M40" s="12">
        <f t="shared" si="11"/>
        <v>61</v>
      </c>
      <c r="N40" s="12">
        <f t="shared" si="11"/>
        <v>0</v>
      </c>
      <c r="O40" s="12">
        <f t="shared" si="11"/>
        <v>421</v>
      </c>
      <c r="P40" s="12">
        <f t="shared" si="11"/>
        <v>5040</v>
      </c>
      <c r="Q40" s="12">
        <f t="shared" si="11"/>
        <v>3782</v>
      </c>
      <c r="R40" s="12">
        <f t="shared" si="11"/>
        <v>1929</v>
      </c>
      <c r="S40" s="12">
        <f t="shared" si="11"/>
        <v>2980</v>
      </c>
      <c r="T40" s="12">
        <f t="shared" si="11"/>
        <v>10625</v>
      </c>
      <c r="U40" s="12">
        <f t="shared" si="11"/>
        <v>8831</v>
      </c>
      <c r="V40" s="12">
        <f t="shared" si="11"/>
        <v>6924</v>
      </c>
      <c r="W40" s="12">
        <f t="shared" si="11"/>
        <v>11576</v>
      </c>
      <c r="X40" s="12">
        <f t="shared" si="11"/>
        <v>2286</v>
      </c>
      <c r="Y40" s="12">
        <f t="shared" si="11"/>
        <v>4128</v>
      </c>
    </row>
    <row r="41" spans="1:25">
      <c r="A41" s="8" t="s">
        <v>53</v>
      </c>
      <c r="B41" s="8">
        <f>_xlfn.XLOOKUP(A41,'Equivalencia Nova - Milagros'!A:A,'Equivalencia Nova - Milagros'!B:B)</f>
        <v>2030980</v>
      </c>
      <c r="C41" s="14" t="s">
        <v>26</v>
      </c>
      <c r="D41" s="15"/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16">
        <v>0</v>
      </c>
      <c r="R41" s="16">
        <v>0</v>
      </c>
      <c r="S41" s="16">
        <v>0</v>
      </c>
      <c r="T41" s="16">
        <v>7320</v>
      </c>
      <c r="U41" s="16">
        <v>5940</v>
      </c>
      <c r="V41" s="16">
        <v>2700</v>
      </c>
      <c r="W41" s="16">
        <v>4200</v>
      </c>
      <c r="X41" s="16">
        <v>300</v>
      </c>
      <c r="Y41" s="16">
        <v>0</v>
      </c>
    </row>
    <row r="42" spans="1:25">
      <c r="A42" s="8" t="s">
        <v>53</v>
      </c>
      <c r="B42" s="8">
        <f>_xlfn.XLOOKUP(A42,'Equivalencia Nova - Milagros'!A:A,'Equivalencia Nova - Milagros'!B:B)</f>
        <v>2030980</v>
      </c>
      <c r="C42" s="14" t="s">
        <v>32</v>
      </c>
      <c r="D42" s="15"/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16">
        <v>0</v>
      </c>
    </row>
    <row r="43" spans="1:25">
      <c r="A43" s="8" t="s">
        <v>53</v>
      </c>
      <c r="B43" s="8">
        <f>_xlfn.XLOOKUP(A43,'Equivalencia Nova - Milagros'!A:A,'Equivalencia Nova - Milagros'!B:B)</f>
        <v>2030980</v>
      </c>
      <c r="C43" s="14" t="s">
        <v>27</v>
      </c>
      <c r="D43" s="15"/>
      <c r="E43" s="16">
        <v>2640</v>
      </c>
      <c r="F43" s="16">
        <v>2880</v>
      </c>
      <c r="G43" s="16">
        <v>2280</v>
      </c>
      <c r="H43" s="16">
        <v>810</v>
      </c>
      <c r="I43" s="16">
        <v>2160</v>
      </c>
      <c r="J43" s="16">
        <v>1860</v>
      </c>
      <c r="K43" s="16">
        <v>4740</v>
      </c>
      <c r="L43" s="16">
        <v>1380</v>
      </c>
      <c r="M43" s="16">
        <v>61</v>
      </c>
      <c r="N43" s="16">
        <v>0</v>
      </c>
      <c r="O43" s="16">
        <v>421</v>
      </c>
      <c r="P43" s="16">
        <v>5040</v>
      </c>
      <c r="Q43" s="16">
        <v>3782</v>
      </c>
      <c r="R43" s="16">
        <v>1929</v>
      </c>
      <c r="S43" s="16">
        <v>2980</v>
      </c>
      <c r="T43" s="16">
        <v>3305</v>
      </c>
      <c r="U43" s="16">
        <v>2891</v>
      </c>
      <c r="V43" s="16">
        <v>4224</v>
      </c>
      <c r="W43" s="16">
        <v>7376</v>
      </c>
      <c r="X43" s="16">
        <v>1986</v>
      </c>
      <c r="Y43" s="16">
        <v>4128</v>
      </c>
    </row>
    <row r="44" spans="1:25">
      <c r="A44" s="8" t="s">
        <v>55</v>
      </c>
      <c r="B44" s="8" t="e">
        <f>_xlfn.XLOOKUP(A44,'Equivalencia Nova - Milagros'!A:A,'Equivalencia Nova - Milagros'!B:B)</f>
        <v>#N/A</v>
      </c>
      <c r="C44" s="24" t="s">
        <v>56</v>
      </c>
      <c r="D44" s="10" t="s">
        <v>42</v>
      </c>
      <c r="E44" s="12">
        <f>SUM(E45:E46)</f>
        <v>1020</v>
      </c>
      <c r="F44" s="12">
        <f t="shared" ref="F44:Y44" si="12">SUM(F45:F46)</f>
        <v>1440</v>
      </c>
      <c r="G44" s="12">
        <f t="shared" si="12"/>
        <v>1140</v>
      </c>
      <c r="H44" s="12">
        <f t="shared" si="12"/>
        <v>180</v>
      </c>
      <c r="I44" s="12">
        <f t="shared" si="12"/>
        <v>900</v>
      </c>
      <c r="J44" s="12">
        <f t="shared" si="12"/>
        <v>960</v>
      </c>
      <c r="K44" s="12">
        <f t="shared" si="12"/>
        <v>1680</v>
      </c>
      <c r="L44" s="12">
        <f t="shared" si="12"/>
        <v>1140</v>
      </c>
      <c r="M44" s="12">
        <f t="shared" si="12"/>
        <v>7980</v>
      </c>
      <c r="N44" s="12">
        <f t="shared" si="12"/>
        <v>21300</v>
      </c>
      <c r="O44" s="12">
        <f t="shared" si="12"/>
        <v>8527</v>
      </c>
      <c r="P44" s="12">
        <f t="shared" si="12"/>
        <v>11940</v>
      </c>
      <c r="Q44" s="12">
        <f t="shared" si="12"/>
        <v>2469</v>
      </c>
      <c r="R44" s="12">
        <f t="shared" si="12"/>
        <v>3180</v>
      </c>
      <c r="S44" s="12">
        <f t="shared" si="12"/>
        <v>307</v>
      </c>
      <c r="T44" s="12">
        <f t="shared" si="12"/>
        <v>1</v>
      </c>
      <c r="U44" s="12">
        <f t="shared" si="12"/>
        <v>1</v>
      </c>
      <c r="V44" s="12">
        <f t="shared" si="12"/>
        <v>1560</v>
      </c>
      <c r="W44" s="12">
        <f t="shared" si="12"/>
        <v>1978</v>
      </c>
      <c r="X44" s="12">
        <f t="shared" si="12"/>
        <v>481</v>
      </c>
      <c r="Y44" s="12">
        <f t="shared" si="12"/>
        <v>1803</v>
      </c>
    </row>
    <row r="45" spans="1:25">
      <c r="A45" s="8" t="s">
        <v>55</v>
      </c>
      <c r="B45" s="8" t="e">
        <f>_xlfn.XLOOKUP(A45,'Equivalencia Nova - Milagros'!A:A,'Equivalencia Nova - Milagros'!B:B)</f>
        <v>#N/A</v>
      </c>
      <c r="C45" s="25" t="s">
        <v>27</v>
      </c>
      <c r="D45" s="15"/>
      <c r="E45" s="16">
        <v>1020</v>
      </c>
      <c r="F45" s="16">
        <v>1440</v>
      </c>
      <c r="G45" s="16">
        <v>1140</v>
      </c>
      <c r="H45" s="16">
        <v>180</v>
      </c>
      <c r="I45" s="16">
        <v>900</v>
      </c>
      <c r="J45" s="16">
        <v>960</v>
      </c>
      <c r="K45" s="16">
        <v>1680</v>
      </c>
      <c r="L45" s="16">
        <v>1140</v>
      </c>
      <c r="M45" s="16">
        <v>7980</v>
      </c>
      <c r="N45" s="16">
        <v>21300</v>
      </c>
      <c r="O45" s="16">
        <v>8527</v>
      </c>
      <c r="P45" s="16">
        <v>11940</v>
      </c>
      <c r="Q45" s="16">
        <v>2469</v>
      </c>
      <c r="R45" s="16">
        <v>3180</v>
      </c>
      <c r="S45" s="16">
        <v>307</v>
      </c>
      <c r="T45" s="16">
        <v>1</v>
      </c>
      <c r="U45" s="16">
        <v>1</v>
      </c>
      <c r="V45" s="16">
        <v>1560</v>
      </c>
      <c r="W45" s="17">
        <v>1978</v>
      </c>
      <c r="X45" s="16">
        <v>481</v>
      </c>
      <c r="Y45" s="16">
        <v>1803</v>
      </c>
    </row>
    <row r="46" spans="1:25">
      <c r="A46" s="8" t="s">
        <v>55</v>
      </c>
      <c r="B46" s="8" t="e">
        <f>_xlfn.XLOOKUP(A46,'Equivalencia Nova - Milagros'!A:A,'Equivalencia Nova - Milagros'!B:B)</f>
        <v>#N/A</v>
      </c>
      <c r="C46" s="14" t="s">
        <v>32</v>
      </c>
      <c r="D46" s="15"/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</row>
    <row r="47" spans="1:25">
      <c r="A47" s="8" t="s">
        <v>57</v>
      </c>
      <c r="B47" s="8" t="e">
        <f>_xlfn.XLOOKUP(A47,'Equivalencia Nova - Milagros'!A:A,'Equivalencia Nova - Milagros'!B:B)</f>
        <v>#N/A</v>
      </c>
      <c r="C47" s="9" t="s">
        <v>58</v>
      </c>
      <c r="D47" s="10" t="s">
        <v>42</v>
      </c>
      <c r="E47" s="12">
        <f>SUM(E48:E49)</f>
        <v>1680</v>
      </c>
      <c r="F47" s="12">
        <f t="shared" ref="F47:Y47" si="13">SUM(F48:F49)</f>
        <v>1740</v>
      </c>
      <c r="G47" s="12">
        <f t="shared" si="13"/>
        <v>1260</v>
      </c>
      <c r="H47" s="12">
        <f t="shared" si="13"/>
        <v>917</v>
      </c>
      <c r="I47" s="12">
        <f t="shared" si="13"/>
        <v>2700</v>
      </c>
      <c r="J47" s="12">
        <f t="shared" si="13"/>
        <v>5520</v>
      </c>
      <c r="K47" s="12">
        <f t="shared" si="13"/>
        <v>4080</v>
      </c>
      <c r="L47" s="12">
        <f t="shared" si="13"/>
        <v>2100</v>
      </c>
      <c r="M47" s="12">
        <f t="shared" si="13"/>
        <v>901</v>
      </c>
      <c r="N47" s="12">
        <f t="shared" si="13"/>
        <v>120</v>
      </c>
      <c r="O47" s="12">
        <f t="shared" si="13"/>
        <v>480</v>
      </c>
      <c r="P47" s="12">
        <f t="shared" si="13"/>
        <v>2940</v>
      </c>
      <c r="Q47" s="12">
        <f t="shared" si="13"/>
        <v>2839</v>
      </c>
      <c r="R47" s="12">
        <f t="shared" si="13"/>
        <v>1793</v>
      </c>
      <c r="S47" s="12">
        <f t="shared" si="13"/>
        <v>1759</v>
      </c>
      <c r="T47" s="12">
        <f t="shared" si="13"/>
        <v>1484</v>
      </c>
      <c r="U47" s="12">
        <f t="shared" si="13"/>
        <v>1845</v>
      </c>
      <c r="V47" s="12">
        <f t="shared" si="13"/>
        <v>2426</v>
      </c>
      <c r="W47" s="12">
        <f t="shared" si="13"/>
        <v>5827</v>
      </c>
      <c r="X47" s="12">
        <f t="shared" si="13"/>
        <v>1928</v>
      </c>
      <c r="Y47" s="12">
        <f t="shared" si="13"/>
        <v>1638</v>
      </c>
    </row>
    <row r="48" spans="1:25">
      <c r="A48" s="8" t="s">
        <v>57</v>
      </c>
      <c r="B48" s="8" t="e">
        <f>_xlfn.XLOOKUP(A48,'Equivalencia Nova - Milagros'!A:A,'Equivalencia Nova - Milagros'!B:B)</f>
        <v>#N/A</v>
      </c>
      <c r="C48" s="25" t="s">
        <v>27</v>
      </c>
      <c r="D48" s="15"/>
      <c r="E48" s="16">
        <v>1680</v>
      </c>
      <c r="F48" s="16">
        <v>1740</v>
      </c>
      <c r="G48" s="16">
        <v>1260</v>
      </c>
      <c r="H48" s="16">
        <v>917</v>
      </c>
      <c r="I48" s="16">
        <v>2700</v>
      </c>
      <c r="J48" s="16">
        <v>5520</v>
      </c>
      <c r="K48" s="16">
        <v>4080</v>
      </c>
      <c r="L48" s="16">
        <v>2100</v>
      </c>
      <c r="M48" s="16">
        <v>901</v>
      </c>
      <c r="N48" s="16">
        <v>120</v>
      </c>
      <c r="O48" s="16">
        <v>480</v>
      </c>
      <c r="P48" s="16">
        <v>2940</v>
      </c>
      <c r="Q48" s="16">
        <v>2839</v>
      </c>
      <c r="R48" s="16">
        <v>1793</v>
      </c>
      <c r="S48" s="16">
        <v>1759</v>
      </c>
      <c r="T48" s="16">
        <v>1484</v>
      </c>
      <c r="U48" s="16">
        <v>1845</v>
      </c>
      <c r="V48" s="16">
        <v>2426</v>
      </c>
      <c r="W48" s="17">
        <v>5827</v>
      </c>
      <c r="X48" s="16">
        <v>1928</v>
      </c>
      <c r="Y48" s="16">
        <v>1638</v>
      </c>
    </row>
    <row r="49" spans="1:25">
      <c r="A49" s="8" t="s">
        <v>57</v>
      </c>
      <c r="B49" s="8" t="e">
        <f>_xlfn.XLOOKUP(A49,'Equivalencia Nova - Milagros'!A:A,'Equivalencia Nova - Milagros'!B:B)</f>
        <v>#N/A</v>
      </c>
      <c r="C49" s="14" t="s">
        <v>32</v>
      </c>
      <c r="D49" s="15"/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</row>
    <row r="50" spans="1:25">
      <c r="A50" s="8" t="s">
        <v>59</v>
      </c>
      <c r="B50" s="8" t="e">
        <f>_xlfn.XLOOKUP(A50,'Equivalencia Nova - Milagros'!A:A,'Equivalencia Nova - Milagros'!B:B)</f>
        <v>#N/A</v>
      </c>
      <c r="C50" s="24" t="s">
        <v>197</v>
      </c>
      <c r="D50" s="10" t="s">
        <v>42</v>
      </c>
      <c r="E50" s="12">
        <f>SUM(E51:E52)</f>
        <v>2580</v>
      </c>
      <c r="F50" s="12">
        <f t="shared" ref="F50:Y50" si="14">SUM(F51:F52)</f>
        <v>3000</v>
      </c>
      <c r="G50" s="12">
        <f t="shared" si="14"/>
        <v>2220</v>
      </c>
      <c r="H50" s="12">
        <f t="shared" si="14"/>
        <v>1620</v>
      </c>
      <c r="I50" s="12">
        <f t="shared" si="14"/>
        <v>2820</v>
      </c>
      <c r="J50" s="12">
        <f t="shared" si="14"/>
        <v>2700</v>
      </c>
      <c r="K50" s="12">
        <f t="shared" si="14"/>
        <v>3240</v>
      </c>
      <c r="L50" s="12">
        <f t="shared" si="14"/>
        <v>3301</v>
      </c>
      <c r="M50" s="12">
        <f t="shared" si="14"/>
        <v>3481</v>
      </c>
      <c r="N50" s="12">
        <f t="shared" si="14"/>
        <v>3612</v>
      </c>
      <c r="O50" s="12">
        <f t="shared" si="14"/>
        <v>11700</v>
      </c>
      <c r="P50" s="12">
        <f t="shared" si="14"/>
        <v>11582</v>
      </c>
      <c r="Q50" s="12">
        <f t="shared" si="14"/>
        <v>2521</v>
      </c>
      <c r="R50" s="12">
        <f t="shared" si="14"/>
        <v>1202</v>
      </c>
      <c r="S50" s="12">
        <f t="shared" si="14"/>
        <v>180</v>
      </c>
      <c r="T50" s="12">
        <f t="shared" si="14"/>
        <v>1</v>
      </c>
      <c r="U50" s="12">
        <f t="shared" si="14"/>
        <v>2</v>
      </c>
      <c r="V50" s="12">
        <f t="shared" si="14"/>
        <v>0</v>
      </c>
      <c r="W50" s="12">
        <f t="shared" si="14"/>
        <v>0</v>
      </c>
      <c r="X50" s="12">
        <f t="shared" si="14"/>
        <v>4561</v>
      </c>
      <c r="Y50" s="12">
        <f t="shared" si="14"/>
        <v>4363</v>
      </c>
    </row>
    <row r="51" spans="1:25">
      <c r="A51" s="8" t="s">
        <v>59</v>
      </c>
      <c r="B51" s="8" t="e">
        <f>_xlfn.XLOOKUP(A51,'Equivalencia Nova - Milagros'!A:A,'Equivalencia Nova - Milagros'!B:B)</f>
        <v>#N/A</v>
      </c>
      <c r="C51" s="25" t="s">
        <v>27</v>
      </c>
      <c r="D51" s="15"/>
      <c r="E51" s="17">
        <v>2580</v>
      </c>
      <c r="F51" s="17">
        <v>3000</v>
      </c>
      <c r="G51" s="17">
        <v>2220</v>
      </c>
      <c r="H51" s="17">
        <v>1620</v>
      </c>
      <c r="I51" s="17">
        <v>2820</v>
      </c>
      <c r="J51" s="17">
        <v>2700</v>
      </c>
      <c r="K51" s="17">
        <v>3240</v>
      </c>
      <c r="L51" s="17">
        <v>3301</v>
      </c>
      <c r="M51" s="17">
        <v>3481</v>
      </c>
      <c r="N51" s="17">
        <v>3612</v>
      </c>
      <c r="O51" s="17">
        <v>11700</v>
      </c>
      <c r="P51" s="17">
        <v>11582</v>
      </c>
      <c r="Q51" s="16">
        <v>2521</v>
      </c>
      <c r="R51" s="16">
        <v>1202</v>
      </c>
      <c r="S51" s="16">
        <v>180</v>
      </c>
      <c r="T51" s="16">
        <v>1</v>
      </c>
      <c r="U51" s="16">
        <v>2</v>
      </c>
      <c r="V51" s="16">
        <v>0</v>
      </c>
      <c r="W51" s="17">
        <v>0</v>
      </c>
      <c r="X51" s="16">
        <v>4561</v>
      </c>
      <c r="Y51" s="16">
        <v>4363</v>
      </c>
    </row>
    <row r="52" spans="1:25">
      <c r="A52" s="8" t="s">
        <v>59</v>
      </c>
      <c r="B52" s="8" t="e">
        <f>_xlfn.XLOOKUP(A52,'Equivalencia Nova - Milagros'!A:A,'Equivalencia Nova - Milagros'!B:B)</f>
        <v>#N/A</v>
      </c>
      <c r="C52" s="14" t="s">
        <v>32</v>
      </c>
      <c r="D52" s="15"/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6">
        <v>0</v>
      </c>
    </row>
    <row r="53" spans="1:25">
      <c r="A53" s="8" t="s">
        <v>60</v>
      </c>
      <c r="B53" s="8" t="e">
        <f>_xlfn.XLOOKUP(A53,'Equivalencia Nova - Milagros'!A:A,'Equivalencia Nova - Milagros'!B:B)</f>
        <v>#N/A</v>
      </c>
      <c r="C53" s="9" t="s">
        <v>61</v>
      </c>
      <c r="D53" s="10" t="s">
        <v>42</v>
      </c>
      <c r="E53" s="12">
        <f>SUM(E54:E55)</f>
        <v>3120</v>
      </c>
      <c r="F53" s="12">
        <f t="shared" ref="F53:Y53" si="15">SUM(F54:F55)</f>
        <v>3600</v>
      </c>
      <c r="G53" s="12">
        <f t="shared" si="15"/>
        <v>2940</v>
      </c>
      <c r="H53" s="12">
        <f t="shared" si="15"/>
        <v>1445</v>
      </c>
      <c r="I53" s="12">
        <f t="shared" si="15"/>
        <v>2460</v>
      </c>
      <c r="J53" s="12">
        <f t="shared" si="15"/>
        <v>3360</v>
      </c>
      <c r="K53" s="12">
        <f t="shared" si="15"/>
        <v>4020</v>
      </c>
      <c r="L53" s="12">
        <f t="shared" si="15"/>
        <v>5640</v>
      </c>
      <c r="M53" s="12">
        <f t="shared" si="15"/>
        <v>12240</v>
      </c>
      <c r="N53" s="12">
        <f t="shared" si="15"/>
        <v>3541</v>
      </c>
      <c r="O53" s="12">
        <f t="shared" si="15"/>
        <v>1</v>
      </c>
      <c r="P53" s="12">
        <f t="shared" si="15"/>
        <v>0</v>
      </c>
      <c r="Q53" s="12">
        <f t="shared" si="15"/>
        <v>0</v>
      </c>
      <c r="R53" s="12">
        <f t="shared" si="15"/>
        <v>0</v>
      </c>
      <c r="S53" s="12">
        <f t="shared" si="15"/>
        <v>0</v>
      </c>
      <c r="T53" s="12">
        <f t="shared" si="15"/>
        <v>10082</v>
      </c>
      <c r="U53" s="12">
        <f t="shared" si="15"/>
        <v>4443</v>
      </c>
      <c r="V53" s="12">
        <f t="shared" si="15"/>
        <v>960</v>
      </c>
      <c r="W53" s="12">
        <f t="shared" si="15"/>
        <v>6467</v>
      </c>
      <c r="X53" s="12">
        <f t="shared" si="15"/>
        <v>4441</v>
      </c>
      <c r="Y53" s="12">
        <f t="shared" si="15"/>
        <v>5119</v>
      </c>
    </row>
    <row r="54" spans="1:25">
      <c r="A54" s="8" t="s">
        <v>60</v>
      </c>
      <c r="B54" s="8" t="e">
        <f>_xlfn.XLOOKUP(A54,'Equivalencia Nova - Milagros'!A:A,'Equivalencia Nova - Milagros'!B:B)</f>
        <v>#N/A</v>
      </c>
      <c r="C54" s="14" t="s">
        <v>27</v>
      </c>
      <c r="D54" s="15"/>
      <c r="E54" s="16">
        <v>3120</v>
      </c>
      <c r="F54" s="16">
        <v>3600</v>
      </c>
      <c r="G54" s="16">
        <v>2940</v>
      </c>
      <c r="H54" s="16">
        <v>1445</v>
      </c>
      <c r="I54" s="16">
        <v>2460</v>
      </c>
      <c r="J54" s="16">
        <v>3360</v>
      </c>
      <c r="K54" s="16">
        <v>4020</v>
      </c>
      <c r="L54" s="16">
        <v>5640</v>
      </c>
      <c r="M54" s="16">
        <v>12240</v>
      </c>
      <c r="N54" s="16">
        <v>3541</v>
      </c>
      <c r="O54" s="16">
        <v>1</v>
      </c>
      <c r="P54" s="16">
        <v>0</v>
      </c>
      <c r="Q54" s="16">
        <v>0</v>
      </c>
      <c r="R54" s="16">
        <v>0</v>
      </c>
      <c r="S54" s="16">
        <v>0</v>
      </c>
      <c r="T54" s="16">
        <v>10082</v>
      </c>
      <c r="U54" s="16">
        <v>4443</v>
      </c>
      <c r="V54" s="16">
        <v>960</v>
      </c>
      <c r="W54" s="17">
        <v>6467</v>
      </c>
      <c r="X54" s="16">
        <v>4441</v>
      </c>
      <c r="Y54" s="16">
        <v>5119</v>
      </c>
    </row>
    <row r="55" spans="1:25">
      <c r="A55" s="8" t="s">
        <v>60</v>
      </c>
      <c r="B55" s="8" t="e">
        <f>_xlfn.XLOOKUP(A55,'Equivalencia Nova - Milagros'!A:A,'Equivalencia Nova - Milagros'!B:B)</f>
        <v>#N/A</v>
      </c>
      <c r="C55" s="14" t="s">
        <v>32</v>
      </c>
      <c r="D55" s="15"/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</row>
    <row r="56" spans="1:25">
      <c r="A56" s="8" t="s">
        <v>62</v>
      </c>
      <c r="B56" s="8">
        <f>_xlfn.XLOOKUP(A56,'Equivalencia Nova - Milagros'!A:A,'Equivalencia Nova - Milagros'!B:B)</f>
        <v>2030981</v>
      </c>
      <c r="C56" s="24" t="s">
        <v>63</v>
      </c>
      <c r="D56" s="10" t="s">
        <v>37</v>
      </c>
      <c r="E56" s="12">
        <f>SUM(E57:E59)</f>
        <v>2880</v>
      </c>
      <c r="F56" s="12">
        <f t="shared" ref="F56:Y56" si="16">SUM(F57:F59)</f>
        <v>2820</v>
      </c>
      <c r="G56" s="12">
        <f t="shared" si="16"/>
        <v>2400</v>
      </c>
      <c r="H56" s="12">
        <f t="shared" si="16"/>
        <v>1525</v>
      </c>
      <c r="I56" s="12">
        <f t="shared" si="16"/>
        <v>2880</v>
      </c>
      <c r="J56" s="12">
        <f t="shared" si="16"/>
        <v>5940</v>
      </c>
      <c r="K56" s="12">
        <f t="shared" si="16"/>
        <v>7260</v>
      </c>
      <c r="L56" s="12">
        <f t="shared" si="16"/>
        <v>3420</v>
      </c>
      <c r="M56" s="12">
        <f t="shared" si="16"/>
        <v>60</v>
      </c>
      <c r="N56" s="12">
        <f t="shared" si="16"/>
        <v>60</v>
      </c>
      <c r="O56" s="12">
        <f t="shared" si="16"/>
        <v>1620</v>
      </c>
      <c r="P56" s="12">
        <f t="shared" si="16"/>
        <v>8520</v>
      </c>
      <c r="Q56" s="12">
        <f t="shared" si="16"/>
        <v>540</v>
      </c>
      <c r="R56" s="12">
        <f t="shared" si="16"/>
        <v>6486</v>
      </c>
      <c r="S56" s="12">
        <f t="shared" si="16"/>
        <v>3364</v>
      </c>
      <c r="T56" s="12">
        <f t="shared" si="16"/>
        <v>16211</v>
      </c>
      <c r="U56" s="12">
        <f t="shared" si="16"/>
        <v>14341</v>
      </c>
      <c r="V56" s="12">
        <f t="shared" si="16"/>
        <v>6180</v>
      </c>
      <c r="W56" s="12">
        <f t="shared" si="16"/>
        <v>11244</v>
      </c>
      <c r="X56" s="12">
        <f t="shared" si="16"/>
        <v>5822</v>
      </c>
      <c r="Y56" s="12">
        <f t="shared" si="16"/>
        <v>10526</v>
      </c>
    </row>
    <row r="57" spans="1:25" s="66" customFormat="1">
      <c r="A57" s="62" t="s">
        <v>62</v>
      </c>
      <c r="B57" s="62">
        <f>_xlfn.XLOOKUP(A57,'Equivalencia Nova - Milagros'!A:A,'Equivalencia Nova - Milagros'!B:B)</f>
        <v>2030981</v>
      </c>
      <c r="C57" s="63" t="s">
        <v>26</v>
      </c>
      <c r="D57" s="64"/>
      <c r="E57" s="65">
        <v>0</v>
      </c>
      <c r="F57" s="65">
        <v>0</v>
      </c>
      <c r="G57" s="65">
        <v>0</v>
      </c>
      <c r="H57" s="65">
        <v>0</v>
      </c>
      <c r="I57" s="65">
        <v>0</v>
      </c>
      <c r="J57" s="65">
        <v>0</v>
      </c>
      <c r="K57" s="65">
        <v>0</v>
      </c>
      <c r="L57" s="65">
        <v>0</v>
      </c>
      <c r="M57" s="65">
        <v>0</v>
      </c>
      <c r="N57" s="65">
        <v>0</v>
      </c>
      <c r="O57" s="65">
        <v>0</v>
      </c>
      <c r="P57" s="65">
        <v>0</v>
      </c>
      <c r="Q57" s="65">
        <v>0</v>
      </c>
      <c r="R57" s="65">
        <v>0</v>
      </c>
      <c r="S57" s="65">
        <v>0</v>
      </c>
      <c r="T57" s="65">
        <v>12300</v>
      </c>
      <c r="U57" s="65">
        <v>9720</v>
      </c>
      <c r="V57" s="65">
        <v>1740</v>
      </c>
      <c r="W57" s="65">
        <v>7020</v>
      </c>
      <c r="X57" s="65">
        <v>1980</v>
      </c>
      <c r="Y57" s="65">
        <v>0</v>
      </c>
    </row>
    <row r="58" spans="1:25">
      <c r="A58" s="8" t="s">
        <v>62</v>
      </c>
      <c r="B58" s="8">
        <f>_xlfn.XLOOKUP(A58,'Equivalencia Nova - Milagros'!A:A,'Equivalencia Nova - Milagros'!B:B)</f>
        <v>2030981</v>
      </c>
      <c r="C58" s="14" t="s">
        <v>32</v>
      </c>
      <c r="D58" s="15"/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</row>
    <row r="59" spans="1:25">
      <c r="A59" s="8" t="s">
        <v>62</v>
      </c>
      <c r="B59" s="8">
        <f>_xlfn.XLOOKUP(A59,'Equivalencia Nova - Milagros'!A:A,'Equivalencia Nova - Milagros'!B:B)</f>
        <v>2030981</v>
      </c>
      <c r="C59" s="14" t="s">
        <v>27</v>
      </c>
      <c r="D59" s="15"/>
      <c r="E59" s="16">
        <v>2880</v>
      </c>
      <c r="F59" s="16">
        <v>2820</v>
      </c>
      <c r="G59" s="16">
        <v>2400</v>
      </c>
      <c r="H59" s="16">
        <v>1525</v>
      </c>
      <c r="I59" s="16">
        <v>2880</v>
      </c>
      <c r="J59" s="16">
        <v>5940</v>
      </c>
      <c r="K59" s="16">
        <v>7260</v>
      </c>
      <c r="L59" s="16">
        <v>3420</v>
      </c>
      <c r="M59" s="16">
        <v>60</v>
      </c>
      <c r="N59" s="16">
        <v>60</v>
      </c>
      <c r="O59" s="16">
        <v>1620</v>
      </c>
      <c r="P59" s="16">
        <v>8520</v>
      </c>
      <c r="Q59" s="16">
        <v>540</v>
      </c>
      <c r="R59" s="16">
        <v>6486</v>
      </c>
      <c r="S59" s="16">
        <v>3364</v>
      </c>
      <c r="T59" s="16">
        <v>3911</v>
      </c>
      <c r="U59" s="16">
        <v>4621</v>
      </c>
      <c r="V59" s="16">
        <v>4440</v>
      </c>
      <c r="W59" s="16">
        <v>4224</v>
      </c>
      <c r="X59" s="16">
        <v>3842</v>
      </c>
      <c r="Y59" s="16">
        <v>10526</v>
      </c>
    </row>
    <row r="60" spans="1:25">
      <c r="A60" s="8" t="s">
        <v>64</v>
      </c>
      <c r="B60" s="8" t="e">
        <f>_xlfn.XLOOKUP(A60,'Equivalencia Nova - Milagros'!A:A,'Equivalencia Nova - Milagros'!B:B)</f>
        <v>#N/A</v>
      </c>
      <c r="C60" s="9" t="s">
        <v>65</v>
      </c>
      <c r="D60" s="10" t="s">
        <v>42</v>
      </c>
      <c r="E60" s="12">
        <f>SUM(E61:E62)</f>
        <v>2700</v>
      </c>
      <c r="F60" s="12">
        <f t="shared" ref="F60:Y60" si="17">SUM(F61:F62)</f>
        <v>3180</v>
      </c>
      <c r="G60" s="12">
        <f t="shared" si="17"/>
        <v>2520</v>
      </c>
      <c r="H60" s="12">
        <f t="shared" si="17"/>
        <v>1840</v>
      </c>
      <c r="I60" s="12">
        <f t="shared" si="17"/>
        <v>3780</v>
      </c>
      <c r="J60" s="12">
        <f t="shared" si="17"/>
        <v>4920</v>
      </c>
      <c r="K60" s="12">
        <f t="shared" si="17"/>
        <v>4500</v>
      </c>
      <c r="L60" s="12">
        <f t="shared" si="17"/>
        <v>5220</v>
      </c>
      <c r="M60" s="12">
        <f t="shared" si="17"/>
        <v>4020</v>
      </c>
      <c r="N60" s="12">
        <f t="shared" si="17"/>
        <v>4741</v>
      </c>
      <c r="O60" s="12">
        <f t="shared" si="17"/>
        <v>11041</v>
      </c>
      <c r="P60" s="12">
        <f t="shared" si="17"/>
        <v>4741</v>
      </c>
      <c r="Q60" s="12">
        <f t="shared" si="17"/>
        <v>2</v>
      </c>
      <c r="R60" s="12">
        <f t="shared" si="17"/>
        <v>0</v>
      </c>
      <c r="S60" s="12">
        <f t="shared" si="17"/>
        <v>0</v>
      </c>
      <c r="T60" s="12">
        <f t="shared" si="17"/>
        <v>0</v>
      </c>
      <c r="U60" s="12">
        <f t="shared" si="17"/>
        <v>9253</v>
      </c>
      <c r="V60" s="12">
        <f t="shared" si="17"/>
        <v>2650</v>
      </c>
      <c r="W60" s="12">
        <f t="shared" si="17"/>
        <v>8535</v>
      </c>
      <c r="X60" s="12">
        <f t="shared" si="17"/>
        <v>1321</v>
      </c>
      <c r="Y60" s="12">
        <f t="shared" si="17"/>
        <v>4324</v>
      </c>
    </row>
    <row r="61" spans="1:25">
      <c r="A61" s="8" t="s">
        <v>64</v>
      </c>
      <c r="B61" s="8" t="e">
        <f>_xlfn.XLOOKUP(A61,'Equivalencia Nova - Milagros'!A:A,'Equivalencia Nova - Milagros'!B:B)</f>
        <v>#N/A</v>
      </c>
      <c r="C61" s="14" t="s">
        <v>27</v>
      </c>
      <c r="D61" s="15"/>
      <c r="E61" s="16">
        <v>2700</v>
      </c>
      <c r="F61" s="16">
        <v>3180</v>
      </c>
      <c r="G61" s="16">
        <v>2520</v>
      </c>
      <c r="H61" s="16">
        <v>1840</v>
      </c>
      <c r="I61" s="16">
        <v>3780</v>
      </c>
      <c r="J61" s="16">
        <v>4920</v>
      </c>
      <c r="K61" s="16">
        <v>4500</v>
      </c>
      <c r="L61" s="16">
        <v>5220</v>
      </c>
      <c r="M61" s="16">
        <v>4020</v>
      </c>
      <c r="N61" s="16">
        <v>4741</v>
      </c>
      <c r="O61" s="16">
        <v>11041</v>
      </c>
      <c r="P61" s="16">
        <v>4741</v>
      </c>
      <c r="Q61" s="16">
        <v>2</v>
      </c>
      <c r="R61" s="16">
        <v>0</v>
      </c>
      <c r="S61" s="16">
        <v>0</v>
      </c>
      <c r="T61" s="16">
        <v>0</v>
      </c>
      <c r="U61" s="16">
        <v>9253</v>
      </c>
      <c r="V61" s="16">
        <v>2650</v>
      </c>
      <c r="W61" s="17">
        <v>8535</v>
      </c>
      <c r="X61" s="16">
        <v>1321</v>
      </c>
      <c r="Y61" s="16">
        <v>4324</v>
      </c>
    </row>
    <row r="62" spans="1:25">
      <c r="A62" s="8" t="s">
        <v>64</v>
      </c>
      <c r="B62" s="8" t="e">
        <f>_xlfn.XLOOKUP(A62,'Equivalencia Nova - Milagros'!A:A,'Equivalencia Nova - Milagros'!B:B)</f>
        <v>#N/A</v>
      </c>
      <c r="C62" s="14" t="s">
        <v>32</v>
      </c>
      <c r="D62" s="15"/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7">
        <v>0</v>
      </c>
      <c r="X62" s="16">
        <v>0</v>
      </c>
      <c r="Y62" s="16">
        <v>0</v>
      </c>
    </row>
    <row r="63" spans="1:25">
      <c r="A63" s="8" t="s">
        <v>66</v>
      </c>
      <c r="B63" s="8">
        <f>_xlfn.XLOOKUP(A63,'Equivalencia Nova - Milagros'!A:A,'Equivalencia Nova - Milagros'!B:B)</f>
        <v>2027509</v>
      </c>
      <c r="C63" s="9" t="s">
        <v>67</v>
      </c>
      <c r="D63" s="10" t="s">
        <v>25</v>
      </c>
      <c r="E63" s="12">
        <f>SUM(E64:E66)</f>
        <v>7720</v>
      </c>
      <c r="F63" s="12">
        <f t="shared" ref="F63:Y63" si="18">SUM(F64:F66)</f>
        <v>11300</v>
      </c>
      <c r="G63" s="12">
        <f t="shared" si="18"/>
        <v>6300</v>
      </c>
      <c r="H63" s="12">
        <f t="shared" si="18"/>
        <v>5455</v>
      </c>
      <c r="I63" s="12">
        <f t="shared" si="18"/>
        <v>8780</v>
      </c>
      <c r="J63" s="12">
        <f t="shared" si="18"/>
        <v>6580</v>
      </c>
      <c r="K63" s="12">
        <f t="shared" si="18"/>
        <v>10220</v>
      </c>
      <c r="L63" s="12">
        <f t="shared" si="18"/>
        <v>6640</v>
      </c>
      <c r="M63" s="12">
        <f t="shared" si="18"/>
        <v>12360</v>
      </c>
      <c r="N63" s="12">
        <f t="shared" si="18"/>
        <v>16396</v>
      </c>
      <c r="O63" s="12">
        <f t="shared" si="18"/>
        <v>14030</v>
      </c>
      <c r="P63" s="12">
        <f t="shared" si="18"/>
        <v>20650</v>
      </c>
      <c r="Q63" s="12">
        <f t="shared" si="18"/>
        <v>18683</v>
      </c>
      <c r="R63" s="12">
        <f t="shared" si="18"/>
        <v>18502</v>
      </c>
      <c r="S63" s="12">
        <f t="shared" si="18"/>
        <v>20580</v>
      </c>
      <c r="T63" s="12">
        <f t="shared" si="18"/>
        <v>25781</v>
      </c>
      <c r="U63" s="12">
        <f t="shared" si="18"/>
        <v>23123</v>
      </c>
      <c r="V63" s="12">
        <f t="shared" si="18"/>
        <v>25786</v>
      </c>
      <c r="W63" s="12">
        <f t="shared" si="18"/>
        <v>26267</v>
      </c>
      <c r="X63" s="12">
        <f t="shared" si="18"/>
        <v>18460</v>
      </c>
      <c r="Y63" s="12">
        <f t="shared" si="18"/>
        <v>22851</v>
      </c>
    </row>
    <row r="64" spans="1:25">
      <c r="A64" s="8" t="s">
        <v>66</v>
      </c>
      <c r="B64" s="8">
        <f>_xlfn.XLOOKUP(A64,'Equivalencia Nova - Milagros'!A:A,'Equivalencia Nova - Milagros'!B:B)</f>
        <v>2027509</v>
      </c>
      <c r="C64" s="14" t="s">
        <v>26</v>
      </c>
      <c r="D64" s="15"/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5080</v>
      </c>
      <c r="N64" s="16">
        <v>9500</v>
      </c>
      <c r="O64" s="16">
        <v>6940</v>
      </c>
      <c r="P64" s="16">
        <v>6840</v>
      </c>
      <c r="Q64" s="16">
        <v>4120</v>
      </c>
      <c r="R64" s="16">
        <v>9140</v>
      </c>
      <c r="S64" s="16">
        <v>9720</v>
      </c>
      <c r="T64" s="16">
        <v>10500</v>
      </c>
      <c r="U64" s="16">
        <v>13340</v>
      </c>
      <c r="V64" s="16">
        <v>13800</v>
      </c>
      <c r="W64" s="16">
        <v>10520</v>
      </c>
      <c r="X64" s="16">
        <v>7940</v>
      </c>
      <c r="Y64" s="16">
        <v>9380</v>
      </c>
    </row>
    <row r="65" spans="1:25">
      <c r="A65" s="8" t="s">
        <v>66</v>
      </c>
      <c r="B65" s="8">
        <f>_xlfn.XLOOKUP(A65,'Equivalencia Nova - Milagros'!A:A,'Equivalencia Nova - Milagros'!B:B)</f>
        <v>2027509</v>
      </c>
      <c r="C65" s="14" t="s">
        <v>32</v>
      </c>
      <c r="D65" s="15"/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</row>
    <row r="66" spans="1:25">
      <c r="A66" s="8" t="s">
        <v>66</v>
      </c>
      <c r="B66" s="8">
        <f>_xlfn.XLOOKUP(A66,'Equivalencia Nova - Milagros'!A:A,'Equivalencia Nova - Milagros'!B:B)</f>
        <v>2027509</v>
      </c>
      <c r="C66" s="14" t="s">
        <v>27</v>
      </c>
      <c r="D66" s="15"/>
      <c r="E66" s="16">
        <v>7720</v>
      </c>
      <c r="F66" s="16">
        <v>11300</v>
      </c>
      <c r="G66" s="16">
        <v>6300</v>
      </c>
      <c r="H66" s="16">
        <v>5455</v>
      </c>
      <c r="I66" s="16">
        <v>8780</v>
      </c>
      <c r="J66" s="16">
        <v>6580</v>
      </c>
      <c r="K66" s="16">
        <v>10220</v>
      </c>
      <c r="L66" s="16">
        <v>6640</v>
      </c>
      <c r="M66" s="16">
        <v>7280</v>
      </c>
      <c r="N66" s="16">
        <v>6896</v>
      </c>
      <c r="O66" s="16">
        <v>7090</v>
      </c>
      <c r="P66" s="16">
        <v>13810</v>
      </c>
      <c r="Q66" s="16">
        <v>14563</v>
      </c>
      <c r="R66" s="16">
        <v>9362</v>
      </c>
      <c r="S66" s="16">
        <v>10860</v>
      </c>
      <c r="T66" s="16">
        <v>15281</v>
      </c>
      <c r="U66" s="16">
        <v>9783</v>
      </c>
      <c r="V66" s="16">
        <v>11986</v>
      </c>
      <c r="W66" s="16">
        <v>15747</v>
      </c>
      <c r="X66" s="16">
        <v>10520</v>
      </c>
      <c r="Y66" s="16">
        <v>13471</v>
      </c>
    </row>
    <row r="67" spans="1:25">
      <c r="A67" s="8" t="s">
        <v>68</v>
      </c>
      <c r="B67" s="8">
        <f>_xlfn.XLOOKUP(A67,'Equivalencia Nova - Milagros'!A:A,'Equivalencia Nova - Milagros'!B:B)</f>
        <v>2033960</v>
      </c>
      <c r="C67" s="9" t="s">
        <v>69</v>
      </c>
      <c r="D67" s="10" t="s">
        <v>37</v>
      </c>
      <c r="E67" s="12">
        <f t="shared" ref="E67:Y67" si="19">SUM(E68:E71)</f>
        <v>0</v>
      </c>
      <c r="F67" s="12">
        <f t="shared" si="19"/>
        <v>0</v>
      </c>
      <c r="G67" s="12">
        <f t="shared" si="19"/>
        <v>0</v>
      </c>
      <c r="H67" s="12">
        <f t="shared" si="19"/>
        <v>0</v>
      </c>
      <c r="I67" s="12">
        <f t="shared" si="19"/>
        <v>0</v>
      </c>
      <c r="J67" s="12">
        <f t="shared" si="19"/>
        <v>0</v>
      </c>
      <c r="K67" s="12">
        <f t="shared" si="19"/>
        <v>0</v>
      </c>
      <c r="L67" s="12">
        <f t="shared" si="19"/>
        <v>0</v>
      </c>
      <c r="M67" s="12">
        <f t="shared" si="19"/>
        <v>0</v>
      </c>
      <c r="N67" s="12">
        <f t="shared" si="19"/>
        <v>0</v>
      </c>
      <c r="O67" s="12">
        <f t="shared" si="19"/>
        <v>0</v>
      </c>
      <c r="P67" s="12">
        <f t="shared" si="19"/>
        <v>0</v>
      </c>
      <c r="Q67" s="12">
        <f t="shared" si="19"/>
        <v>0</v>
      </c>
      <c r="R67" s="12">
        <f t="shared" si="19"/>
        <v>0</v>
      </c>
      <c r="S67" s="12">
        <f t="shared" si="19"/>
        <v>0</v>
      </c>
      <c r="T67" s="12">
        <f t="shared" si="19"/>
        <v>0</v>
      </c>
      <c r="U67" s="12">
        <f t="shared" si="19"/>
        <v>0</v>
      </c>
      <c r="V67" s="12">
        <f t="shared" si="19"/>
        <v>0</v>
      </c>
      <c r="W67" s="12">
        <f t="shared" si="19"/>
        <v>33005</v>
      </c>
      <c r="X67" s="12">
        <f t="shared" si="19"/>
        <v>19780</v>
      </c>
      <c r="Y67" s="12">
        <f t="shared" si="19"/>
        <v>23699</v>
      </c>
    </row>
    <row r="68" spans="1:25" s="66" customFormat="1">
      <c r="A68" s="62" t="s">
        <v>68</v>
      </c>
      <c r="B68" s="62">
        <f>_xlfn.XLOOKUP(A68,'Equivalencia Nova - Milagros'!A:A,'Equivalencia Nova - Milagros'!B:B)</f>
        <v>2033960</v>
      </c>
      <c r="C68" s="63" t="s">
        <v>26</v>
      </c>
      <c r="D68" s="64"/>
      <c r="E68" s="65">
        <v>0</v>
      </c>
      <c r="F68" s="65">
        <v>0</v>
      </c>
      <c r="G68" s="65">
        <v>0</v>
      </c>
      <c r="H68" s="65">
        <v>0</v>
      </c>
      <c r="I68" s="65">
        <v>0</v>
      </c>
      <c r="J68" s="65">
        <v>0</v>
      </c>
      <c r="K68" s="65">
        <v>0</v>
      </c>
      <c r="L68" s="65">
        <v>0</v>
      </c>
      <c r="M68" s="65">
        <v>0</v>
      </c>
      <c r="N68" s="65">
        <v>0</v>
      </c>
      <c r="O68" s="65">
        <v>0</v>
      </c>
      <c r="P68" s="65">
        <v>0</v>
      </c>
      <c r="Q68" s="65">
        <v>0</v>
      </c>
      <c r="R68" s="65">
        <v>0</v>
      </c>
      <c r="S68" s="65">
        <v>0</v>
      </c>
      <c r="T68" s="65">
        <v>0</v>
      </c>
      <c r="U68" s="65">
        <v>0</v>
      </c>
      <c r="V68" s="65">
        <v>0</v>
      </c>
      <c r="W68" s="65">
        <v>480</v>
      </c>
      <c r="X68" s="65">
        <v>7344</v>
      </c>
      <c r="Y68" s="65">
        <v>13416</v>
      </c>
    </row>
    <row r="69" spans="1:25">
      <c r="A69" s="8" t="s">
        <v>68</v>
      </c>
      <c r="B69" s="8">
        <f>_xlfn.XLOOKUP(A69,'Equivalencia Nova - Milagros'!A:A,'Equivalencia Nova - Milagros'!B:B)</f>
        <v>2033960</v>
      </c>
      <c r="C69" s="14" t="s">
        <v>31</v>
      </c>
      <c r="D69" s="15"/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</row>
    <row r="70" spans="1:25">
      <c r="A70" s="8" t="s">
        <v>68</v>
      </c>
      <c r="B70" s="8">
        <f>_xlfn.XLOOKUP(A70,'Equivalencia Nova - Milagros'!A:A,'Equivalencia Nova - Milagros'!B:B)</f>
        <v>2033960</v>
      </c>
      <c r="C70" s="14" t="s">
        <v>32</v>
      </c>
      <c r="D70" s="15"/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</row>
    <row r="71" spans="1:25">
      <c r="A71" s="8" t="s">
        <v>68</v>
      </c>
      <c r="B71" s="8">
        <f>_xlfn.XLOOKUP(A71,'Equivalencia Nova - Milagros'!A:A,'Equivalencia Nova - Milagros'!B:B)</f>
        <v>2033960</v>
      </c>
      <c r="C71" s="14" t="s">
        <v>27</v>
      </c>
      <c r="D71" s="15"/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32525</v>
      </c>
      <c r="X71" s="16">
        <v>12436</v>
      </c>
      <c r="Y71" s="16">
        <v>10283</v>
      </c>
    </row>
    <row r="72" spans="1:25">
      <c r="A72" s="8" t="s">
        <v>70</v>
      </c>
      <c r="B72" s="8">
        <f>_xlfn.XLOOKUP(A72,'Equivalencia Nova - Milagros'!A:A,'Equivalencia Nova - Milagros'!B:B)</f>
        <v>2027510</v>
      </c>
      <c r="C72" s="9" t="s">
        <v>71</v>
      </c>
      <c r="D72" s="10" t="s">
        <v>37</v>
      </c>
      <c r="E72" s="12">
        <f>SUM(E73:E74)</f>
        <v>0</v>
      </c>
      <c r="F72" s="12">
        <f t="shared" ref="F72:Y72" si="20">SUM(F73:F74)</f>
        <v>0</v>
      </c>
      <c r="G72" s="12">
        <f t="shared" si="20"/>
        <v>0</v>
      </c>
      <c r="H72" s="12">
        <f t="shared" si="20"/>
        <v>0</v>
      </c>
      <c r="I72" s="12">
        <f t="shared" si="20"/>
        <v>0</v>
      </c>
      <c r="J72" s="12">
        <f t="shared" si="20"/>
        <v>0</v>
      </c>
      <c r="K72" s="12">
        <f t="shared" si="20"/>
        <v>0</v>
      </c>
      <c r="L72" s="12">
        <f t="shared" si="20"/>
        <v>0</v>
      </c>
      <c r="M72" s="12">
        <f t="shared" si="20"/>
        <v>13477</v>
      </c>
      <c r="N72" s="12">
        <f t="shared" si="20"/>
        <v>26943</v>
      </c>
      <c r="O72" s="12">
        <f t="shared" si="20"/>
        <v>3979</v>
      </c>
      <c r="P72" s="12">
        <f t="shared" si="20"/>
        <v>12435</v>
      </c>
      <c r="Q72" s="12">
        <f t="shared" si="20"/>
        <v>0</v>
      </c>
      <c r="R72" s="12">
        <f t="shared" si="20"/>
        <v>17040</v>
      </c>
      <c r="S72" s="12">
        <f t="shared" si="20"/>
        <v>19140</v>
      </c>
      <c r="T72" s="12">
        <f t="shared" si="20"/>
        <v>34660</v>
      </c>
      <c r="U72" s="12">
        <f t="shared" si="20"/>
        <v>20260</v>
      </c>
      <c r="V72" s="12">
        <f t="shared" si="20"/>
        <v>27380</v>
      </c>
      <c r="W72" s="12">
        <f t="shared" si="20"/>
        <v>22862</v>
      </c>
      <c r="X72" s="12">
        <f t="shared" si="20"/>
        <v>18381</v>
      </c>
      <c r="Y72" s="12">
        <f t="shared" si="20"/>
        <v>38764</v>
      </c>
    </row>
    <row r="73" spans="1:25">
      <c r="A73" s="8" t="s">
        <v>70</v>
      </c>
      <c r="B73" s="8">
        <f>_xlfn.XLOOKUP(A73,'Equivalencia Nova - Milagros'!A:A,'Equivalencia Nova - Milagros'!B:B)</f>
        <v>2027510</v>
      </c>
      <c r="C73" s="14" t="s">
        <v>26</v>
      </c>
      <c r="D73" s="15"/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13420</v>
      </c>
      <c r="N73" s="16">
        <v>26920</v>
      </c>
      <c r="O73" s="16">
        <v>3960</v>
      </c>
      <c r="P73" s="16">
        <v>12420</v>
      </c>
      <c r="Q73" s="16">
        <v>0</v>
      </c>
      <c r="R73" s="16">
        <v>17040</v>
      </c>
      <c r="S73" s="16">
        <v>19140</v>
      </c>
      <c r="T73" s="16">
        <v>34660</v>
      </c>
      <c r="U73" s="16">
        <v>20260</v>
      </c>
      <c r="V73" s="16">
        <v>27380</v>
      </c>
      <c r="W73" s="16">
        <v>22862</v>
      </c>
      <c r="X73" s="16">
        <v>18380</v>
      </c>
      <c r="Y73" s="16">
        <v>22780</v>
      </c>
    </row>
    <row r="74" spans="1:25" s="74" customFormat="1">
      <c r="A74" s="70" t="s">
        <v>70</v>
      </c>
      <c r="B74" s="70">
        <f>_xlfn.XLOOKUP(A74,'Equivalencia Nova - Milagros'!A:A,'Equivalencia Nova - Milagros'!B:B)</f>
        <v>2027510</v>
      </c>
      <c r="C74" s="71" t="s">
        <v>27</v>
      </c>
      <c r="D74" s="72"/>
      <c r="E74" s="73">
        <v>0</v>
      </c>
      <c r="F74" s="73">
        <v>0</v>
      </c>
      <c r="G74" s="73">
        <v>0</v>
      </c>
      <c r="H74" s="73">
        <v>0</v>
      </c>
      <c r="I74" s="73">
        <v>0</v>
      </c>
      <c r="J74" s="73">
        <v>0</v>
      </c>
      <c r="K74" s="73">
        <v>0</v>
      </c>
      <c r="L74" s="73">
        <v>0</v>
      </c>
      <c r="M74" s="73">
        <v>57</v>
      </c>
      <c r="N74" s="73">
        <v>23</v>
      </c>
      <c r="O74" s="73">
        <v>19</v>
      </c>
      <c r="P74" s="73">
        <v>15</v>
      </c>
      <c r="Q74" s="73">
        <v>0</v>
      </c>
      <c r="R74" s="73">
        <v>0</v>
      </c>
      <c r="S74" s="73">
        <v>0</v>
      </c>
      <c r="T74" s="73">
        <v>0</v>
      </c>
      <c r="U74" s="73">
        <v>0</v>
      </c>
      <c r="V74" s="73">
        <v>0</v>
      </c>
      <c r="W74" s="73">
        <v>0</v>
      </c>
      <c r="X74" s="73">
        <v>1</v>
      </c>
      <c r="Y74" s="73">
        <v>15984</v>
      </c>
    </row>
    <row r="75" spans="1:25">
      <c r="A75" s="8" t="s">
        <v>72</v>
      </c>
      <c r="B75" s="8">
        <f>_xlfn.XLOOKUP(A75,'Equivalencia Nova - Milagros'!A:A,'Equivalencia Nova - Milagros'!B:B)</f>
        <v>2032432</v>
      </c>
      <c r="C75" s="9" t="s">
        <v>73</v>
      </c>
      <c r="D75" s="10" t="s">
        <v>37</v>
      </c>
      <c r="E75" s="12">
        <f>SUM(E76:E78)</f>
        <v>4116</v>
      </c>
      <c r="F75" s="12">
        <f t="shared" ref="F75:Y75" si="21">SUM(F76:F78)</f>
        <v>3582</v>
      </c>
      <c r="G75" s="12">
        <f t="shared" si="21"/>
        <v>3372</v>
      </c>
      <c r="H75" s="12">
        <f t="shared" si="21"/>
        <v>12924</v>
      </c>
      <c r="I75" s="12">
        <f t="shared" si="21"/>
        <v>1722</v>
      </c>
      <c r="J75" s="12">
        <f t="shared" si="21"/>
        <v>2166</v>
      </c>
      <c r="K75" s="12">
        <f t="shared" si="21"/>
        <v>3108</v>
      </c>
      <c r="L75" s="12">
        <f t="shared" si="21"/>
        <v>2703</v>
      </c>
      <c r="M75" s="12">
        <f t="shared" si="21"/>
        <v>4380</v>
      </c>
      <c r="N75" s="12">
        <f t="shared" si="21"/>
        <v>2431</v>
      </c>
      <c r="O75" s="12">
        <f t="shared" si="21"/>
        <v>7882</v>
      </c>
      <c r="P75" s="12">
        <f t="shared" si="21"/>
        <v>3783</v>
      </c>
      <c r="Q75" s="12">
        <f t="shared" si="21"/>
        <v>6252</v>
      </c>
      <c r="R75" s="12">
        <f t="shared" si="21"/>
        <v>3285</v>
      </c>
      <c r="S75" s="12">
        <f t="shared" si="21"/>
        <v>1686</v>
      </c>
      <c r="T75" s="12">
        <f t="shared" si="21"/>
        <v>0</v>
      </c>
      <c r="U75" s="12">
        <f t="shared" si="21"/>
        <v>8050</v>
      </c>
      <c r="V75" s="12">
        <f t="shared" si="21"/>
        <v>6243</v>
      </c>
      <c r="W75" s="12">
        <f t="shared" si="21"/>
        <v>20382</v>
      </c>
      <c r="X75" s="12">
        <f t="shared" si="21"/>
        <v>14436</v>
      </c>
      <c r="Y75" s="12">
        <f t="shared" si="21"/>
        <v>17004</v>
      </c>
    </row>
    <row r="76" spans="1:25" s="66" customFormat="1">
      <c r="A76" s="62" t="s">
        <v>72</v>
      </c>
      <c r="B76" s="62">
        <f>_xlfn.XLOOKUP(A76,'Equivalencia Nova - Milagros'!A:A,'Equivalencia Nova - Milagros'!B:B)</f>
        <v>2032432</v>
      </c>
      <c r="C76" s="63" t="s">
        <v>26</v>
      </c>
      <c r="D76" s="64"/>
      <c r="E76" s="65">
        <v>0</v>
      </c>
      <c r="F76" s="65">
        <v>0</v>
      </c>
      <c r="G76" s="65">
        <v>0</v>
      </c>
      <c r="H76" s="65">
        <v>0</v>
      </c>
      <c r="I76" s="65">
        <v>0</v>
      </c>
      <c r="J76" s="65">
        <v>0</v>
      </c>
      <c r="K76" s="65">
        <v>0</v>
      </c>
      <c r="L76" s="65">
        <v>0</v>
      </c>
      <c r="M76" s="65">
        <v>0</v>
      </c>
      <c r="N76" s="65">
        <v>0</v>
      </c>
      <c r="O76" s="65">
        <v>0</v>
      </c>
      <c r="P76" s="65">
        <v>0</v>
      </c>
      <c r="Q76" s="65">
        <v>0</v>
      </c>
      <c r="R76" s="65">
        <v>0</v>
      </c>
      <c r="S76" s="65">
        <v>0</v>
      </c>
      <c r="T76" s="65">
        <v>0</v>
      </c>
      <c r="U76" s="65">
        <v>0</v>
      </c>
      <c r="V76" s="65">
        <v>0</v>
      </c>
      <c r="W76" s="65">
        <v>9240</v>
      </c>
      <c r="X76" s="65">
        <v>6240</v>
      </c>
      <c r="Y76" s="65">
        <v>7080</v>
      </c>
    </row>
    <row r="77" spans="1:25">
      <c r="A77" s="8" t="s">
        <v>72</v>
      </c>
      <c r="B77" s="8">
        <f>_xlfn.XLOOKUP(A77,'Equivalencia Nova - Milagros'!A:A,'Equivalencia Nova - Milagros'!B:B)</f>
        <v>2032432</v>
      </c>
      <c r="C77" s="14" t="s">
        <v>32</v>
      </c>
      <c r="D77" s="15"/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</row>
    <row r="78" spans="1:25">
      <c r="A78" s="8" t="s">
        <v>72</v>
      </c>
      <c r="B78" s="8">
        <f>_xlfn.XLOOKUP(A78,'Equivalencia Nova - Milagros'!A:A,'Equivalencia Nova - Milagros'!B:B)</f>
        <v>2032432</v>
      </c>
      <c r="C78" s="14" t="s">
        <v>27</v>
      </c>
      <c r="D78" s="15"/>
      <c r="E78" s="16">
        <v>4116</v>
      </c>
      <c r="F78" s="16">
        <v>3582</v>
      </c>
      <c r="G78" s="16">
        <v>3372</v>
      </c>
      <c r="H78" s="16">
        <v>12924</v>
      </c>
      <c r="I78" s="16">
        <v>1722</v>
      </c>
      <c r="J78" s="16">
        <v>2166</v>
      </c>
      <c r="K78" s="16">
        <v>3108</v>
      </c>
      <c r="L78" s="16">
        <v>2703</v>
      </c>
      <c r="M78" s="16">
        <v>4380</v>
      </c>
      <c r="N78" s="16">
        <v>2431</v>
      </c>
      <c r="O78" s="16">
        <v>7882</v>
      </c>
      <c r="P78" s="16">
        <v>3783</v>
      </c>
      <c r="Q78" s="16">
        <v>6252</v>
      </c>
      <c r="R78" s="16">
        <v>3285</v>
      </c>
      <c r="S78" s="16">
        <v>1686</v>
      </c>
      <c r="T78" s="16">
        <v>0</v>
      </c>
      <c r="U78" s="16">
        <v>8050</v>
      </c>
      <c r="V78" s="16">
        <v>6243</v>
      </c>
      <c r="W78" s="16">
        <v>11142</v>
      </c>
      <c r="X78" s="16">
        <v>8196</v>
      </c>
      <c r="Y78" s="16">
        <v>9924</v>
      </c>
    </row>
    <row r="79" spans="1:25">
      <c r="A79" s="8" t="s">
        <v>74</v>
      </c>
      <c r="B79" s="8">
        <f>_xlfn.XLOOKUP(A79,'Equivalencia Nova - Milagros'!A:A,'Equivalencia Nova - Milagros'!B:B)</f>
        <v>2032433</v>
      </c>
      <c r="C79" s="9" t="s">
        <v>75</v>
      </c>
      <c r="D79" s="10" t="s">
        <v>37</v>
      </c>
      <c r="E79" s="12">
        <f>SUM(E80:E81)</f>
        <v>0</v>
      </c>
      <c r="F79" s="12">
        <f t="shared" ref="F79:Y79" si="22">SUM(F80:F81)</f>
        <v>0</v>
      </c>
      <c r="G79" s="12">
        <f t="shared" si="22"/>
        <v>0</v>
      </c>
      <c r="H79" s="12">
        <f t="shared" si="22"/>
        <v>0</v>
      </c>
      <c r="I79" s="12">
        <f t="shared" si="22"/>
        <v>0</v>
      </c>
      <c r="J79" s="12">
        <f t="shared" si="22"/>
        <v>0</v>
      </c>
      <c r="K79" s="12">
        <f t="shared" si="22"/>
        <v>0</v>
      </c>
      <c r="L79" s="12">
        <f t="shared" si="22"/>
        <v>0</v>
      </c>
      <c r="M79" s="12">
        <f t="shared" si="22"/>
        <v>0</v>
      </c>
      <c r="N79" s="12">
        <f t="shared" si="22"/>
        <v>0</v>
      </c>
      <c r="O79" s="12">
        <f t="shared" si="22"/>
        <v>0</v>
      </c>
      <c r="P79" s="12">
        <f t="shared" si="22"/>
        <v>0</v>
      </c>
      <c r="Q79" s="12">
        <f t="shared" si="22"/>
        <v>0</v>
      </c>
      <c r="R79" s="12">
        <f t="shared" si="22"/>
        <v>0</v>
      </c>
      <c r="S79" s="12">
        <f t="shared" si="22"/>
        <v>0</v>
      </c>
      <c r="T79" s="12">
        <f t="shared" si="22"/>
        <v>0</v>
      </c>
      <c r="U79" s="12">
        <f t="shared" si="22"/>
        <v>70</v>
      </c>
      <c r="V79" s="12">
        <f t="shared" si="22"/>
        <v>3</v>
      </c>
      <c r="W79" s="12">
        <f t="shared" si="22"/>
        <v>9756</v>
      </c>
      <c r="X79" s="12">
        <f t="shared" si="22"/>
        <v>7419</v>
      </c>
      <c r="Y79" s="12">
        <f t="shared" si="22"/>
        <v>8370</v>
      </c>
    </row>
    <row r="80" spans="1:25" s="66" customFormat="1">
      <c r="A80" s="62" t="s">
        <v>74</v>
      </c>
      <c r="B80" s="62">
        <f>_xlfn.XLOOKUP(A80,'Equivalencia Nova - Milagros'!A:A,'Equivalencia Nova - Milagros'!B:B)</f>
        <v>2032433</v>
      </c>
      <c r="C80" s="63" t="s">
        <v>26</v>
      </c>
      <c r="D80" s="64"/>
      <c r="E80" s="67">
        <v>0</v>
      </c>
      <c r="F80" s="67">
        <v>0</v>
      </c>
      <c r="G80" s="67">
        <v>0</v>
      </c>
      <c r="H80" s="67">
        <v>0</v>
      </c>
      <c r="I80" s="67">
        <v>0</v>
      </c>
      <c r="J80" s="67">
        <v>0</v>
      </c>
      <c r="K80" s="67">
        <v>0</v>
      </c>
      <c r="L80" s="67">
        <v>0</v>
      </c>
      <c r="M80" s="67">
        <v>0</v>
      </c>
      <c r="N80" s="67">
        <v>0</v>
      </c>
      <c r="O80" s="67">
        <v>0</v>
      </c>
      <c r="P80" s="67">
        <v>0</v>
      </c>
      <c r="Q80" s="67">
        <v>0</v>
      </c>
      <c r="R80" s="67">
        <v>0</v>
      </c>
      <c r="S80" s="67">
        <v>0</v>
      </c>
      <c r="T80" s="67">
        <v>0</v>
      </c>
      <c r="U80" s="65">
        <v>70</v>
      </c>
      <c r="V80" s="65">
        <v>3</v>
      </c>
      <c r="W80" s="65">
        <v>9756</v>
      </c>
      <c r="X80" s="65">
        <v>7410</v>
      </c>
      <c r="Y80" s="65">
        <v>8370</v>
      </c>
    </row>
    <row r="81" spans="1:25">
      <c r="A81" s="8" t="s">
        <v>74</v>
      </c>
      <c r="B81" s="8">
        <f>_xlfn.XLOOKUP(A81,'Equivalencia Nova - Milagros'!A:A,'Equivalencia Nova - Milagros'!B:B)</f>
        <v>2032433</v>
      </c>
      <c r="C81" s="14" t="s">
        <v>31</v>
      </c>
      <c r="D81" s="15"/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16">
        <v>9</v>
      </c>
      <c r="Y81" s="16">
        <v>0</v>
      </c>
    </row>
    <row r="82" spans="1:25">
      <c r="A82" s="8" t="s">
        <v>76</v>
      </c>
      <c r="B82" s="8">
        <f>_xlfn.XLOOKUP(A82,'Equivalencia Nova - Milagros'!A:A,'Equivalencia Nova - Milagros'!B:B)</f>
        <v>2033358</v>
      </c>
      <c r="C82" s="9" t="s">
        <v>77</v>
      </c>
      <c r="D82" s="10" t="s">
        <v>42</v>
      </c>
      <c r="E82" s="12">
        <f>SUM(E83:E85)</f>
        <v>4872</v>
      </c>
      <c r="F82" s="12">
        <f t="shared" ref="F82:Y82" si="23">SUM(F83:F85)</f>
        <v>3846</v>
      </c>
      <c r="G82" s="12">
        <f t="shared" si="23"/>
        <v>3756</v>
      </c>
      <c r="H82" s="12">
        <f t="shared" si="23"/>
        <v>15483</v>
      </c>
      <c r="I82" s="12">
        <f t="shared" si="23"/>
        <v>1721</v>
      </c>
      <c r="J82" s="12">
        <f t="shared" si="23"/>
        <v>2190</v>
      </c>
      <c r="K82" s="12">
        <f t="shared" si="23"/>
        <v>2802</v>
      </c>
      <c r="L82" s="12">
        <f t="shared" si="23"/>
        <v>2259</v>
      </c>
      <c r="M82" s="12">
        <f t="shared" si="23"/>
        <v>4999</v>
      </c>
      <c r="N82" s="12">
        <f t="shared" si="23"/>
        <v>2311</v>
      </c>
      <c r="O82" s="12">
        <f t="shared" si="23"/>
        <v>2401</v>
      </c>
      <c r="P82" s="12">
        <f t="shared" si="23"/>
        <v>5769</v>
      </c>
      <c r="Q82" s="12">
        <f t="shared" si="23"/>
        <v>612</v>
      </c>
      <c r="R82" s="12">
        <f t="shared" si="23"/>
        <v>3136</v>
      </c>
      <c r="S82" s="12">
        <f t="shared" si="23"/>
        <v>5790</v>
      </c>
      <c r="T82" s="12">
        <f t="shared" si="23"/>
        <v>1722</v>
      </c>
      <c r="U82" s="12">
        <f t="shared" si="23"/>
        <v>1966</v>
      </c>
      <c r="V82" s="12">
        <f t="shared" si="23"/>
        <v>8828</v>
      </c>
      <c r="W82" s="12">
        <f t="shared" si="23"/>
        <v>10214</v>
      </c>
      <c r="X82" s="12">
        <f t="shared" si="23"/>
        <v>7923</v>
      </c>
      <c r="Y82" s="12">
        <f t="shared" si="23"/>
        <v>11913</v>
      </c>
    </row>
    <row r="83" spans="1:25" s="66" customFormat="1">
      <c r="A83" s="62" t="s">
        <v>76</v>
      </c>
      <c r="B83" s="62">
        <f>_xlfn.XLOOKUP(A83,'Equivalencia Nova - Milagros'!A:A,'Equivalencia Nova - Milagros'!B:B)</f>
        <v>2033358</v>
      </c>
      <c r="C83" s="63" t="s">
        <v>26</v>
      </c>
      <c r="D83" s="64"/>
      <c r="E83" s="68">
        <v>0</v>
      </c>
      <c r="F83" s="68">
        <v>0</v>
      </c>
      <c r="G83" s="68">
        <v>0</v>
      </c>
      <c r="H83" s="68">
        <v>0</v>
      </c>
      <c r="I83" s="68">
        <v>0</v>
      </c>
      <c r="J83" s="68">
        <v>0</v>
      </c>
      <c r="K83" s="68">
        <v>0</v>
      </c>
      <c r="L83" s="68">
        <v>0</v>
      </c>
      <c r="M83" s="68">
        <v>0</v>
      </c>
      <c r="N83" s="68">
        <v>0</v>
      </c>
      <c r="O83" s="68">
        <v>0</v>
      </c>
      <c r="P83" s="68">
        <v>0</v>
      </c>
      <c r="Q83" s="65">
        <v>0</v>
      </c>
      <c r="R83" s="65">
        <v>0</v>
      </c>
      <c r="S83" s="65">
        <v>0</v>
      </c>
      <c r="T83" s="65">
        <v>0</v>
      </c>
      <c r="U83" s="65">
        <v>0</v>
      </c>
      <c r="V83" s="65">
        <v>0</v>
      </c>
      <c r="W83" s="65">
        <v>0</v>
      </c>
      <c r="X83" s="65">
        <v>30</v>
      </c>
      <c r="Y83" s="65">
        <v>2760</v>
      </c>
    </row>
    <row r="84" spans="1:25">
      <c r="A84" s="8" t="s">
        <v>76</v>
      </c>
      <c r="B84" s="8">
        <f>_xlfn.XLOOKUP(A84,'Equivalencia Nova - Milagros'!A:A,'Equivalencia Nova - Milagros'!B:B)</f>
        <v>2033358</v>
      </c>
      <c r="C84" s="14" t="s">
        <v>32</v>
      </c>
      <c r="D84" s="15"/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0</v>
      </c>
      <c r="Y84" s="16">
        <v>0</v>
      </c>
    </row>
    <row r="85" spans="1:25">
      <c r="A85" s="8" t="s">
        <v>76</v>
      </c>
      <c r="B85" s="8">
        <f>_xlfn.XLOOKUP(A85,'Equivalencia Nova - Milagros'!A:A,'Equivalencia Nova - Milagros'!B:B)</f>
        <v>2033358</v>
      </c>
      <c r="C85" s="14" t="s">
        <v>27</v>
      </c>
      <c r="D85" s="15"/>
      <c r="E85" s="16">
        <v>4872</v>
      </c>
      <c r="F85" s="16">
        <v>3846</v>
      </c>
      <c r="G85" s="16">
        <v>3756</v>
      </c>
      <c r="H85" s="16">
        <v>15483</v>
      </c>
      <c r="I85" s="16">
        <v>1721</v>
      </c>
      <c r="J85" s="16">
        <v>2190</v>
      </c>
      <c r="K85" s="16">
        <v>2802</v>
      </c>
      <c r="L85" s="16">
        <v>2259</v>
      </c>
      <c r="M85" s="16">
        <v>4999</v>
      </c>
      <c r="N85" s="16">
        <v>2311</v>
      </c>
      <c r="O85" s="16">
        <v>2401</v>
      </c>
      <c r="P85" s="16">
        <v>5769</v>
      </c>
      <c r="Q85" s="16">
        <v>612</v>
      </c>
      <c r="R85" s="16">
        <v>3136</v>
      </c>
      <c r="S85" s="16">
        <v>5790</v>
      </c>
      <c r="T85" s="16">
        <v>1722</v>
      </c>
      <c r="U85" s="16">
        <v>1966</v>
      </c>
      <c r="V85" s="16">
        <v>8828</v>
      </c>
      <c r="W85" s="16">
        <v>10214</v>
      </c>
      <c r="X85" s="16">
        <v>7893</v>
      </c>
      <c r="Y85" s="16">
        <v>9153</v>
      </c>
    </row>
    <row r="86" spans="1:25">
      <c r="A86" s="8" t="s">
        <v>78</v>
      </c>
      <c r="B86" s="8" t="e">
        <f>_xlfn.XLOOKUP(A86,'Equivalencia Nova - Milagros'!A:A,'Equivalencia Nova - Milagros'!B:B)</f>
        <v>#N/A</v>
      </c>
      <c r="C86" s="9" t="s">
        <v>79</v>
      </c>
      <c r="D86" s="10" t="s">
        <v>42</v>
      </c>
      <c r="E86" s="12">
        <f>SUM(E87:E88)</f>
        <v>3504</v>
      </c>
      <c r="F86" s="12">
        <f t="shared" ref="F86:Y86" si="24">SUM(F87:F88)</f>
        <v>3576</v>
      </c>
      <c r="G86" s="12">
        <f t="shared" si="24"/>
        <v>3024</v>
      </c>
      <c r="H86" s="12">
        <f t="shared" si="24"/>
        <v>12446</v>
      </c>
      <c r="I86" s="12">
        <f t="shared" si="24"/>
        <v>1230</v>
      </c>
      <c r="J86" s="12">
        <f t="shared" si="24"/>
        <v>1494</v>
      </c>
      <c r="K86" s="12">
        <f t="shared" si="24"/>
        <v>1998</v>
      </c>
      <c r="L86" s="12">
        <f t="shared" si="24"/>
        <v>1935</v>
      </c>
      <c r="M86" s="12">
        <f t="shared" si="24"/>
        <v>4015</v>
      </c>
      <c r="N86" s="12">
        <f t="shared" si="24"/>
        <v>5593</v>
      </c>
      <c r="O86" s="12">
        <f t="shared" si="24"/>
        <v>5443</v>
      </c>
      <c r="P86" s="12">
        <f t="shared" si="24"/>
        <v>2709</v>
      </c>
      <c r="Q86" s="12">
        <f t="shared" si="24"/>
        <v>5303</v>
      </c>
      <c r="R86" s="12">
        <f t="shared" si="24"/>
        <v>2250</v>
      </c>
      <c r="S86" s="12">
        <f t="shared" si="24"/>
        <v>2616</v>
      </c>
      <c r="T86" s="12">
        <f t="shared" si="24"/>
        <v>3111</v>
      </c>
      <c r="U86" s="12">
        <f t="shared" si="24"/>
        <v>3070</v>
      </c>
      <c r="V86" s="12">
        <f t="shared" si="24"/>
        <v>4306</v>
      </c>
      <c r="W86" s="12">
        <f t="shared" si="24"/>
        <v>8135</v>
      </c>
      <c r="X86" s="12">
        <f t="shared" si="24"/>
        <v>5857</v>
      </c>
      <c r="Y86" s="12">
        <f t="shared" si="24"/>
        <v>7206</v>
      </c>
    </row>
    <row r="87" spans="1:25">
      <c r="A87" s="8" t="s">
        <v>78</v>
      </c>
      <c r="B87" s="8" t="e">
        <f>_xlfn.XLOOKUP(A87,'Equivalencia Nova - Milagros'!A:A,'Equivalencia Nova - Milagros'!B:B)</f>
        <v>#N/A</v>
      </c>
      <c r="C87" s="14" t="s">
        <v>27</v>
      </c>
      <c r="D87" s="15"/>
      <c r="E87" s="16">
        <v>3504</v>
      </c>
      <c r="F87" s="16">
        <v>3576</v>
      </c>
      <c r="G87" s="16">
        <v>3024</v>
      </c>
      <c r="H87" s="16">
        <v>12446</v>
      </c>
      <c r="I87" s="16">
        <v>1230</v>
      </c>
      <c r="J87" s="16">
        <v>1494</v>
      </c>
      <c r="K87" s="16">
        <v>1998</v>
      </c>
      <c r="L87" s="16">
        <v>1935</v>
      </c>
      <c r="M87" s="16">
        <v>4015</v>
      </c>
      <c r="N87" s="16">
        <v>5593</v>
      </c>
      <c r="O87" s="16">
        <v>5443</v>
      </c>
      <c r="P87" s="16">
        <v>2709</v>
      </c>
      <c r="Q87" s="16">
        <v>5303</v>
      </c>
      <c r="R87" s="16">
        <v>2250</v>
      </c>
      <c r="S87" s="16">
        <v>2616</v>
      </c>
      <c r="T87" s="16">
        <v>3111</v>
      </c>
      <c r="U87" s="16">
        <v>3070</v>
      </c>
      <c r="V87" s="16">
        <v>4306</v>
      </c>
      <c r="W87" s="17">
        <v>8135</v>
      </c>
      <c r="X87" s="16">
        <v>5857</v>
      </c>
      <c r="Y87" s="16">
        <v>7206</v>
      </c>
    </row>
    <row r="88" spans="1:25">
      <c r="A88" s="8" t="s">
        <v>78</v>
      </c>
      <c r="B88" s="8" t="e">
        <f>_xlfn.XLOOKUP(A88,'Equivalencia Nova - Milagros'!A:A,'Equivalencia Nova - Milagros'!B:B)</f>
        <v>#N/A</v>
      </c>
      <c r="C88" s="14" t="s">
        <v>32</v>
      </c>
      <c r="D88" s="15"/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</row>
    <row r="89" spans="1:25">
      <c r="A89" s="8" t="s">
        <v>80</v>
      </c>
      <c r="B89" s="8" t="e">
        <f>_xlfn.XLOOKUP(A89,'Equivalencia Nova - Milagros'!A:A,'Equivalencia Nova - Milagros'!B:B)</f>
        <v>#N/A</v>
      </c>
      <c r="C89" s="9" t="s">
        <v>81</v>
      </c>
      <c r="D89" s="10" t="s">
        <v>42</v>
      </c>
      <c r="E89" s="12">
        <f>SUM(E90:E91)</f>
        <v>5976</v>
      </c>
      <c r="F89" s="12">
        <f t="shared" ref="F89:Y89" si="25">SUM(F90:F91)</f>
        <v>5292</v>
      </c>
      <c r="G89" s="12">
        <f t="shared" si="25"/>
        <v>4632</v>
      </c>
      <c r="H89" s="12">
        <f t="shared" si="25"/>
        <v>15484</v>
      </c>
      <c r="I89" s="12">
        <f t="shared" si="25"/>
        <v>1926</v>
      </c>
      <c r="J89" s="12">
        <f t="shared" si="25"/>
        <v>2388</v>
      </c>
      <c r="K89" s="12">
        <f t="shared" si="25"/>
        <v>2886</v>
      </c>
      <c r="L89" s="12">
        <f t="shared" si="25"/>
        <v>3048</v>
      </c>
      <c r="M89" s="12">
        <f t="shared" si="25"/>
        <v>4951</v>
      </c>
      <c r="N89" s="12">
        <f t="shared" si="25"/>
        <v>2743</v>
      </c>
      <c r="O89" s="12">
        <f t="shared" si="25"/>
        <v>3661</v>
      </c>
      <c r="P89" s="12">
        <f t="shared" si="25"/>
        <v>6753</v>
      </c>
      <c r="Q89" s="12">
        <f t="shared" si="25"/>
        <v>476</v>
      </c>
      <c r="R89" s="12">
        <f t="shared" si="25"/>
        <v>5079</v>
      </c>
      <c r="S89" s="12">
        <f t="shared" si="25"/>
        <v>4147</v>
      </c>
      <c r="T89" s="12">
        <f t="shared" si="25"/>
        <v>1656</v>
      </c>
      <c r="U89" s="12">
        <f t="shared" si="25"/>
        <v>3488</v>
      </c>
      <c r="V89" s="12">
        <f t="shared" si="25"/>
        <v>8557</v>
      </c>
      <c r="W89" s="12">
        <f t="shared" si="25"/>
        <v>10689</v>
      </c>
      <c r="X89" s="12">
        <f t="shared" si="25"/>
        <v>11013</v>
      </c>
      <c r="Y89" s="12">
        <f t="shared" si="25"/>
        <v>10482</v>
      </c>
    </row>
    <row r="90" spans="1:25">
      <c r="A90" s="8" t="s">
        <v>80</v>
      </c>
      <c r="B90" s="8" t="e">
        <f>_xlfn.XLOOKUP(A90,'Equivalencia Nova - Milagros'!A:A,'Equivalencia Nova - Milagros'!B:B)</f>
        <v>#N/A</v>
      </c>
      <c r="C90" s="14" t="s">
        <v>27</v>
      </c>
      <c r="D90" s="15"/>
      <c r="E90" s="16">
        <v>5976</v>
      </c>
      <c r="F90" s="16">
        <v>5292</v>
      </c>
      <c r="G90" s="16">
        <v>4632</v>
      </c>
      <c r="H90" s="16">
        <v>15484</v>
      </c>
      <c r="I90" s="16">
        <v>1926</v>
      </c>
      <c r="J90" s="16">
        <v>2388</v>
      </c>
      <c r="K90" s="16">
        <v>2886</v>
      </c>
      <c r="L90" s="16">
        <v>3048</v>
      </c>
      <c r="M90" s="16">
        <v>4951</v>
      </c>
      <c r="N90" s="16">
        <v>2743</v>
      </c>
      <c r="O90" s="16">
        <v>3661</v>
      </c>
      <c r="P90" s="16">
        <v>6753</v>
      </c>
      <c r="Q90" s="16">
        <v>476</v>
      </c>
      <c r="R90" s="16">
        <v>5079</v>
      </c>
      <c r="S90" s="16">
        <v>4147</v>
      </c>
      <c r="T90" s="16">
        <v>1656</v>
      </c>
      <c r="U90" s="16">
        <v>3488</v>
      </c>
      <c r="V90" s="16">
        <v>8557</v>
      </c>
      <c r="W90" s="17">
        <v>10689</v>
      </c>
      <c r="X90" s="16">
        <v>11013</v>
      </c>
      <c r="Y90" s="16">
        <v>10482</v>
      </c>
    </row>
    <row r="91" spans="1:25">
      <c r="A91" s="8" t="s">
        <v>80</v>
      </c>
      <c r="B91" s="8" t="e">
        <f>_xlfn.XLOOKUP(A91,'Equivalencia Nova - Milagros'!A:A,'Equivalencia Nova - Milagros'!B:B)</f>
        <v>#N/A</v>
      </c>
      <c r="C91" s="14" t="s">
        <v>32</v>
      </c>
      <c r="D91" s="15"/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</row>
    <row r="92" spans="1:25">
      <c r="A92" s="8"/>
      <c r="B92" s="8">
        <f>_xlfn.XLOOKUP(A92,'Equivalencia Nova - Milagros'!A:A,'Equivalencia Nova - Milagros'!B:B)</f>
        <v>0</v>
      </c>
      <c r="C92" s="19" t="s">
        <v>198</v>
      </c>
      <c r="D92" s="10" t="s">
        <v>37</v>
      </c>
      <c r="E92" s="12">
        <f>SUM(E93:E96)</f>
        <v>0</v>
      </c>
      <c r="F92" s="12">
        <f t="shared" ref="F92:X92" si="26">SUM(F93:F96)</f>
        <v>0</v>
      </c>
      <c r="G92" s="12">
        <f t="shared" si="26"/>
        <v>0</v>
      </c>
      <c r="H92" s="12">
        <f t="shared" si="26"/>
        <v>0</v>
      </c>
      <c r="I92" s="12">
        <f t="shared" si="26"/>
        <v>0</v>
      </c>
      <c r="J92" s="12">
        <f t="shared" si="26"/>
        <v>0</v>
      </c>
      <c r="K92" s="12">
        <f t="shared" si="26"/>
        <v>0</v>
      </c>
      <c r="L92" s="12">
        <f t="shared" si="26"/>
        <v>0</v>
      </c>
      <c r="M92" s="12">
        <f t="shared" si="26"/>
        <v>0</v>
      </c>
      <c r="N92" s="12">
        <f t="shared" si="26"/>
        <v>0</v>
      </c>
      <c r="O92" s="12">
        <f t="shared" si="26"/>
        <v>0</v>
      </c>
      <c r="P92" s="12">
        <f t="shared" si="26"/>
        <v>0</v>
      </c>
      <c r="Q92" s="12">
        <f t="shared" si="26"/>
        <v>0</v>
      </c>
      <c r="R92" s="12">
        <f t="shared" si="26"/>
        <v>0</v>
      </c>
      <c r="S92" s="12">
        <f t="shared" si="26"/>
        <v>0</v>
      </c>
      <c r="T92" s="12">
        <f t="shared" si="26"/>
        <v>0</v>
      </c>
      <c r="U92" s="12">
        <f t="shared" si="26"/>
        <v>0</v>
      </c>
      <c r="V92" s="12">
        <f t="shared" si="26"/>
        <v>0</v>
      </c>
      <c r="W92" s="12">
        <f t="shared" si="26"/>
        <v>0</v>
      </c>
      <c r="X92" s="12">
        <f t="shared" si="26"/>
        <v>0</v>
      </c>
      <c r="Y92" s="12">
        <v>0</v>
      </c>
    </row>
    <row r="93" spans="1:25">
      <c r="A93" s="8"/>
      <c r="B93" s="8" t="e">
        <f>_xlfn.XLOOKUP(A93,'Equivalencia Nova - Milagros'!A:A,'Equivalencia Nova - Milagros'!B:B)</f>
        <v>#N/A</v>
      </c>
      <c r="C93" s="14" t="s">
        <v>27</v>
      </c>
      <c r="D93" s="15"/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16">
        <v>0</v>
      </c>
    </row>
    <row r="94" spans="1:25">
      <c r="A94" s="8"/>
      <c r="B94" s="8" t="e">
        <f>_xlfn.XLOOKUP(A94,'Equivalencia Nova - Milagros'!A:A,'Equivalencia Nova - Milagros'!B:B)</f>
        <v>#N/A</v>
      </c>
      <c r="C94" s="14" t="s">
        <v>32</v>
      </c>
      <c r="D94" s="15"/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16">
        <v>0</v>
      </c>
    </row>
    <row r="95" spans="1:25">
      <c r="A95" s="8"/>
      <c r="B95" s="8">
        <f>_xlfn.XLOOKUP(A95,'Equivalencia Nova - Milagros'!A:A,'Equivalencia Nova - Milagros'!B:B)</f>
        <v>0</v>
      </c>
      <c r="C95" s="14" t="s">
        <v>26</v>
      </c>
      <c r="D95" s="15"/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16">
        <v>0</v>
      </c>
    </row>
    <row r="96" spans="1:25">
      <c r="A96" s="8"/>
      <c r="B96" s="8">
        <f>_xlfn.XLOOKUP(A96,'Equivalencia Nova - Milagros'!A:A,'Equivalencia Nova - Milagros'!B:B)</f>
        <v>0</v>
      </c>
      <c r="C96" s="14" t="s">
        <v>31</v>
      </c>
      <c r="D96" s="15"/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16">
        <v>0</v>
      </c>
    </row>
    <row r="97" spans="1:25">
      <c r="A97" s="8"/>
      <c r="B97" s="8">
        <f>_xlfn.XLOOKUP(A97,'Equivalencia Nova - Milagros'!A:A,'Equivalencia Nova - Milagros'!B:B)</f>
        <v>0</v>
      </c>
      <c r="C97" s="9" t="s">
        <v>82</v>
      </c>
      <c r="D97" s="10" t="s">
        <v>203</v>
      </c>
      <c r="E97" s="12">
        <f>SUM(E98:E101)</f>
        <v>0</v>
      </c>
      <c r="F97" s="12">
        <f t="shared" ref="F97:X97" si="27">SUM(F98:F101)</f>
        <v>0</v>
      </c>
      <c r="G97" s="12">
        <f t="shared" si="27"/>
        <v>0</v>
      </c>
      <c r="H97" s="12">
        <f t="shared" si="27"/>
        <v>0</v>
      </c>
      <c r="I97" s="12">
        <f t="shared" si="27"/>
        <v>0</v>
      </c>
      <c r="J97" s="12">
        <f t="shared" si="27"/>
        <v>0</v>
      </c>
      <c r="K97" s="12">
        <f t="shared" si="27"/>
        <v>0</v>
      </c>
      <c r="L97" s="12">
        <f t="shared" si="27"/>
        <v>0</v>
      </c>
      <c r="M97" s="12">
        <f t="shared" si="27"/>
        <v>0</v>
      </c>
      <c r="N97" s="12">
        <f t="shared" si="27"/>
        <v>0</v>
      </c>
      <c r="O97" s="12">
        <f t="shared" si="27"/>
        <v>0</v>
      </c>
      <c r="P97" s="12">
        <f t="shared" si="27"/>
        <v>0</v>
      </c>
      <c r="Q97" s="12">
        <f t="shared" si="27"/>
        <v>0</v>
      </c>
      <c r="R97" s="12">
        <f t="shared" si="27"/>
        <v>0</v>
      </c>
      <c r="S97" s="12">
        <f t="shared" si="27"/>
        <v>0</v>
      </c>
      <c r="T97" s="12">
        <f t="shared" si="27"/>
        <v>0</v>
      </c>
      <c r="U97" s="12">
        <f t="shared" si="27"/>
        <v>0</v>
      </c>
      <c r="V97" s="12">
        <f t="shared" si="27"/>
        <v>0</v>
      </c>
      <c r="W97" s="12">
        <f t="shared" si="27"/>
        <v>0</v>
      </c>
      <c r="X97" s="12">
        <f t="shared" si="27"/>
        <v>0</v>
      </c>
      <c r="Y97" s="12">
        <v>0</v>
      </c>
    </row>
    <row r="98" spans="1:25">
      <c r="A98" s="8"/>
      <c r="B98" s="8">
        <f>_xlfn.XLOOKUP(A98,'Equivalencia Nova - Milagros'!A:A,'Equivalencia Nova - Milagros'!B:B)</f>
        <v>0</v>
      </c>
      <c r="C98" s="14" t="s">
        <v>27</v>
      </c>
      <c r="D98" s="15"/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16">
        <v>0</v>
      </c>
    </row>
    <row r="99" spans="1:25">
      <c r="A99" s="8"/>
      <c r="B99" s="8">
        <f>_xlfn.XLOOKUP(A99,'Equivalencia Nova - Milagros'!A:A,'Equivalencia Nova - Milagros'!B:B)</f>
        <v>0</v>
      </c>
      <c r="C99" s="14" t="s">
        <v>32</v>
      </c>
      <c r="D99" s="15"/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16">
        <v>0</v>
      </c>
    </row>
    <row r="100" spans="1:25">
      <c r="A100" s="8"/>
      <c r="B100" s="8">
        <f>_xlfn.XLOOKUP(A100,'Equivalencia Nova - Milagros'!A:A,'Equivalencia Nova - Milagros'!B:B)</f>
        <v>0</v>
      </c>
      <c r="C100" s="14" t="s">
        <v>26</v>
      </c>
      <c r="D100" s="15"/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16">
        <v>0</v>
      </c>
    </row>
    <row r="101" spans="1:25">
      <c r="A101" s="8"/>
      <c r="B101" s="8" t="e">
        <f>_xlfn.XLOOKUP(A101,'Equivalencia Nova - Milagros'!A:A,'Equivalencia Nova - Milagros'!B:B)</f>
        <v>#N/A</v>
      </c>
      <c r="C101" s="14" t="s">
        <v>31</v>
      </c>
      <c r="D101" s="15"/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16">
        <v>0</v>
      </c>
    </row>
    <row r="102" spans="1:25">
      <c r="A102" s="8" t="s">
        <v>83</v>
      </c>
      <c r="B102" s="8">
        <f>_xlfn.XLOOKUP(A102,'Equivalencia Nova - Milagros'!A:A,'Equivalencia Nova - Milagros'!B:B)</f>
        <v>2032434</v>
      </c>
      <c r="C102" s="9" t="s">
        <v>84</v>
      </c>
      <c r="D102" s="10" t="s">
        <v>42</v>
      </c>
      <c r="E102" s="12">
        <f>SUM(E103:E105)</f>
        <v>0</v>
      </c>
      <c r="F102" s="12">
        <f t="shared" ref="F102:Y102" si="28">SUM(F103:F105)</f>
        <v>0</v>
      </c>
      <c r="G102" s="12">
        <f t="shared" si="28"/>
        <v>0</v>
      </c>
      <c r="H102" s="12">
        <f t="shared" si="28"/>
        <v>0</v>
      </c>
      <c r="I102" s="12">
        <f t="shared" si="28"/>
        <v>0</v>
      </c>
      <c r="J102" s="12">
        <f t="shared" si="28"/>
        <v>0</v>
      </c>
      <c r="K102" s="12">
        <f t="shared" si="28"/>
        <v>0</v>
      </c>
      <c r="L102" s="12">
        <f t="shared" si="28"/>
        <v>0</v>
      </c>
      <c r="M102" s="12">
        <f t="shared" si="28"/>
        <v>0</v>
      </c>
      <c r="N102" s="12">
        <f t="shared" si="28"/>
        <v>0</v>
      </c>
      <c r="O102" s="12">
        <f t="shared" si="28"/>
        <v>0</v>
      </c>
      <c r="P102" s="12">
        <f t="shared" si="28"/>
        <v>11161</v>
      </c>
      <c r="Q102" s="12">
        <f t="shared" si="28"/>
        <v>5604</v>
      </c>
      <c r="R102" s="12">
        <f t="shared" si="28"/>
        <v>2865</v>
      </c>
      <c r="S102" s="12">
        <f t="shared" si="28"/>
        <v>2706</v>
      </c>
      <c r="T102" s="12">
        <f t="shared" si="28"/>
        <v>5137</v>
      </c>
      <c r="U102" s="12">
        <f t="shared" si="28"/>
        <v>1261</v>
      </c>
      <c r="V102" s="12">
        <f t="shared" si="28"/>
        <v>1336</v>
      </c>
      <c r="W102" s="12">
        <f t="shared" si="28"/>
        <v>4086</v>
      </c>
      <c r="X102" s="12">
        <f t="shared" si="28"/>
        <v>5954</v>
      </c>
      <c r="Y102" s="12">
        <f t="shared" si="28"/>
        <v>9077</v>
      </c>
    </row>
    <row r="103" spans="1:25" s="66" customFormat="1">
      <c r="A103" s="62" t="s">
        <v>83</v>
      </c>
      <c r="B103" s="62">
        <f>_xlfn.XLOOKUP(A103,'Equivalencia Nova - Milagros'!A:A,'Equivalencia Nova - Milagros'!B:B)</f>
        <v>2032434</v>
      </c>
      <c r="C103" s="63" t="s">
        <v>26</v>
      </c>
      <c r="D103" s="64"/>
      <c r="E103" s="65">
        <v>0</v>
      </c>
      <c r="F103" s="65">
        <v>0</v>
      </c>
      <c r="G103" s="65">
        <v>0</v>
      </c>
      <c r="H103" s="65">
        <v>0</v>
      </c>
      <c r="I103" s="65">
        <v>0</v>
      </c>
      <c r="J103" s="65">
        <v>0</v>
      </c>
      <c r="K103" s="65">
        <v>0</v>
      </c>
      <c r="L103" s="65">
        <v>0</v>
      </c>
      <c r="M103" s="65">
        <v>0</v>
      </c>
      <c r="N103" s="65">
        <v>0</v>
      </c>
      <c r="O103" s="65">
        <v>0</v>
      </c>
      <c r="P103" s="65">
        <v>0</v>
      </c>
      <c r="Q103" s="65">
        <v>0</v>
      </c>
      <c r="R103" s="65">
        <v>0</v>
      </c>
      <c r="S103" s="65">
        <v>0</v>
      </c>
      <c r="T103" s="65">
        <v>0</v>
      </c>
      <c r="U103" s="65">
        <v>0</v>
      </c>
      <c r="V103" s="65">
        <v>12</v>
      </c>
      <c r="W103" s="65">
        <v>504</v>
      </c>
      <c r="X103" s="65">
        <v>3648</v>
      </c>
      <c r="Y103" s="65">
        <v>1860</v>
      </c>
    </row>
    <row r="104" spans="1:25">
      <c r="A104" s="8" t="s">
        <v>83</v>
      </c>
      <c r="B104" s="8">
        <f>_xlfn.XLOOKUP(A104,'Equivalencia Nova - Milagros'!A:A,'Equivalencia Nova - Milagros'!B:B)</f>
        <v>2032434</v>
      </c>
      <c r="C104" s="14" t="s">
        <v>32</v>
      </c>
      <c r="D104" s="15"/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</row>
    <row r="105" spans="1:25">
      <c r="A105" s="8" t="s">
        <v>83</v>
      </c>
      <c r="B105" s="8">
        <f>_xlfn.XLOOKUP(A105,'Equivalencia Nova - Milagros'!A:A,'Equivalencia Nova - Milagros'!B:B)</f>
        <v>2032434</v>
      </c>
      <c r="C105" s="14" t="s">
        <v>27</v>
      </c>
      <c r="D105" s="15"/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11161</v>
      </c>
      <c r="Q105" s="16">
        <v>5604</v>
      </c>
      <c r="R105" s="16">
        <v>2865</v>
      </c>
      <c r="S105" s="16">
        <v>2706</v>
      </c>
      <c r="T105" s="16">
        <v>5137</v>
      </c>
      <c r="U105" s="16">
        <v>1261</v>
      </c>
      <c r="V105" s="16">
        <v>1324</v>
      </c>
      <c r="W105" s="16">
        <v>3582</v>
      </c>
      <c r="X105" s="16">
        <v>2306</v>
      </c>
      <c r="Y105" s="16">
        <v>7217</v>
      </c>
    </row>
    <row r="106" spans="1:25">
      <c r="A106" s="8" t="s">
        <v>85</v>
      </c>
      <c r="B106" s="8">
        <f>_xlfn.XLOOKUP(A106,'Equivalencia Nova - Milagros'!A:A,'Equivalencia Nova - Milagros'!B:B)</f>
        <v>2032435</v>
      </c>
      <c r="C106" s="9" t="s">
        <v>86</v>
      </c>
      <c r="D106" s="10" t="s">
        <v>42</v>
      </c>
      <c r="E106" s="12">
        <f>SUM(E107:E109)</f>
        <v>0</v>
      </c>
      <c r="F106" s="12">
        <f t="shared" ref="F106:Y106" si="29">SUM(F107:F109)</f>
        <v>0</v>
      </c>
      <c r="G106" s="12">
        <f t="shared" si="29"/>
        <v>0</v>
      </c>
      <c r="H106" s="12">
        <f t="shared" si="29"/>
        <v>0</v>
      </c>
      <c r="I106" s="12">
        <f t="shared" si="29"/>
        <v>0</v>
      </c>
      <c r="J106" s="12">
        <f t="shared" si="29"/>
        <v>0</v>
      </c>
      <c r="K106" s="12">
        <f t="shared" si="29"/>
        <v>0</v>
      </c>
      <c r="L106" s="12">
        <f t="shared" si="29"/>
        <v>0</v>
      </c>
      <c r="M106" s="12">
        <f t="shared" si="29"/>
        <v>0</v>
      </c>
      <c r="N106" s="12">
        <f t="shared" si="29"/>
        <v>0</v>
      </c>
      <c r="O106" s="12">
        <f t="shared" si="29"/>
        <v>0</v>
      </c>
      <c r="P106" s="12">
        <f t="shared" si="29"/>
        <v>8269</v>
      </c>
      <c r="Q106" s="12">
        <f t="shared" si="29"/>
        <v>3072</v>
      </c>
      <c r="R106" s="12">
        <f t="shared" si="29"/>
        <v>1292</v>
      </c>
      <c r="S106" s="12">
        <f t="shared" si="29"/>
        <v>1084</v>
      </c>
      <c r="T106" s="12">
        <f t="shared" si="29"/>
        <v>913</v>
      </c>
      <c r="U106" s="12">
        <f t="shared" si="29"/>
        <v>774</v>
      </c>
      <c r="V106" s="12">
        <f t="shared" si="29"/>
        <v>520</v>
      </c>
      <c r="W106" s="12">
        <f t="shared" si="29"/>
        <v>3272</v>
      </c>
      <c r="X106" s="12">
        <f t="shared" si="29"/>
        <v>2342</v>
      </c>
      <c r="Y106" s="12">
        <f t="shared" si="29"/>
        <v>5732</v>
      </c>
    </row>
    <row r="107" spans="1:25" s="66" customFormat="1">
      <c r="A107" s="62" t="s">
        <v>85</v>
      </c>
      <c r="B107" s="62">
        <f>_xlfn.XLOOKUP(A107,'Equivalencia Nova - Milagros'!A:A,'Equivalencia Nova - Milagros'!B:B)</f>
        <v>2032435</v>
      </c>
      <c r="C107" s="63" t="s">
        <v>26</v>
      </c>
      <c r="D107" s="64"/>
      <c r="E107" s="65">
        <v>0</v>
      </c>
      <c r="F107" s="65">
        <v>0</v>
      </c>
      <c r="G107" s="65">
        <v>0</v>
      </c>
      <c r="H107" s="65">
        <v>0</v>
      </c>
      <c r="I107" s="65">
        <v>0</v>
      </c>
      <c r="J107" s="65">
        <v>0</v>
      </c>
      <c r="K107" s="65">
        <v>0</v>
      </c>
      <c r="L107" s="65">
        <v>0</v>
      </c>
      <c r="M107" s="65">
        <v>0</v>
      </c>
      <c r="N107" s="65">
        <v>0</v>
      </c>
      <c r="O107" s="65">
        <v>0</v>
      </c>
      <c r="P107" s="65">
        <v>0</v>
      </c>
      <c r="Q107" s="65">
        <v>0</v>
      </c>
      <c r="R107" s="65">
        <v>0</v>
      </c>
      <c r="S107" s="65">
        <v>0</v>
      </c>
      <c r="T107" s="65">
        <v>0</v>
      </c>
      <c r="U107" s="65">
        <v>0</v>
      </c>
      <c r="V107" s="65">
        <v>12</v>
      </c>
      <c r="W107" s="65">
        <v>312</v>
      </c>
      <c r="X107" s="65">
        <v>1452</v>
      </c>
      <c r="Y107" s="65">
        <v>684</v>
      </c>
    </row>
    <row r="108" spans="1:25">
      <c r="A108" s="8" t="s">
        <v>85</v>
      </c>
      <c r="B108" s="8">
        <f>_xlfn.XLOOKUP(A108,'Equivalencia Nova - Milagros'!A:A,'Equivalencia Nova - Milagros'!B:B)</f>
        <v>2032435</v>
      </c>
      <c r="C108" s="14" t="s">
        <v>32</v>
      </c>
      <c r="D108" s="15"/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</row>
    <row r="109" spans="1:25">
      <c r="A109" s="8" t="s">
        <v>85</v>
      </c>
      <c r="B109" s="8">
        <f>_xlfn.XLOOKUP(A109,'Equivalencia Nova - Milagros'!A:A,'Equivalencia Nova - Milagros'!B:B)</f>
        <v>2032435</v>
      </c>
      <c r="C109" s="14" t="s">
        <v>27</v>
      </c>
      <c r="D109" s="15"/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8269</v>
      </c>
      <c r="Q109" s="16">
        <v>3072</v>
      </c>
      <c r="R109" s="16">
        <v>1292</v>
      </c>
      <c r="S109" s="16">
        <v>1084</v>
      </c>
      <c r="T109" s="16">
        <v>913</v>
      </c>
      <c r="U109" s="16">
        <v>774</v>
      </c>
      <c r="V109" s="16">
        <v>508</v>
      </c>
      <c r="W109" s="16">
        <v>2960</v>
      </c>
      <c r="X109" s="16">
        <v>890</v>
      </c>
      <c r="Y109" s="16">
        <v>5048</v>
      </c>
    </row>
    <row r="110" spans="1:25">
      <c r="A110" s="8" t="s">
        <v>87</v>
      </c>
      <c r="B110" s="8">
        <f>_xlfn.XLOOKUP(A110,'Equivalencia Nova - Milagros'!A:A,'Equivalencia Nova - Milagros'!B:B)</f>
        <v>2518081</v>
      </c>
      <c r="C110" s="9" t="s">
        <v>88</v>
      </c>
      <c r="D110" s="10" t="s">
        <v>30</v>
      </c>
      <c r="E110" s="12">
        <f>SUM(E111:E114)</f>
        <v>0</v>
      </c>
      <c r="F110" s="12">
        <f t="shared" ref="F110:Y110" si="30">SUM(F111:F114)</f>
        <v>0</v>
      </c>
      <c r="G110" s="12">
        <f t="shared" si="30"/>
        <v>0</v>
      </c>
      <c r="H110" s="12">
        <f t="shared" si="30"/>
        <v>0</v>
      </c>
      <c r="I110" s="12">
        <f t="shared" si="30"/>
        <v>0</v>
      </c>
      <c r="J110" s="12">
        <f t="shared" si="30"/>
        <v>0</v>
      </c>
      <c r="K110" s="12">
        <f t="shared" si="30"/>
        <v>0</v>
      </c>
      <c r="L110" s="12">
        <f t="shared" si="30"/>
        <v>0</v>
      </c>
      <c r="M110" s="12">
        <f t="shared" si="30"/>
        <v>0</v>
      </c>
      <c r="N110" s="12">
        <f t="shared" si="30"/>
        <v>0</v>
      </c>
      <c r="O110" s="12">
        <f t="shared" si="30"/>
        <v>0</v>
      </c>
      <c r="P110" s="12">
        <f t="shared" si="30"/>
        <v>0</v>
      </c>
      <c r="Q110" s="12">
        <f t="shared" si="30"/>
        <v>0</v>
      </c>
      <c r="R110" s="12">
        <f t="shared" si="30"/>
        <v>0</v>
      </c>
      <c r="S110" s="12">
        <f t="shared" si="30"/>
        <v>0</v>
      </c>
      <c r="T110" s="12">
        <f t="shared" si="30"/>
        <v>0</v>
      </c>
      <c r="U110" s="12">
        <f t="shared" si="30"/>
        <v>0</v>
      </c>
      <c r="V110" s="12">
        <f t="shared" si="30"/>
        <v>0</v>
      </c>
      <c r="W110" s="12">
        <f t="shared" si="30"/>
        <v>0</v>
      </c>
      <c r="X110" s="12">
        <f t="shared" si="30"/>
        <v>39011</v>
      </c>
      <c r="Y110" s="12">
        <f t="shared" si="30"/>
        <v>40813</v>
      </c>
    </row>
    <row r="111" spans="1:25" s="66" customFormat="1">
      <c r="A111" s="62" t="s">
        <v>87</v>
      </c>
      <c r="B111" s="62">
        <f>_xlfn.XLOOKUP(A111,'Equivalencia Nova - Milagros'!A:A,'Equivalencia Nova - Milagros'!B:B)</f>
        <v>2518081</v>
      </c>
      <c r="C111" s="63" t="s">
        <v>26</v>
      </c>
      <c r="D111" s="64"/>
      <c r="E111" s="69">
        <v>0</v>
      </c>
      <c r="F111" s="69">
        <v>0</v>
      </c>
      <c r="G111" s="69">
        <v>0</v>
      </c>
      <c r="H111" s="69">
        <v>0</v>
      </c>
      <c r="I111" s="69">
        <v>0</v>
      </c>
      <c r="J111" s="69">
        <v>0</v>
      </c>
      <c r="K111" s="69">
        <v>0</v>
      </c>
      <c r="L111" s="69">
        <v>0</v>
      </c>
      <c r="M111" s="69">
        <v>0</v>
      </c>
      <c r="N111" s="69">
        <v>0</v>
      </c>
      <c r="O111" s="69">
        <v>0</v>
      </c>
      <c r="P111" s="69">
        <v>0</v>
      </c>
      <c r="Q111" s="69">
        <v>0</v>
      </c>
      <c r="R111" s="69">
        <v>0</v>
      </c>
      <c r="S111" s="69">
        <v>0</v>
      </c>
      <c r="T111" s="69">
        <v>0</v>
      </c>
      <c r="U111" s="69">
        <v>0</v>
      </c>
      <c r="V111" s="69">
        <v>0</v>
      </c>
      <c r="W111" s="69">
        <v>0</v>
      </c>
      <c r="X111" s="65">
        <v>9120</v>
      </c>
      <c r="Y111" s="65">
        <v>0</v>
      </c>
    </row>
    <row r="112" spans="1:25">
      <c r="A112" s="8" t="s">
        <v>87</v>
      </c>
      <c r="B112" s="8">
        <f>_xlfn.XLOOKUP(A112,'Equivalencia Nova - Milagros'!A:A,'Equivalencia Nova - Milagros'!B:B)</f>
        <v>2518081</v>
      </c>
      <c r="C112" s="14" t="s">
        <v>31</v>
      </c>
      <c r="D112" s="15"/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16">
        <v>0</v>
      </c>
    </row>
    <row r="113" spans="1:25">
      <c r="A113" s="8" t="s">
        <v>87</v>
      </c>
      <c r="B113" s="8">
        <f>_xlfn.XLOOKUP(A113,'Equivalencia Nova - Milagros'!A:A,'Equivalencia Nova - Milagros'!B:B)</f>
        <v>2518081</v>
      </c>
      <c r="C113" s="14" t="s">
        <v>32</v>
      </c>
      <c r="D113" s="15"/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16">
        <v>0</v>
      </c>
    </row>
    <row r="114" spans="1:25" s="74" customFormat="1">
      <c r="A114" s="70" t="s">
        <v>87</v>
      </c>
      <c r="B114" s="70">
        <f>_xlfn.XLOOKUP(A114,'Equivalencia Nova - Milagros'!A:A,'Equivalencia Nova - Milagros'!B:B)</f>
        <v>2518081</v>
      </c>
      <c r="C114" s="71" t="s">
        <v>27</v>
      </c>
      <c r="D114" s="72"/>
      <c r="E114" s="73">
        <v>0</v>
      </c>
      <c r="F114" s="73">
        <v>0</v>
      </c>
      <c r="G114" s="73">
        <v>0</v>
      </c>
      <c r="H114" s="73">
        <v>0</v>
      </c>
      <c r="I114" s="73">
        <v>0</v>
      </c>
      <c r="J114" s="73">
        <v>0</v>
      </c>
      <c r="K114" s="73">
        <v>0</v>
      </c>
      <c r="L114" s="73">
        <v>0</v>
      </c>
      <c r="M114" s="73">
        <v>0</v>
      </c>
      <c r="N114" s="73">
        <v>0</v>
      </c>
      <c r="O114" s="73">
        <v>0</v>
      </c>
      <c r="P114" s="73">
        <v>0</v>
      </c>
      <c r="Q114" s="73">
        <v>0</v>
      </c>
      <c r="R114" s="73">
        <v>0</v>
      </c>
      <c r="S114" s="73">
        <v>0</v>
      </c>
      <c r="T114" s="73">
        <v>0</v>
      </c>
      <c r="U114" s="73">
        <v>0</v>
      </c>
      <c r="V114" s="73">
        <v>0</v>
      </c>
      <c r="W114" s="73">
        <v>0</v>
      </c>
      <c r="X114" s="73">
        <v>29891</v>
      </c>
      <c r="Y114" s="73">
        <v>40813</v>
      </c>
    </row>
    <row r="115" spans="1:25">
      <c r="A115" s="8" t="s">
        <v>89</v>
      </c>
      <c r="B115" s="8">
        <f>_xlfn.XLOOKUP(A115,'Equivalencia Nova - Milagros'!A:A,'Equivalencia Nova - Milagros'!B:B)</f>
        <v>2030727</v>
      </c>
      <c r="C115" s="9" t="s">
        <v>90</v>
      </c>
      <c r="D115" s="10" t="s">
        <v>37</v>
      </c>
      <c r="E115" s="12">
        <f>SUM(E116:E118)</f>
        <v>0</v>
      </c>
      <c r="F115" s="12">
        <f t="shared" ref="F115:Y115" si="31">SUM(F116:F118)</f>
        <v>0</v>
      </c>
      <c r="G115" s="12">
        <f t="shared" si="31"/>
        <v>26815</v>
      </c>
      <c r="H115" s="12">
        <f t="shared" si="31"/>
        <v>0</v>
      </c>
      <c r="I115" s="12">
        <f t="shared" si="31"/>
        <v>0</v>
      </c>
      <c r="J115" s="12">
        <f t="shared" si="31"/>
        <v>62</v>
      </c>
      <c r="K115" s="12">
        <f t="shared" si="31"/>
        <v>1194</v>
      </c>
      <c r="L115" s="12">
        <f t="shared" si="31"/>
        <v>558</v>
      </c>
      <c r="M115" s="12">
        <f t="shared" si="31"/>
        <v>684</v>
      </c>
      <c r="N115" s="12">
        <f t="shared" si="31"/>
        <v>250</v>
      </c>
      <c r="O115" s="12">
        <f t="shared" si="31"/>
        <v>0</v>
      </c>
      <c r="P115" s="12">
        <f t="shared" si="31"/>
        <v>0</v>
      </c>
      <c r="Q115" s="12">
        <f t="shared" si="31"/>
        <v>0</v>
      </c>
      <c r="R115" s="12">
        <f t="shared" si="31"/>
        <v>8307</v>
      </c>
      <c r="S115" s="12">
        <f t="shared" si="31"/>
        <v>5106</v>
      </c>
      <c r="T115" s="12">
        <f t="shared" si="31"/>
        <v>4305</v>
      </c>
      <c r="U115" s="12">
        <f t="shared" si="31"/>
        <v>2577</v>
      </c>
      <c r="V115" s="12">
        <f t="shared" si="31"/>
        <v>2304</v>
      </c>
      <c r="W115" s="12">
        <f t="shared" si="31"/>
        <v>1962</v>
      </c>
      <c r="X115" s="12">
        <f t="shared" si="31"/>
        <v>2364</v>
      </c>
      <c r="Y115" s="12">
        <f t="shared" si="31"/>
        <v>3507</v>
      </c>
    </row>
    <row r="116" spans="1:25" s="66" customFormat="1">
      <c r="A116" s="62" t="s">
        <v>89</v>
      </c>
      <c r="B116" s="62">
        <f>_xlfn.XLOOKUP(A116,'Equivalencia Nova - Milagros'!A:A,'Equivalencia Nova - Milagros'!B:B)</f>
        <v>2030727</v>
      </c>
      <c r="C116" s="63" t="s">
        <v>26</v>
      </c>
      <c r="D116" s="64"/>
      <c r="E116" s="68">
        <v>0</v>
      </c>
      <c r="F116" s="68">
        <v>0</v>
      </c>
      <c r="G116" s="68">
        <v>0</v>
      </c>
      <c r="H116" s="68">
        <v>0</v>
      </c>
      <c r="I116" s="68">
        <v>0</v>
      </c>
      <c r="J116" s="68">
        <v>0</v>
      </c>
      <c r="K116" s="68">
        <v>0</v>
      </c>
      <c r="L116" s="68">
        <v>0</v>
      </c>
      <c r="M116" s="68">
        <v>0</v>
      </c>
      <c r="N116" s="68">
        <v>0</v>
      </c>
      <c r="O116" s="68">
        <v>0</v>
      </c>
      <c r="P116" s="68">
        <v>0</v>
      </c>
      <c r="Q116" s="65">
        <v>0</v>
      </c>
      <c r="R116" s="65">
        <v>0</v>
      </c>
      <c r="S116" s="65">
        <v>30</v>
      </c>
      <c r="T116" s="65">
        <v>2000</v>
      </c>
      <c r="U116" s="65">
        <v>1020</v>
      </c>
      <c r="V116" s="65">
        <v>960</v>
      </c>
      <c r="W116" s="65">
        <v>30</v>
      </c>
      <c r="X116" s="65">
        <v>0</v>
      </c>
      <c r="Y116" s="65">
        <v>1080</v>
      </c>
    </row>
    <row r="117" spans="1:25">
      <c r="A117" s="8" t="s">
        <v>89</v>
      </c>
      <c r="B117" s="8">
        <f>_xlfn.XLOOKUP(A117,'Equivalencia Nova - Milagros'!A:A,'Equivalencia Nova - Milagros'!B:B)</f>
        <v>2030727</v>
      </c>
      <c r="C117" s="14" t="s">
        <v>32</v>
      </c>
      <c r="D117" s="15"/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16">
        <v>0</v>
      </c>
    </row>
    <row r="118" spans="1:25">
      <c r="A118" s="8" t="s">
        <v>89</v>
      </c>
      <c r="B118" s="8">
        <f>_xlfn.XLOOKUP(A118,'Equivalencia Nova - Milagros'!A:A,'Equivalencia Nova - Milagros'!B:B)</f>
        <v>2030727</v>
      </c>
      <c r="C118" s="14" t="s">
        <v>27</v>
      </c>
      <c r="D118" s="15"/>
      <c r="E118" s="16">
        <v>0</v>
      </c>
      <c r="F118" s="16">
        <v>0</v>
      </c>
      <c r="G118" s="16">
        <v>26815</v>
      </c>
      <c r="H118" s="16">
        <v>0</v>
      </c>
      <c r="I118" s="16">
        <v>0</v>
      </c>
      <c r="J118" s="16">
        <v>62</v>
      </c>
      <c r="K118" s="16">
        <v>1194</v>
      </c>
      <c r="L118" s="16">
        <v>558</v>
      </c>
      <c r="M118" s="16">
        <v>684</v>
      </c>
      <c r="N118" s="16">
        <v>250</v>
      </c>
      <c r="O118" s="16">
        <v>0</v>
      </c>
      <c r="P118" s="16">
        <v>0</v>
      </c>
      <c r="Q118" s="16">
        <v>0</v>
      </c>
      <c r="R118" s="16">
        <v>8307</v>
      </c>
      <c r="S118" s="16">
        <v>5076</v>
      </c>
      <c r="T118" s="16">
        <v>2305</v>
      </c>
      <c r="U118" s="16">
        <v>1557</v>
      </c>
      <c r="V118" s="16">
        <v>1344</v>
      </c>
      <c r="W118" s="16">
        <v>1932</v>
      </c>
      <c r="X118" s="16">
        <v>2364</v>
      </c>
      <c r="Y118" s="16">
        <v>2427</v>
      </c>
    </row>
    <row r="119" spans="1:25">
      <c r="A119" s="8" t="s">
        <v>91</v>
      </c>
      <c r="B119" s="8" t="e">
        <f>_xlfn.XLOOKUP(A119,'Equivalencia Nova - Milagros'!A:A,'Equivalencia Nova - Milagros'!B:B)</f>
        <v>#N/A</v>
      </c>
      <c r="C119" s="9" t="s">
        <v>92</v>
      </c>
      <c r="D119" s="10" t="s">
        <v>25</v>
      </c>
      <c r="E119" s="12">
        <f>SUM(E120:E121)</f>
        <v>15580</v>
      </c>
      <c r="F119" s="12">
        <f t="shared" ref="F119:Y119" si="32">SUM(F120:F121)</f>
        <v>15580</v>
      </c>
      <c r="G119" s="12">
        <f t="shared" si="32"/>
        <v>14040</v>
      </c>
      <c r="H119" s="12">
        <f t="shared" si="32"/>
        <v>11357</v>
      </c>
      <c r="I119" s="12">
        <f t="shared" si="32"/>
        <v>19840</v>
      </c>
      <c r="J119" s="12">
        <f t="shared" si="32"/>
        <v>13760</v>
      </c>
      <c r="K119" s="12">
        <f t="shared" si="32"/>
        <v>14220</v>
      </c>
      <c r="L119" s="12">
        <f t="shared" si="32"/>
        <v>14300</v>
      </c>
      <c r="M119" s="12">
        <f t="shared" si="32"/>
        <v>12842</v>
      </c>
      <c r="N119" s="12">
        <f t="shared" si="32"/>
        <v>14245</v>
      </c>
      <c r="O119" s="12">
        <f t="shared" si="32"/>
        <v>27003</v>
      </c>
      <c r="P119" s="12">
        <f t="shared" si="32"/>
        <v>18527</v>
      </c>
      <c r="Q119" s="12">
        <f t="shared" si="32"/>
        <v>19747</v>
      </c>
      <c r="R119" s="12">
        <f t="shared" si="32"/>
        <v>14183</v>
      </c>
      <c r="S119" s="12">
        <f t="shared" si="32"/>
        <v>13980</v>
      </c>
      <c r="T119" s="12">
        <f t="shared" si="32"/>
        <v>16620</v>
      </c>
      <c r="U119" s="12">
        <f t="shared" si="32"/>
        <v>20105</v>
      </c>
      <c r="V119" s="12">
        <f t="shared" si="32"/>
        <v>25966</v>
      </c>
      <c r="W119" s="12">
        <f t="shared" si="32"/>
        <v>23480</v>
      </c>
      <c r="X119" s="12">
        <f t="shared" si="32"/>
        <v>17581</v>
      </c>
      <c r="Y119" s="12">
        <f t="shared" si="32"/>
        <v>20980</v>
      </c>
    </row>
    <row r="120" spans="1:25">
      <c r="A120" s="8" t="s">
        <v>91</v>
      </c>
      <c r="B120" s="8" t="e">
        <f>_xlfn.XLOOKUP(A120,'Equivalencia Nova - Milagros'!A:A,'Equivalencia Nova - Milagros'!B:B)</f>
        <v>#N/A</v>
      </c>
      <c r="C120" s="14" t="s">
        <v>27</v>
      </c>
      <c r="D120" s="15"/>
      <c r="E120" s="16">
        <v>15580</v>
      </c>
      <c r="F120" s="16">
        <v>15580</v>
      </c>
      <c r="G120" s="16">
        <v>14040</v>
      </c>
      <c r="H120" s="16">
        <v>11357</v>
      </c>
      <c r="I120" s="16">
        <v>19840</v>
      </c>
      <c r="J120" s="16">
        <v>13760</v>
      </c>
      <c r="K120" s="16">
        <v>14220</v>
      </c>
      <c r="L120" s="16">
        <v>14300</v>
      </c>
      <c r="M120" s="16">
        <v>12842</v>
      </c>
      <c r="N120" s="16">
        <v>14245</v>
      </c>
      <c r="O120" s="16">
        <v>27003</v>
      </c>
      <c r="P120" s="16">
        <v>18527</v>
      </c>
      <c r="Q120" s="16">
        <v>19747</v>
      </c>
      <c r="R120" s="16">
        <v>14183</v>
      </c>
      <c r="S120" s="16">
        <v>13980</v>
      </c>
      <c r="T120" s="16">
        <v>16620</v>
      </c>
      <c r="U120" s="16">
        <v>20105</v>
      </c>
      <c r="V120" s="16">
        <v>25966</v>
      </c>
      <c r="W120" s="17">
        <v>23480</v>
      </c>
      <c r="X120" s="16">
        <v>17581</v>
      </c>
      <c r="Y120" s="16">
        <v>20980</v>
      </c>
    </row>
    <row r="121" spans="1:25">
      <c r="A121" s="8" t="s">
        <v>91</v>
      </c>
      <c r="B121" s="8" t="e">
        <f>_xlfn.XLOOKUP(A121,'Equivalencia Nova - Milagros'!A:A,'Equivalencia Nova - Milagros'!B:B)</f>
        <v>#N/A</v>
      </c>
      <c r="C121" s="14" t="s">
        <v>32</v>
      </c>
      <c r="D121" s="15"/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7">
        <v>0</v>
      </c>
      <c r="X121" s="16">
        <v>0</v>
      </c>
      <c r="Y121" s="16">
        <v>0</v>
      </c>
    </row>
    <row r="122" spans="1:25">
      <c r="A122" s="8" t="s">
        <v>93</v>
      </c>
      <c r="B122" s="8" t="e">
        <f>_xlfn.XLOOKUP(A122,'Equivalencia Nova - Milagros'!A:A,'Equivalencia Nova - Milagros'!B:B)</f>
        <v>#N/A</v>
      </c>
      <c r="C122" s="9" t="s">
        <v>94</v>
      </c>
      <c r="D122" s="10" t="s">
        <v>37</v>
      </c>
      <c r="E122" s="12">
        <f>SUM(E123:E124)</f>
        <v>16365</v>
      </c>
      <c r="F122" s="12">
        <f t="shared" ref="F122:Y122" si="33">SUM(F123:F124)</f>
        <v>18340</v>
      </c>
      <c r="G122" s="12">
        <f t="shared" si="33"/>
        <v>16175</v>
      </c>
      <c r="H122" s="12">
        <f t="shared" si="33"/>
        <v>15191</v>
      </c>
      <c r="I122" s="12">
        <f t="shared" si="33"/>
        <v>20130</v>
      </c>
      <c r="J122" s="12">
        <f t="shared" si="33"/>
        <v>16375</v>
      </c>
      <c r="K122" s="12">
        <f t="shared" si="33"/>
        <v>18301</v>
      </c>
      <c r="L122" s="12">
        <f t="shared" si="33"/>
        <v>11192</v>
      </c>
      <c r="M122" s="12">
        <f t="shared" si="33"/>
        <v>12081</v>
      </c>
      <c r="N122" s="12">
        <f t="shared" si="33"/>
        <v>13481</v>
      </c>
      <c r="O122" s="12">
        <f t="shared" si="33"/>
        <v>12797</v>
      </c>
      <c r="P122" s="12">
        <f t="shared" si="33"/>
        <v>18446</v>
      </c>
      <c r="Q122" s="12">
        <f t="shared" si="33"/>
        <v>19339</v>
      </c>
      <c r="R122" s="12">
        <f t="shared" si="33"/>
        <v>7102</v>
      </c>
      <c r="S122" s="12">
        <f t="shared" si="33"/>
        <v>8354</v>
      </c>
      <c r="T122" s="12">
        <f t="shared" si="33"/>
        <v>15089</v>
      </c>
      <c r="U122" s="12">
        <f t="shared" si="33"/>
        <v>12609</v>
      </c>
      <c r="V122" s="12">
        <f t="shared" si="33"/>
        <v>2615</v>
      </c>
      <c r="W122" s="12">
        <f t="shared" si="33"/>
        <v>3195</v>
      </c>
      <c r="X122" s="12">
        <f t="shared" si="33"/>
        <v>18601</v>
      </c>
      <c r="Y122" s="12">
        <f t="shared" si="33"/>
        <v>14774</v>
      </c>
    </row>
    <row r="123" spans="1:25">
      <c r="A123" s="8" t="s">
        <v>93</v>
      </c>
      <c r="B123" s="8" t="e">
        <f>_xlfn.XLOOKUP(A123,'Equivalencia Nova - Milagros'!A:A,'Equivalencia Nova - Milagros'!B:B)</f>
        <v>#N/A</v>
      </c>
      <c r="C123" s="14" t="s">
        <v>27</v>
      </c>
      <c r="D123" s="15"/>
      <c r="E123" s="16">
        <v>16365</v>
      </c>
      <c r="F123" s="16">
        <v>18340</v>
      </c>
      <c r="G123" s="16">
        <v>16175</v>
      </c>
      <c r="H123" s="16">
        <v>15191</v>
      </c>
      <c r="I123" s="16">
        <v>20130</v>
      </c>
      <c r="J123" s="16">
        <v>16375</v>
      </c>
      <c r="K123" s="16">
        <v>18301</v>
      </c>
      <c r="L123" s="16">
        <v>11192</v>
      </c>
      <c r="M123" s="16">
        <v>12081</v>
      </c>
      <c r="N123" s="16">
        <v>13481</v>
      </c>
      <c r="O123" s="16">
        <v>12797</v>
      </c>
      <c r="P123" s="16">
        <v>18446</v>
      </c>
      <c r="Q123" s="16">
        <v>19339</v>
      </c>
      <c r="R123" s="16">
        <v>7102</v>
      </c>
      <c r="S123" s="16">
        <v>8354</v>
      </c>
      <c r="T123" s="16">
        <v>15089</v>
      </c>
      <c r="U123" s="16">
        <v>12609</v>
      </c>
      <c r="V123" s="16">
        <v>2615</v>
      </c>
      <c r="W123" s="17">
        <v>3195</v>
      </c>
      <c r="X123" s="16">
        <v>18601</v>
      </c>
      <c r="Y123" s="16">
        <v>14774</v>
      </c>
    </row>
    <row r="124" spans="1:25">
      <c r="A124" s="8" t="s">
        <v>93</v>
      </c>
      <c r="B124" s="8" t="e">
        <f>_xlfn.XLOOKUP(A124,'Equivalencia Nova - Milagros'!A:A,'Equivalencia Nova - Milagros'!B:B)</f>
        <v>#N/A</v>
      </c>
      <c r="C124" s="14" t="s">
        <v>32</v>
      </c>
      <c r="D124" s="15"/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</row>
    <row r="125" spans="1:25" s="66" customFormat="1">
      <c r="A125" s="62" t="s">
        <v>95</v>
      </c>
      <c r="B125" s="62">
        <f>_xlfn.XLOOKUP(A125,'Equivalencia Nova - Milagros'!A:A,'Equivalencia Nova - Milagros'!B:B)</f>
        <v>2027511</v>
      </c>
      <c r="C125" s="63" t="s">
        <v>96</v>
      </c>
      <c r="D125" s="64" t="s">
        <v>25</v>
      </c>
      <c r="E125" s="65">
        <f>SUM(E126:E127)</f>
        <v>0</v>
      </c>
      <c r="F125" s="65">
        <f t="shared" ref="F125:Y125" si="34">SUM(F126:F127)</f>
        <v>0</v>
      </c>
      <c r="G125" s="65">
        <f t="shared" si="34"/>
        <v>0</v>
      </c>
      <c r="H125" s="65">
        <f t="shared" si="34"/>
        <v>0</v>
      </c>
      <c r="I125" s="65">
        <f t="shared" si="34"/>
        <v>0</v>
      </c>
      <c r="J125" s="65">
        <f t="shared" si="34"/>
        <v>0</v>
      </c>
      <c r="K125" s="65">
        <f t="shared" si="34"/>
        <v>0</v>
      </c>
      <c r="L125" s="65">
        <f t="shared" si="34"/>
        <v>45</v>
      </c>
      <c r="M125" s="65">
        <f t="shared" si="34"/>
        <v>13827</v>
      </c>
      <c r="N125" s="65">
        <f t="shared" si="34"/>
        <v>35887</v>
      </c>
      <c r="O125" s="65">
        <f t="shared" si="34"/>
        <v>13871</v>
      </c>
      <c r="P125" s="65">
        <f t="shared" si="34"/>
        <v>20143</v>
      </c>
      <c r="Q125" s="65">
        <f t="shared" si="34"/>
        <v>0</v>
      </c>
      <c r="R125" s="65">
        <f t="shared" si="34"/>
        <v>0</v>
      </c>
      <c r="S125" s="65">
        <f t="shared" si="34"/>
        <v>0</v>
      </c>
      <c r="T125" s="65">
        <f t="shared" si="34"/>
        <v>0</v>
      </c>
      <c r="U125" s="65">
        <f t="shared" si="34"/>
        <v>0</v>
      </c>
      <c r="V125" s="65">
        <f t="shared" si="34"/>
        <v>0</v>
      </c>
      <c r="W125" s="65">
        <f t="shared" si="34"/>
        <v>0</v>
      </c>
      <c r="X125" s="65">
        <f t="shared" si="34"/>
        <v>29941</v>
      </c>
      <c r="Y125" s="65">
        <f t="shared" si="34"/>
        <v>58294</v>
      </c>
    </row>
    <row r="126" spans="1:25">
      <c r="A126" s="8" t="s">
        <v>95</v>
      </c>
      <c r="B126" s="8">
        <f>_xlfn.XLOOKUP(A126,'Equivalencia Nova - Milagros'!A:A,'Equivalencia Nova - Milagros'!B:B)</f>
        <v>2027511</v>
      </c>
      <c r="C126" s="14" t="s">
        <v>26</v>
      </c>
      <c r="D126" s="10"/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6">
        <v>13770</v>
      </c>
      <c r="N126" s="16">
        <v>35865</v>
      </c>
      <c r="O126" s="16">
        <v>13860</v>
      </c>
      <c r="P126" s="16">
        <v>20130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29940</v>
      </c>
      <c r="Y126" s="16">
        <v>45540</v>
      </c>
    </row>
    <row r="127" spans="1:25" s="74" customFormat="1">
      <c r="A127" s="70" t="s">
        <v>95</v>
      </c>
      <c r="B127" s="70">
        <f>_xlfn.XLOOKUP(A127,'Equivalencia Nova - Milagros'!A:A,'Equivalencia Nova - Milagros'!B:B)</f>
        <v>2027511</v>
      </c>
      <c r="C127" s="71" t="s">
        <v>27</v>
      </c>
      <c r="D127" s="72"/>
      <c r="E127" s="73">
        <v>0</v>
      </c>
      <c r="F127" s="73">
        <v>0</v>
      </c>
      <c r="G127" s="73">
        <v>0</v>
      </c>
      <c r="H127" s="73">
        <v>0</v>
      </c>
      <c r="I127" s="73">
        <v>0</v>
      </c>
      <c r="J127" s="73">
        <v>0</v>
      </c>
      <c r="K127" s="73">
        <v>0</v>
      </c>
      <c r="L127" s="73">
        <v>45</v>
      </c>
      <c r="M127" s="73">
        <v>57</v>
      </c>
      <c r="N127" s="73">
        <v>22</v>
      </c>
      <c r="O127" s="73">
        <v>11</v>
      </c>
      <c r="P127" s="73">
        <v>13</v>
      </c>
      <c r="Q127" s="73">
        <v>0</v>
      </c>
      <c r="R127" s="73">
        <v>0</v>
      </c>
      <c r="S127" s="73">
        <v>0</v>
      </c>
      <c r="T127" s="73">
        <v>0</v>
      </c>
      <c r="U127" s="73">
        <v>0</v>
      </c>
      <c r="V127" s="73">
        <v>0</v>
      </c>
      <c r="W127" s="73">
        <v>0</v>
      </c>
      <c r="X127" s="73">
        <v>1</v>
      </c>
      <c r="Y127" s="73">
        <v>12754</v>
      </c>
    </row>
    <row r="128" spans="1:25">
      <c r="A128" s="8" t="s">
        <v>97</v>
      </c>
      <c r="B128" s="8">
        <f>_xlfn.XLOOKUP(A128,'Equivalencia Nova - Milagros'!A:A,'Equivalencia Nova - Milagros'!B:B)</f>
        <v>2033357</v>
      </c>
      <c r="C128" s="9" t="s">
        <v>98</v>
      </c>
      <c r="D128" s="10" t="s">
        <v>30</v>
      </c>
      <c r="E128" s="12">
        <f>SUM(E129:E131)</f>
        <v>31255</v>
      </c>
      <c r="F128" s="12">
        <f t="shared" ref="F128:Y128" si="35">SUM(F129:F131)</f>
        <v>37085</v>
      </c>
      <c r="G128" s="12">
        <f t="shared" si="35"/>
        <v>29750</v>
      </c>
      <c r="H128" s="12">
        <f t="shared" si="35"/>
        <v>29160</v>
      </c>
      <c r="I128" s="12">
        <f t="shared" si="35"/>
        <v>41520</v>
      </c>
      <c r="J128" s="12">
        <f t="shared" si="35"/>
        <v>36540</v>
      </c>
      <c r="K128" s="12">
        <f t="shared" si="35"/>
        <v>42115</v>
      </c>
      <c r="L128" s="12">
        <f t="shared" si="35"/>
        <v>28465</v>
      </c>
      <c r="M128" s="12">
        <f t="shared" si="35"/>
        <v>30466</v>
      </c>
      <c r="N128" s="12">
        <f t="shared" si="35"/>
        <v>29774</v>
      </c>
      <c r="O128" s="12">
        <f t="shared" si="35"/>
        <v>48784</v>
      </c>
      <c r="P128" s="12">
        <f t="shared" si="35"/>
        <v>35225</v>
      </c>
      <c r="Q128" s="12">
        <f t="shared" si="35"/>
        <v>38766</v>
      </c>
      <c r="R128" s="12">
        <f t="shared" si="35"/>
        <v>24363</v>
      </c>
      <c r="S128" s="12">
        <f t="shared" si="35"/>
        <v>27091</v>
      </c>
      <c r="T128" s="12">
        <f t="shared" si="35"/>
        <v>35181</v>
      </c>
      <c r="U128" s="12">
        <f t="shared" si="35"/>
        <v>35522</v>
      </c>
      <c r="V128" s="12">
        <f t="shared" si="35"/>
        <v>30590</v>
      </c>
      <c r="W128" s="12">
        <f t="shared" si="35"/>
        <v>39403</v>
      </c>
      <c r="X128" s="12">
        <f t="shared" si="35"/>
        <v>45542</v>
      </c>
      <c r="Y128" s="12">
        <f t="shared" si="35"/>
        <v>31561</v>
      </c>
    </row>
    <row r="129" spans="1:25" s="66" customFormat="1">
      <c r="A129" s="62" t="s">
        <v>97</v>
      </c>
      <c r="B129" s="62">
        <f>_xlfn.XLOOKUP(A129,'Equivalencia Nova - Milagros'!A:A,'Equivalencia Nova - Milagros'!B:B)</f>
        <v>2033357</v>
      </c>
      <c r="C129" s="63" t="s">
        <v>26</v>
      </c>
      <c r="D129" s="64"/>
      <c r="E129" s="68">
        <v>0</v>
      </c>
      <c r="F129" s="68">
        <v>0</v>
      </c>
      <c r="G129" s="68">
        <v>0</v>
      </c>
      <c r="H129" s="68">
        <v>0</v>
      </c>
      <c r="I129" s="68">
        <v>0</v>
      </c>
      <c r="J129" s="68">
        <v>0</v>
      </c>
      <c r="K129" s="68">
        <v>0</v>
      </c>
      <c r="L129" s="68">
        <v>0</v>
      </c>
      <c r="M129" s="68">
        <v>0</v>
      </c>
      <c r="N129" s="68">
        <v>0</v>
      </c>
      <c r="O129" s="68">
        <v>0</v>
      </c>
      <c r="P129" s="68">
        <v>0</v>
      </c>
      <c r="Q129" s="65">
        <v>0</v>
      </c>
      <c r="R129" s="65">
        <v>0</v>
      </c>
      <c r="S129" s="65">
        <v>0</v>
      </c>
      <c r="T129" s="65">
        <v>0</v>
      </c>
      <c r="U129" s="65">
        <v>0</v>
      </c>
      <c r="V129" s="65">
        <v>0</v>
      </c>
      <c r="W129" s="65">
        <v>0</v>
      </c>
      <c r="X129" s="65">
        <v>25</v>
      </c>
      <c r="Y129" s="65">
        <v>7050</v>
      </c>
    </row>
    <row r="130" spans="1:25">
      <c r="A130" s="8" t="s">
        <v>97</v>
      </c>
      <c r="B130" s="8">
        <f>_xlfn.XLOOKUP(A130,'Equivalencia Nova - Milagros'!A:A,'Equivalencia Nova - Milagros'!B:B)</f>
        <v>2033357</v>
      </c>
      <c r="C130" s="14" t="s">
        <v>32</v>
      </c>
      <c r="D130" s="15"/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16">
        <v>0</v>
      </c>
    </row>
    <row r="131" spans="1:25">
      <c r="A131" s="8" t="s">
        <v>97</v>
      </c>
      <c r="B131" s="8">
        <f>_xlfn.XLOOKUP(A131,'Equivalencia Nova - Milagros'!A:A,'Equivalencia Nova - Milagros'!B:B)</f>
        <v>2033357</v>
      </c>
      <c r="C131" s="14" t="s">
        <v>27</v>
      </c>
      <c r="D131" s="15"/>
      <c r="E131" s="16">
        <v>31255</v>
      </c>
      <c r="F131" s="16">
        <v>37085</v>
      </c>
      <c r="G131" s="16">
        <v>29750</v>
      </c>
      <c r="H131" s="16">
        <v>29160</v>
      </c>
      <c r="I131" s="16">
        <v>41520</v>
      </c>
      <c r="J131" s="16">
        <v>36540</v>
      </c>
      <c r="K131" s="16">
        <v>42115</v>
      </c>
      <c r="L131" s="16">
        <v>28465</v>
      </c>
      <c r="M131" s="16">
        <v>30466</v>
      </c>
      <c r="N131" s="16">
        <v>29774</v>
      </c>
      <c r="O131" s="16">
        <v>48784</v>
      </c>
      <c r="P131" s="16">
        <v>35225</v>
      </c>
      <c r="Q131" s="16">
        <v>38766</v>
      </c>
      <c r="R131" s="16">
        <v>24363</v>
      </c>
      <c r="S131" s="16">
        <v>27091</v>
      </c>
      <c r="T131" s="16">
        <v>35181</v>
      </c>
      <c r="U131" s="16">
        <v>35522</v>
      </c>
      <c r="V131" s="16">
        <v>30590</v>
      </c>
      <c r="W131" s="16">
        <v>39403</v>
      </c>
      <c r="X131" s="16">
        <v>45517</v>
      </c>
      <c r="Y131" s="16">
        <v>24511</v>
      </c>
    </row>
    <row r="132" spans="1:25">
      <c r="A132" s="8" t="s">
        <v>99</v>
      </c>
      <c r="B132" s="8" t="e">
        <f>_xlfn.XLOOKUP(A132,'Equivalencia Nova - Milagros'!A:A,'Equivalencia Nova - Milagros'!B:B)</f>
        <v>#N/A</v>
      </c>
      <c r="C132" s="9" t="s">
        <v>100</v>
      </c>
      <c r="D132" s="10" t="s">
        <v>25</v>
      </c>
      <c r="E132" s="12">
        <f>SUM(E133:E134)</f>
        <v>21345</v>
      </c>
      <c r="F132" s="12">
        <f t="shared" ref="F132:Y132" si="36">SUM(F133:F134)</f>
        <v>19035</v>
      </c>
      <c r="G132" s="12">
        <f t="shared" si="36"/>
        <v>17580</v>
      </c>
      <c r="H132" s="12">
        <f t="shared" si="36"/>
        <v>3812</v>
      </c>
      <c r="I132" s="12">
        <f t="shared" si="36"/>
        <v>0</v>
      </c>
      <c r="J132" s="12">
        <f t="shared" si="36"/>
        <v>0</v>
      </c>
      <c r="K132" s="12">
        <f t="shared" si="36"/>
        <v>0</v>
      </c>
      <c r="L132" s="12">
        <f t="shared" si="36"/>
        <v>30340</v>
      </c>
      <c r="M132" s="12">
        <f t="shared" si="36"/>
        <v>21890</v>
      </c>
      <c r="N132" s="12">
        <f t="shared" si="36"/>
        <v>18125</v>
      </c>
      <c r="O132" s="12">
        <f t="shared" si="36"/>
        <v>23133</v>
      </c>
      <c r="P132" s="12">
        <f t="shared" si="36"/>
        <v>21808</v>
      </c>
      <c r="Q132" s="12">
        <f t="shared" si="36"/>
        <v>15643</v>
      </c>
      <c r="R132" s="12">
        <f t="shared" si="36"/>
        <v>20994</v>
      </c>
      <c r="S132" s="12">
        <f t="shared" si="36"/>
        <v>18073</v>
      </c>
      <c r="T132" s="12">
        <f t="shared" si="36"/>
        <v>21158</v>
      </c>
      <c r="U132" s="12">
        <f t="shared" si="36"/>
        <v>21025</v>
      </c>
      <c r="V132" s="12">
        <f t="shared" si="36"/>
        <v>19416</v>
      </c>
      <c r="W132" s="12">
        <f t="shared" si="36"/>
        <v>24403</v>
      </c>
      <c r="X132" s="12">
        <f t="shared" si="36"/>
        <v>17437</v>
      </c>
      <c r="Y132" s="12">
        <f t="shared" si="36"/>
        <v>21101</v>
      </c>
    </row>
    <row r="133" spans="1:25">
      <c r="A133" s="8" t="s">
        <v>99</v>
      </c>
      <c r="B133" s="8" t="e">
        <f>_xlfn.XLOOKUP(A133,'Equivalencia Nova - Milagros'!A:A,'Equivalencia Nova - Milagros'!B:B)</f>
        <v>#N/A</v>
      </c>
      <c r="C133" s="14" t="s">
        <v>27</v>
      </c>
      <c r="D133" s="15"/>
      <c r="E133" s="16">
        <v>21345</v>
      </c>
      <c r="F133" s="16">
        <v>19035</v>
      </c>
      <c r="G133" s="16">
        <v>17580</v>
      </c>
      <c r="H133" s="16">
        <v>3812</v>
      </c>
      <c r="I133" s="16">
        <v>0</v>
      </c>
      <c r="J133" s="16">
        <v>0</v>
      </c>
      <c r="K133" s="16">
        <v>0</v>
      </c>
      <c r="L133" s="16">
        <v>30340</v>
      </c>
      <c r="M133" s="16">
        <v>21890</v>
      </c>
      <c r="N133" s="16">
        <v>18125</v>
      </c>
      <c r="O133" s="16">
        <v>23133</v>
      </c>
      <c r="P133" s="16">
        <v>21808</v>
      </c>
      <c r="Q133" s="16">
        <v>15643</v>
      </c>
      <c r="R133" s="16">
        <v>20994</v>
      </c>
      <c r="S133" s="16">
        <v>18073</v>
      </c>
      <c r="T133" s="16">
        <v>21158</v>
      </c>
      <c r="U133" s="16">
        <v>21025</v>
      </c>
      <c r="V133" s="16">
        <v>19416</v>
      </c>
      <c r="W133" s="17">
        <v>24403</v>
      </c>
      <c r="X133" s="16">
        <v>17437</v>
      </c>
      <c r="Y133" s="16">
        <v>21101</v>
      </c>
    </row>
    <row r="134" spans="1:25">
      <c r="A134" s="8" t="s">
        <v>99</v>
      </c>
      <c r="B134" s="8" t="e">
        <f>_xlfn.XLOOKUP(A134,'Equivalencia Nova - Milagros'!A:A,'Equivalencia Nova - Milagros'!B:B)</f>
        <v>#N/A</v>
      </c>
      <c r="C134" s="14" t="s">
        <v>32</v>
      </c>
      <c r="D134" s="15"/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</row>
    <row r="135" spans="1:25">
      <c r="A135" s="8" t="s">
        <v>101</v>
      </c>
      <c r="B135" s="8">
        <f>_xlfn.XLOOKUP(A135,'Equivalencia Nova - Milagros'!A:A,'Equivalencia Nova - Milagros'!B:B)</f>
        <v>2027508</v>
      </c>
      <c r="C135" s="9" t="s">
        <v>102</v>
      </c>
      <c r="D135" s="10" t="s">
        <v>30</v>
      </c>
      <c r="E135" s="12">
        <f t="shared" ref="E135:Y135" si="37">SUM(E136:E139)</f>
        <v>73480</v>
      </c>
      <c r="F135" s="12">
        <f t="shared" si="37"/>
        <v>40350</v>
      </c>
      <c r="G135" s="12">
        <f t="shared" si="37"/>
        <v>52055</v>
      </c>
      <c r="H135" s="12">
        <f t="shared" si="37"/>
        <v>39544</v>
      </c>
      <c r="I135" s="12">
        <f t="shared" si="37"/>
        <v>66900</v>
      </c>
      <c r="J135" s="12">
        <f t="shared" si="37"/>
        <v>59474</v>
      </c>
      <c r="K135" s="12">
        <f t="shared" si="37"/>
        <v>63468</v>
      </c>
      <c r="L135" s="12">
        <f t="shared" si="37"/>
        <v>55261</v>
      </c>
      <c r="M135" s="12">
        <f t="shared" si="37"/>
        <v>64157</v>
      </c>
      <c r="N135" s="12">
        <f t="shared" si="37"/>
        <v>71356</v>
      </c>
      <c r="O135" s="12">
        <f t="shared" si="37"/>
        <v>78327</v>
      </c>
      <c r="P135" s="12">
        <f t="shared" si="37"/>
        <v>74901</v>
      </c>
      <c r="Q135" s="12">
        <f t="shared" si="37"/>
        <v>74966</v>
      </c>
      <c r="R135" s="12">
        <f t="shared" si="37"/>
        <v>57063</v>
      </c>
      <c r="S135" s="12">
        <f t="shared" si="37"/>
        <v>74200</v>
      </c>
      <c r="T135" s="12">
        <f t="shared" si="37"/>
        <v>94019</v>
      </c>
      <c r="U135" s="12">
        <f t="shared" si="37"/>
        <v>100294</v>
      </c>
      <c r="V135" s="12">
        <f t="shared" si="37"/>
        <v>97884</v>
      </c>
      <c r="W135" s="12">
        <f t="shared" si="37"/>
        <v>79180</v>
      </c>
      <c r="X135" s="12">
        <f t="shared" si="37"/>
        <v>76651</v>
      </c>
      <c r="Y135" s="12">
        <f t="shared" si="37"/>
        <v>98503</v>
      </c>
    </row>
    <row r="136" spans="1:25">
      <c r="A136" s="8" t="s">
        <v>101</v>
      </c>
      <c r="B136" s="8">
        <f>_xlfn.XLOOKUP(A136,'Equivalencia Nova - Milagros'!A:A,'Equivalencia Nova - Milagros'!B:B)</f>
        <v>2027508</v>
      </c>
      <c r="C136" s="14" t="s">
        <v>26</v>
      </c>
      <c r="D136" s="15"/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16">
        <v>11430</v>
      </c>
      <c r="N136" s="16">
        <v>14625</v>
      </c>
      <c r="O136" s="16">
        <v>1215</v>
      </c>
      <c r="P136" s="16">
        <v>8280</v>
      </c>
      <c r="Q136" s="16">
        <v>9045</v>
      </c>
      <c r="R136" s="16">
        <v>11460</v>
      </c>
      <c r="S136" s="16">
        <v>19410</v>
      </c>
      <c r="T136" s="16">
        <v>29490</v>
      </c>
      <c r="U136" s="16">
        <v>32190</v>
      </c>
      <c r="V136" s="16">
        <v>36420</v>
      </c>
      <c r="W136" s="16">
        <v>16560</v>
      </c>
      <c r="X136" s="16">
        <v>22080</v>
      </c>
      <c r="Y136" s="16">
        <v>27720</v>
      </c>
    </row>
    <row r="137" spans="1:25">
      <c r="A137" s="8" t="s">
        <v>101</v>
      </c>
      <c r="B137" s="8">
        <f>_xlfn.XLOOKUP(A137,'Equivalencia Nova - Milagros'!A:A,'Equivalencia Nova - Milagros'!B:B)</f>
        <v>2027508</v>
      </c>
      <c r="C137" s="14" t="s">
        <v>31</v>
      </c>
      <c r="D137" s="15"/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16">
        <v>0</v>
      </c>
    </row>
    <row r="138" spans="1:25">
      <c r="A138" s="8" t="s">
        <v>101</v>
      </c>
      <c r="B138" s="8">
        <f>_xlfn.XLOOKUP(A138,'Equivalencia Nova - Milagros'!A:A,'Equivalencia Nova - Milagros'!B:B)</f>
        <v>2027508</v>
      </c>
      <c r="C138" s="14" t="s">
        <v>32</v>
      </c>
      <c r="D138" s="15"/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16">
        <v>0</v>
      </c>
    </row>
    <row r="139" spans="1:25">
      <c r="A139" s="8" t="s">
        <v>101</v>
      </c>
      <c r="B139" s="8">
        <f>_xlfn.XLOOKUP(A139,'Equivalencia Nova - Milagros'!A:A,'Equivalencia Nova - Milagros'!B:B)</f>
        <v>2027508</v>
      </c>
      <c r="C139" s="14" t="s">
        <v>27</v>
      </c>
      <c r="D139" s="15"/>
      <c r="E139" s="16">
        <v>73480</v>
      </c>
      <c r="F139" s="16">
        <v>40350</v>
      </c>
      <c r="G139" s="16">
        <v>52055</v>
      </c>
      <c r="H139" s="16">
        <v>39544</v>
      </c>
      <c r="I139" s="16">
        <v>66900</v>
      </c>
      <c r="J139" s="16">
        <v>59474</v>
      </c>
      <c r="K139" s="16">
        <v>63468</v>
      </c>
      <c r="L139" s="16">
        <v>55261</v>
      </c>
      <c r="M139" s="16">
        <v>52727</v>
      </c>
      <c r="N139" s="16">
        <v>56731</v>
      </c>
      <c r="O139" s="16">
        <v>77112</v>
      </c>
      <c r="P139" s="16">
        <v>66621</v>
      </c>
      <c r="Q139" s="16">
        <v>65921</v>
      </c>
      <c r="R139" s="16">
        <v>45603</v>
      </c>
      <c r="S139" s="16">
        <v>54790</v>
      </c>
      <c r="T139" s="16">
        <v>64529</v>
      </c>
      <c r="U139" s="16">
        <v>68104</v>
      </c>
      <c r="V139" s="16">
        <v>61464</v>
      </c>
      <c r="W139" s="16">
        <v>62620</v>
      </c>
      <c r="X139" s="16">
        <v>54571</v>
      </c>
      <c r="Y139" s="16">
        <v>70783</v>
      </c>
    </row>
    <row r="140" spans="1:25">
      <c r="A140" s="8" t="s">
        <v>103</v>
      </c>
      <c r="B140" s="8" t="e">
        <f>_xlfn.XLOOKUP(A140,'Equivalencia Nova - Milagros'!A:A,'Equivalencia Nova - Milagros'!B:B)</f>
        <v>#N/A</v>
      </c>
      <c r="C140" s="9" t="s">
        <v>199</v>
      </c>
      <c r="D140" s="10" t="s">
        <v>37</v>
      </c>
      <c r="E140" s="12">
        <f>SUM(E141:E143)</f>
        <v>14125</v>
      </c>
      <c r="F140" s="12">
        <f t="shared" ref="F140:Y140" si="38">SUM(F141:F143)</f>
        <v>13805</v>
      </c>
      <c r="G140" s="12">
        <f t="shared" si="38"/>
        <v>11140</v>
      </c>
      <c r="H140" s="12">
        <f t="shared" si="38"/>
        <v>10660</v>
      </c>
      <c r="I140" s="12">
        <f t="shared" si="38"/>
        <v>17950</v>
      </c>
      <c r="J140" s="12">
        <f t="shared" si="38"/>
        <v>15345</v>
      </c>
      <c r="K140" s="12">
        <f t="shared" si="38"/>
        <v>17505</v>
      </c>
      <c r="L140" s="12">
        <f t="shared" si="38"/>
        <v>10840</v>
      </c>
      <c r="M140" s="12">
        <f t="shared" si="38"/>
        <v>8790</v>
      </c>
      <c r="N140" s="12">
        <f t="shared" si="38"/>
        <v>14895</v>
      </c>
      <c r="O140" s="12">
        <f t="shared" si="38"/>
        <v>1083</v>
      </c>
      <c r="P140" s="12">
        <f t="shared" si="38"/>
        <v>0</v>
      </c>
      <c r="Q140" s="12">
        <f t="shared" si="38"/>
        <v>0</v>
      </c>
      <c r="R140" s="12">
        <f t="shared" si="38"/>
        <v>20243</v>
      </c>
      <c r="S140" s="12">
        <f t="shared" si="38"/>
        <v>19411</v>
      </c>
      <c r="T140" s="12">
        <f t="shared" si="38"/>
        <v>12807</v>
      </c>
      <c r="U140" s="12">
        <f t="shared" si="38"/>
        <v>11790</v>
      </c>
      <c r="V140" s="12">
        <f t="shared" si="38"/>
        <v>12560</v>
      </c>
      <c r="W140" s="12">
        <f t="shared" si="38"/>
        <v>15036</v>
      </c>
      <c r="X140" s="12">
        <f t="shared" si="38"/>
        <v>8768</v>
      </c>
      <c r="Y140" s="12">
        <f t="shared" si="38"/>
        <v>12418</v>
      </c>
    </row>
    <row r="141" spans="1:25">
      <c r="A141" s="8" t="s">
        <v>103</v>
      </c>
      <c r="B141" s="8" t="e">
        <f>_xlfn.XLOOKUP(A141,'Equivalencia Nova - Milagros'!A:A,'Equivalencia Nova - Milagros'!B:B)</f>
        <v>#N/A</v>
      </c>
      <c r="C141" s="14" t="s">
        <v>32</v>
      </c>
      <c r="D141" s="15"/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</row>
    <row r="142" spans="1:25">
      <c r="A142" s="8" t="s">
        <v>103</v>
      </c>
      <c r="B142" s="8" t="e">
        <f>_xlfn.XLOOKUP(A142,'Equivalencia Nova - Milagros'!A:A,'Equivalencia Nova - Milagros'!B:B)</f>
        <v>#N/A</v>
      </c>
      <c r="C142" s="14" t="s">
        <v>26</v>
      </c>
      <c r="D142" s="15"/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</row>
    <row r="143" spans="1:25">
      <c r="A143" s="8" t="s">
        <v>103</v>
      </c>
      <c r="B143" s="8" t="e">
        <f>_xlfn.XLOOKUP(A143,'Equivalencia Nova - Milagros'!A:A,'Equivalencia Nova - Milagros'!B:B)</f>
        <v>#N/A</v>
      </c>
      <c r="C143" s="14" t="s">
        <v>27</v>
      </c>
      <c r="D143" s="15"/>
      <c r="E143" s="16">
        <v>14125</v>
      </c>
      <c r="F143" s="16">
        <v>13805</v>
      </c>
      <c r="G143" s="16">
        <v>11140</v>
      </c>
      <c r="H143" s="16">
        <v>10660</v>
      </c>
      <c r="I143" s="16">
        <v>17950</v>
      </c>
      <c r="J143" s="16">
        <v>15345</v>
      </c>
      <c r="K143" s="16">
        <v>17505</v>
      </c>
      <c r="L143" s="16">
        <v>10840</v>
      </c>
      <c r="M143" s="16">
        <v>8790</v>
      </c>
      <c r="N143" s="16">
        <v>14895</v>
      </c>
      <c r="O143" s="16">
        <v>1083</v>
      </c>
      <c r="P143" s="16">
        <v>0</v>
      </c>
      <c r="Q143" s="16">
        <v>0</v>
      </c>
      <c r="R143" s="16">
        <v>20243</v>
      </c>
      <c r="S143" s="16">
        <v>19411</v>
      </c>
      <c r="T143" s="16">
        <v>12807</v>
      </c>
      <c r="U143" s="16">
        <v>11790</v>
      </c>
      <c r="V143" s="16">
        <v>12560</v>
      </c>
      <c r="W143" s="17">
        <v>15036</v>
      </c>
      <c r="X143" s="16">
        <v>8768</v>
      </c>
      <c r="Y143" s="16">
        <v>12418</v>
      </c>
    </row>
    <row r="144" spans="1:25">
      <c r="A144" s="8" t="s">
        <v>104</v>
      </c>
      <c r="B144" s="8">
        <f>_xlfn.XLOOKUP(A144,'Equivalencia Nova - Milagros'!A:A,'Equivalencia Nova - Milagros'!B:B)</f>
        <v>2030978</v>
      </c>
      <c r="C144" s="9" t="s">
        <v>200</v>
      </c>
      <c r="D144" s="10" t="s">
        <v>30</v>
      </c>
      <c r="E144" s="12">
        <f t="shared" ref="E144:Y144" si="39">SUM(E145:E148)</f>
        <v>30465</v>
      </c>
      <c r="F144" s="12">
        <f t="shared" si="39"/>
        <v>31285</v>
      </c>
      <c r="G144" s="12">
        <f t="shared" si="39"/>
        <v>31020</v>
      </c>
      <c r="H144" s="12">
        <f t="shared" si="39"/>
        <v>29755</v>
      </c>
      <c r="I144" s="12">
        <f t="shared" si="39"/>
        <v>34921</v>
      </c>
      <c r="J144" s="12">
        <f t="shared" si="39"/>
        <v>31140</v>
      </c>
      <c r="K144" s="12">
        <f t="shared" si="39"/>
        <v>39330</v>
      </c>
      <c r="L144" s="12">
        <f t="shared" si="39"/>
        <v>27362</v>
      </c>
      <c r="M144" s="12">
        <f t="shared" si="39"/>
        <v>28672</v>
      </c>
      <c r="N144" s="12">
        <f t="shared" si="39"/>
        <v>30960</v>
      </c>
      <c r="O144" s="12">
        <f t="shared" si="39"/>
        <v>24526</v>
      </c>
      <c r="P144" s="12">
        <f t="shared" si="39"/>
        <v>64773</v>
      </c>
      <c r="Q144" s="12">
        <f t="shared" si="39"/>
        <v>20662</v>
      </c>
      <c r="R144" s="12">
        <f t="shared" si="39"/>
        <v>50192</v>
      </c>
      <c r="S144" s="12">
        <f t="shared" si="39"/>
        <v>31787</v>
      </c>
      <c r="T144" s="12">
        <f t="shared" si="39"/>
        <v>50135</v>
      </c>
      <c r="U144" s="12">
        <f t="shared" si="39"/>
        <v>42870</v>
      </c>
      <c r="V144" s="12">
        <f t="shared" si="39"/>
        <v>32777</v>
      </c>
      <c r="W144" s="12">
        <f t="shared" si="39"/>
        <v>40640</v>
      </c>
      <c r="X144" s="12">
        <f t="shared" si="39"/>
        <v>23194</v>
      </c>
      <c r="Y144" s="12">
        <f t="shared" si="39"/>
        <v>35000</v>
      </c>
    </row>
    <row r="145" spans="1:25">
      <c r="A145" s="8" t="s">
        <v>104</v>
      </c>
      <c r="B145" s="8">
        <f>_xlfn.XLOOKUP(A145,'Equivalencia Nova - Milagros'!A:A,'Equivalencia Nova - Milagros'!B:B)</f>
        <v>2030978</v>
      </c>
      <c r="C145" s="14" t="s">
        <v>26</v>
      </c>
      <c r="D145" s="15"/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16770</v>
      </c>
      <c r="S145" s="16">
        <v>3960</v>
      </c>
      <c r="T145" s="16">
        <v>14400</v>
      </c>
      <c r="U145" s="16">
        <v>6780</v>
      </c>
      <c r="V145" s="16">
        <v>3600</v>
      </c>
      <c r="W145" s="16">
        <v>4470</v>
      </c>
      <c r="X145" s="16">
        <v>0</v>
      </c>
      <c r="Y145" s="16">
        <v>1290</v>
      </c>
    </row>
    <row r="146" spans="1:25" s="66" customFormat="1">
      <c r="A146" s="62" t="s">
        <v>104</v>
      </c>
      <c r="B146" s="62">
        <f>_xlfn.XLOOKUP(A146,'Equivalencia Nova - Milagros'!A:A,'Equivalencia Nova - Milagros'!B:B)</f>
        <v>2030978</v>
      </c>
      <c r="C146" s="63" t="s">
        <v>31</v>
      </c>
      <c r="D146" s="64"/>
      <c r="E146" s="68">
        <v>0</v>
      </c>
      <c r="F146" s="68">
        <v>0</v>
      </c>
      <c r="G146" s="68">
        <v>0</v>
      </c>
      <c r="H146" s="68">
        <v>0</v>
      </c>
      <c r="I146" s="68">
        <v>0</v>
      </c>
      <c r="J146" s="68">
        <v>0</v>
      </c>
      <c r="K146" s="68">
        <v>0</v>
      </c>
      <c r="L146" s="68">
        <v>0</v>
      </c>
      <c r="M146" s="68">
        <v>0</v>
      </c>
      <c r="N146" s="68">
        <v>0</v>
      </c>
      <c r="O146" s="68">
        <v>0</v>
      </c>
      <c r="P146" s="68">
        <v>0</v>
      </c>
      <c r="Q146" s="68">
        <v>0</v>
      </c>
      <c r="R146" s="68">
        <v>0</v>
      </c>
      <c r="S146" s="68">
        <v>0</v>
      </c>
      <c r="T146" s="68">
        <v>0</v>
      </c>
      <c r="U146" s="68">
        <v>0</v>
      </c>
      <c r="V146" s="68">
        <v>0</v>
      </c>
      <c r="W146" s="68">
        <v>0</v>
      </c>
      <c r="X146" s="68">
        <v>0</v>
      </c>
      <c r="Y146" s="65">
        <v>0</v>
      </c>
    </row>
    <row r="147" spans="1:25">
      <c r="A147" s="8" t="s">
        <v>104</v>
      </c>
      <c r="B147" s="8">
        <f>_xlfn.XLOOKUP(A147,'Equivalencia Nova - Milagros'!A:A,'Equivalencia Nova - Milagros'!B:B)</f>
        <v>2030978</v>
      </c>
      <c r="C147" s="14" t="s">
        <v>32</v>
      </c>
      <c r="D147" s="15"/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16">
        <v>0</v>
      </c>
    </row>
    <row r="148" spans="1:25">
      <c r="A148" s="8" t="s">
        <v>104</v>
      </c>
      <c r="B148" s="8">
        <f>_xlfn.XLOOKUP(A148,'Equivalencia Nova - Milagros'!A:A,'Equivalencia Nova - Milagros'!B:B)</f>
        <v>2030978</v>
      </c>
      <c r="C148" s="14" t="s">
        <v>27</v>
      </c>
      <c r="D148" s="15"/>
      <c r="E148" s="16">
        <v>30465</v>
      </c>
      <c r="F148" s="16">
        <v>31285</v>
      </c>
      <c r="G148" s="16">
        <v>31020</v>
      </c>
      <c r="H148" s="16">
        <v>29755</v>
      </c>
      <c r="I148" s="16">
        <v>34921</v>
      </c>
      <c r="J148" s="16">
        <v>31140</v>
      </c>
      <c r="K148" s="16">
        <v>39330</v>
      </c>
      <c r="L148" s="16">
        <v>27362</v>
      </c>
      <c r="M148" s="16">
        <v>28672</v>
      </c>
      <c r="N148" s="16">
        <v>30960</v>
      </c>
      <c r="O148" s="16">
        <v>24526</v>
      </c>
      <c r="P148" s="16">
        <v>64773</v>
      </c>
      <c r="Q148" s="16">
        <v>20662</v>
      </c>
      <c r="R148" s="16">
        <v>33422</v>
      </c>
      <c r="S148" s="16">
        <v>27827</v>
      </c>
      <c r="T148" s="16">
        <v>35735</v>
      </c>
      <c r="U148" s="16">
        <v>36090</v>
      </c>
      <c r="V148" s="16">
        <v>29177</v>
      </c>
      <c r="W148" s="16">
        <v>36170</v>
      </c>
      <c r="X148" s="16">
        <v>23194</v>
      </c>
      <c r="Y148" s="16">
        <v>33710</v>
      </c>
    </row>
    <row r="149" spans="1:25">
      <c r="A149" s="8" t="s">
        <v>105</v>
      </c>
      <c r="B149" s="8" t="e">
        <f>_xlfn.XLOOKUP(A149,'Equivalencia Nova - Milagros'!A:A,'Equivalencia Nova - Milagros'!B:B)</f>
        <v>#N/A</v>
      </c>
      <c r="C149" s="9" t="s">
        <v>106</v>
      </c>
      <c r="D149" s="10" t="s">
        <v>37</v>
      </c>
      <c r="E149" s="12">
        <f>SUM(E150:E152)</f>
        <v>17190</v>
      </c>
      <c r="F149" s="12">
        <f t="shared" ref="F149:X149" si="40">SUM(F150:F152)</f>
        <v>20310</v>
      </c>
      <c r="G149" s="12">
        <f t="shared" si="40"/>
        <v>15480</v>
      </c>
      <c r="H149" s="12">
        <f t="shared" si="40"/>
        <v>12279</v>
      </c>
      <c r="I149" s="12">
        <f t="shared" si="40"/>
        <v>12660</v>
      </c>
      <c r="J149" s="12">
        <f t="shared" si="40"/>
        <v>11970</v>
      </c>
      <c r="K149" s="12">
        <f t="shared" si="40"/>
        <v>11070</v>
      </c>
      <c r="L149" s="12">
        <f t="shared" si="40"/>
        <v>9000</v>
      </c>
      <c r="M149" s="12">
        <f t="shared" si="40"/>
        <v>8881</v>
      </c>
      <c r="N149" s="12">
        <f t="shared" si="40"/>
        <v>9021</v>
      </c>
      <c r="O149" s="12">
        <f t="shared" si="40"/>
        <v>14981</v>
      </c>
      <c r="P149" s="12">
        <f t="shared" si="40"/>
        <v>8430</v>
      </c>
      <c r="Q149" s="12">
        <f t="shared" si="40"/>
        <v>16386</v>
      </c>
      <c r="R149" s="12">
        <f t="shared" si="40"/>
        <v>7188</v>
      </c>
      <c r="S149" s="12">
        <f t="shared" si="40"/>
        <v>8493</v>
      </c>
      <c r="T149" s="12">
        <f t="shared" si="40"/>
        <v>9630</v>
      </c>
      <c r="U149" s="12">
        <f t="shared" si="40"/>
        <v>11165</v>
      </c>
      <c r="V149" s="12">
        <f t="shared" si="40"/>
        <v>11614</v>
      </c>
      <c r="W149" s="12">
        <f t="shared" si="40"/>
        <v>14871</v>
      </c>
      <c r="X149" s="12">
        <f t="shared" si="40"/>
        <v>10746</v>
      </c>
      <c r="Y149" s="12">
        <v>12838</v>
      </c>
    </row>
    <row r="150" spans="1:25">
      <c r="A150" s="20" t="s">
        <v>105</v>
      </c>
      <c r="B150" s="8" t="e">
        <f>_xlfn.XLOOKUP(A150,'Equivalencia Nova - Milagros'!A:A,'Equivalencia Nova - Milagros'!B:B)</f>
        <v>#N/A</v>
      </c>
      <c r="C150" s="14" t="s">
        <v>27</v>
      </c>
      <c r="D150" s="15"/>
      <c r="E150" s="16">
        <v>17190</v>
      </c>
      <c r="F150" s="16">
        <v>20310</v>
      </c>
      <c r="G150" s="16">
        <v>15480</v>
      </c>
      <c r="H150" s="16">
        <v>12279</v>
      </c>
      <c r="I150" s="16">
        <v>12660</v>
      </c>
      <c r="J150" s="16">
        <v>11970</v>
      </c>
      <c r="K150" s="16">
        <v>11070</v>
      </c>
      <c r="L150" s="16">
        <v>9000</v>
      </c>
      <c r="M150" s="16">
        <v>8881</v>
      </c>
      <c r="N150" s="16">
        <v>9021</v>
      </c>
      <c r="O150" s="16">
        <v>14981</v>
      </c>
      <c r="P150" s="16">
        <v>8430</v>
      </c>
      <c r="Q150" s="16">
        <v>16386</v>
      </c>
      <c r="R150" s="16">
        <v>7188</v>
      </c>
      <c r="S150" s="16">
        <v>8493</v>
      </c>
      <c r="T150" s="16">
        <v>9630</v>
      </c>
      <c r="U150" s="16">
        <v>11165</v>
      </c>
      <c r="V150" s="16">
        <v>11614</v>
      </c>
      <c r="W150" s="17">
        <v>14871</v>
      </c>
      <c r="X150" s="16">
        <v>10746</v>
      </c>
      <c r="Y150" s="16">
        <v>12907</v>
      </c>
    </row>
    <row r="151" spans="1:25">
      <c r="A151" s="20" t="s">
        <v>105</v>
      </c>
      <c r="B151" s="8" t="e">
        <f>_xlfn.XLOOKUP(A151,'Equivalencia Nova - Milagros'!A:A,'Equivalencia Nova - Milagros'!B:B)</f>
        <v>#N/A</v>
      </c>
      <c r="C151" s="14" t="s">
        <v>26</v>
      </c>
      <c r="D151" s="15"/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</row>
    <row r="152" spans="1:25">
      <c r="A152" s="20" t="s">
        <v>105</v>
      </c>
      <c r="B152" s="8" t="e">
        <f>_xlfn.XLOOKUP(A152,'Equivalencia Nova - Milagros'!A:A,'Equivalencia Nova - Milagros'!B:B)</f>
        <v>#N/A</v>
      </c>
      <c r="C152" s="14" t="s">
        <v>32</v>
      </c>
      <c r="D152" s="15"/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</row>
    <row r="153" spans="1:25">
      <c r="A153" s="8" t="s">
        <v>107</v>
      </c>
      <c r="B153" s="8" t="e">
        <f>_xlfn.XLOOKUP(A153,'Equivalencia Nova - Milagros'!A:A,'Equivalencia Nova - Milagros'!B:B)</f>
        <v>#N/A</v>
      </c>
      <c r="C153" s="9" t="s">
        <v>108</v>
      </c>
      <c r="D153" s="10" t="s">
        <v>25</v>
      </c>
      <c r="E153" s="12">
        <f>SUM(E154:E155)</f>
        <v>23350</v>
      </c>
      <c r="F153" s="12">
        <f t="shared" ref="F153:Y153" si="41">SUM(F154:F155)</f>
        <v>22720</v>
      </c>
      <c r="G153" s="12">
        <f t="shared" si="41"/>
        <v>15015</v>
      </c>
      <c r="H153" s="12">
        <f t="shared" si="41"/>
        <v>18830</v>
      </c>
      <c r="I153" s="12">
        <f t="shared" si="41"/>
        <v>31555</v>
      </c>
      <c r="J153" s="12">
        <f t="shared" si="41"/>
        <v>26065</v>
      </c>
      <c r="K153" s="12">
        <f t="shared" si="41"/>
        <v>27245</v>
      </c>
      <c r="L153" s="12">
        <f t="shared" si="41"/>
        <v>21460</v>
      </c>
      <c r="M153" s="12">
        <f t="shared" si="41"/>
        <v>24516</v>
      </c>
      <c r="N153" s="12">
        <f t="shared" si="41"/>
        <v>22486</v>
      </c>
      <c r="O153" s="12">
        <f t="shared" si="41"/>
        <v>32527</v>
      </c>
      <c r="P153" s="12">
        <f t="shared" si="41"/>
        <v>26403</v>
      </c>
      <c r="Q153" s="12">
        <f t="shared" si="41"/>
        <v>28910</v>
      </c>
      <c r="R153" s="12">
        <f t="shared" si="41"/>
        <v>15929</v>
      </c>
      <c r="S153" s="12">
        <f t="shared" si="41"/>
        <v>18279</v>
      </c>
      <c r="T153" s="12">
        <f t="shared" si="41"/>
        <v>29270</v>
      </c>
      <c r="U153" s="12">
        <f t="shared" si="41"/>
        <v>17743</v>
      </c>
      <c r="V153" s="12">
        <f t="shared" si="41"/>
        <v>21338</v>
      </c>
      <c r="W153" s="12">
        <f t="shared" si="41"/>
        <v>25780</v>
      </c>
      <c r="X153" s="12">
        <f t="shared" si="41"/>
        <v>29916</v>
      </c>
      <c r="Y153" s="12">
        <f t="shared" si="41"/>
        <v>15804</v>
      </c>
    </row>
    <row r="154" spans="1:25">
      <c r="A154" s="20" t="s">
        <v>107</v>
      </c>
      <c r="B154" s="8" t="e">
        <f>_xlfn.XLOOKUP(A154,'Equivalencia Nova - Milagros'!A:A,'Equivalencia Nova - Milagros'!B:B)</f>
        <v>#N/A</v>
      </c>
      <c r="C154" s="14" t="s">
        <v>27</v>
      </c>
      <c r="D154" s="15"/>
      <c r="E154" s="16">
        <v>23350</v>
      </c>
      <c r="F154" s="16">
        <v>22720</v>
      </c>
      <c r="G154" s="16">
        <v>15015</v>
      </c>
      <c r="H154" s="16">
        <v>18830</v>
      </c>
      <c r="I154" s="16">
        <v>31555</v>
      </c>
      <c r="J154" s="16">
        <v>26065</v>
      </c>
      <c r="K154" s="16">
        <v>27245</v>
      </c>
      <c r="L154" s="16">
        <v>21460</v>
      </c>
      <c r="M154" s="16">
        <v>24516</v>
      </c>
      <c r="N154" s="16">
        <v>22486</v>
      </c>
      <c r="O154" s="16">
        <v>32527</v>
      </c>
      <c r="P154" s="16">
        <v>26403</v>
      </c>
      <c r="Q154" s="16">
        <v>28910</v>
      </c>
      <c r="R154" s="16">
        <v>15929</v>
      </c>
      <c r="S154" s="16">
        <v>18279</v>
      </c>
      <c r="T154" s="16">
        <v>29270</v>
      </c>
      <c r="U154" s="16">
        <v>17743</v>
      </c>
      <c r="V154" s="16">
        <v>21338</v>
      </c>
      <c r="W154" s="17">
        <v>25780</v>
      </c>
      <c r="X154" s="16">
        <v>29916</v>
      </c>
      <c r="Y154" s="16">
        <v>15804</v>
      </c>
    </row>
    <row r="155" spans="1:25">
      <c r="A155" s="20" t="s">
        <v>107</v>
      </c>
      <c r="B155" s="8" t="e">
        <f>_xlfn.XLOOKUP(A155,'Equivalencia Nova - Milagros'!A:A,'Equivalencia Nova - Milagros'!B:B)</f>
        <v>#N/A</v>
      </c>
      <c r="C155" s="14" t="s">
        <v>32</v>
      </c>
      <c r="D155" s="15"/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</row>
    <row r="156" spans="1:25">
      <c r="A156" s="8" t="s">
        <v>109</v>
      </c>
      <c r="B156" s="8" t="e">
        <f>_xlfn.XLOOKUP(A156,'Equivalencia Nova - Milagros'!A:A,'Equivalencia Nova - Milagros'!B:B)</f>
        <v>#N/A</v>
      </c>
      <c r="C156" s="9" t="s">
        <v>110</v>
      </c>
      <c r="D156" s="10" t="s">
        <v>25</v>
      </c>
      <c r="E156" s="12">
        <f>SUM(E157:E159)</f>
        <v>19320</v>
      </c>
      <c r="F156" s="12">
        <f t="shared" ref="F156:Y156" si="42">SUM(F157:F159)</f>
        <v>22050</v>
      </c>
      <c r="G156" s="12">
        <f t="shared" si="42"/>
        <v>12770</v>
      </c>
      <c r="H156" s="12">
        <f t="shared" si="42"/>
        <v>12722</v>
      </c>
      <c r="I156" s="12">
        <f t="shared" si="42"/>
        <v>8770</v>
      </c>
      <c r="J156" s="12">
        <f t="shared" si="42"/>
        <v>0</v>
      </c>
      <c r="K156" s="12">
        <f t="shared" si="42"/>
        <v>27205</v>
      </c>
      <c r="L156" s="12">
        <f t="shared" si="42"/>
        <v>23684</v>
      </c>
      <c r="M156" s="12">
        <f t="shared" si="42"/>
        <v>19961</v>
      </c>
      <c r="N156" s="12">
        <f t="shared" si="42"/>
        <v>22287</v>
      </c>
      <c r="O156" s="12">
        <f t="shared" si="42"/>
        <v>20433</v>
      </c>
      <c r="P156" s="12">
        <f t="shared" si="42"/>
        <v>28794</v>
      </c>
      <c r="Q156" s="12">
        <f t="shared" si="42"/>
        <v>28054</v>
      </c>
      <c r="R156" s="12">
        <f t="shared" si="42"/>
        <v>16471</v>
      </c>
      <c r="S156" s="12">
        <f t="shared" si="42"/>
        <v>19275</v>
      </c>
      <c r="T156" s="12">
        <f t="shared" si="42"/>
        <v>23054</v>
      </c>
      <c r="U156" s="12">
        <f t="shared" si="42"/>
        <v>19793</v>
      </c>
      <c r="V156" s="12">
        <f t="shared" si="42"/>
        <v>18426</v>
      </c>
      <c r="W156" s="12">
        <f t="shared" si="42"/>
        <v>23929</v>
      </c>
      <c r="X156" s="12">
        <f t="shared" si="42"/>
        <v>16240</v>
      </c>
      <c r="Y156" s="12">
        <f t="shared" si="42"/>
        <v>20080</v>
      </c>
    </row>
    <row r="157" spans="1:25">
      <c r="A157" s="20" t="s">
        <v>109</v>
      </c>
      <c r="B157" s="8" t="e">
        <f>_xlfn.XLOOKUP(A157,'Equivalencia Nova - Milagros'!A:A,'Equivalencia Nova - Milagros'!B:B)</f>
        <v>#N/A</v>
      </c>
      <c r="C157" s="14" t="s">
        <v>27</v>
      </c>
      <c r="D157" s="15"/>
      <c r="E157" s="16">
        <v>19320</v>
      </c>
      <c r="F157" s="16">
        <v>22050</v>
      </c>
      <c r="G157" s="16">
        <v>12770</v>
      </c>
      <c r="H157" s="16">
        <v>12722</v>
      </c>
      <c r="I157" s="16">
        <v>8770</v>
      </c>
      <c r="J157" s="16">
        <v>0</v>
      </c>
      <c r="K157" s="16">
        <v>27205</v>
      </c>
      <c r="L157" s="16">
        <v>23684</v>
      </c>
      <c r="M157" s="16">
        <v>19961</v>
      </c>
      <c r="N157" s="16">
        <v>22287</v>
      </c>
      <c r="O157" s="16">
        <v>20433</v>
      </c>
      <c r="P157" s="16">
        <v>28794</v>
      </c>
      <c r="Q157" s="16">
        <v>28054</v>
      </c>
      <c r="R157" s="16">
        <v>16471</v>
      </c>
      <c r="S157" s="16">
        <v>19275</v>
      </c>
      <c r="T157" s="16">
        <v>23054</v>
      </c>
      <c r="U157" s="16">
        <v>19793</v>
      </c>
      <c r="V157" s="16">
        <v>18426</v>
      </c>
      <c r="W157" s="17">
        <v>23929</v>
      </c>
      <c r="X157" s="16">
        <v>16240</v>
      </c>
      <c r="Y157" s="16">
        <v>20080</v>
      </c>
    </row>
    <row r="158" spans="1:25">
      <c r="A158" s="20" t="s">
        <v>109</v>
      </c>
      <c r="B158" s="8" t="e">
        <f>_xlfn.XLOOKUP(A158,'Equivalencia Nova - Milagros'!A:A,'Equivalencia Nova - Milagros'!B:B)</f>
        <v>#N/A</v>
      </c>
      <c r="C158" s="14" t="s">
        <v>26</v>
      </c>
      <c r="D158" s="15"/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</row>
    <row r="159" spans="1:25">
      <c r="A159" s="20" t="s">
        <v>109</v>
      </c>
      <c r="B159" s="8" t="e">
        <f>_xlfn.XLOOKUP(A159,'Equivalencia Nova - Milagros'!A:A,'Equivalencia Nova - Milagros'!B:B)</f>
        <v>#N/A</v>
      </c>
      <c r="C159" s="14" t="s">
        <v>32</v>
      </c>
      <c r="D159" s="15"/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</row>
    <row r="160" spans="1:25">
      <c r="A160" s="8" t="s">
        <v>111</v>
      </c>
      <c r="B160" s="8">
        <f>_xlfn.XLOOKUP(A160,'Equivalencia Nova - Milagros'!A:A,'Equivalencia Nova - Milagros'!B:B)</f>
        <v>2032436</v>
      </c>
      <c r="C160" s="9" t="s">
        <v>112</v>
      </c>
      <c r="D160" s="10" t="s">
        <v>25</v>
      </c>
      <c r="E160" s="12">
        <f>SUM(E161:E163)</f>
        <v>0</v>
      </c>
      <c r="F160" s="12">
        <f t="shared" ref="F160:Y160" si="43">SUM(F161:F163)</f>
        <v>0</v>
      </c>
      <c r="G160" s="12">
        <f t="shared" si="43"/>
        <v>0</v>
      </c>
      <c r="H160" s="12">
        <f t="shared" si="43"/>
        <v>0</v>
      </c>
      <c r="I160" s="12">
        <f t="shared" si="43"/>
        <v>0</v>
      </c>
      <c r="J160" s="12">
        <f t="shared" si="43"/>
        <v>0</v>
      </c>
      <c r="K160" s="12">
        <f t="shared" si="43"/>
        <v>0</v>
      </c>
      <c r="L160" s="12">
        <f t="shared" si="43"/>
        <v>0</v>
      </c>
      <c r="M160" s="12">
        <f t="shared" si="43"/>
        <v>0</v>
      </c>
      <c r="N160" s="12">
        <f t="shared" si="43"/>
        <v>0</v>
      </c>
      <c r="O160" s="12">
        <f t="shared" si="43"/>
        <v>0</v>
      </c>
      <c r="P160" s="12">
        <f t="shared" si="43"/>
        <v>0</v>
      </c>
      <c r="Q160" s="12">
        <f t="shared" si="43"/>
        <v>0</v>
      </c>
      <c r="R160" s="12">
        <f t="shared" si="43"/>
        <v>359</v>
      </c>
      <c r="S160" s="12">
        <f t="shared" si="43"/>
        <v>29636</v>
      </c>
      <c r="T160" s="12">
        <f t="shared" si="43"/>
        <v>27404</v>
      </c>
      <c r="U160" s="12">
        <f t="shared" si="43"/>
        <v>15960</v>
      </c>
      <c r="V160" s="12">
        <f t="shared" si="43"/>
        <v>16999</v>
      </c>
      <c r="W160" s="12">
        <f t="shared" si="43"/>
        <v>20273</v>
      </c>
      <c r="X160" s="12">
        <f t="shared" si="43"/>
        <v>21685</v>
      </c>
      <c r="Y160" s="12">
        <f t="shared" si="43"/>
        <v>13489</v>
      </c>
    </row>
    <row r="161" spans="1:25" s="66" customFormat="1">
      <c r="A161" s="62" t="s">
        <v>111</v>
      </c>
      <c r="B161" s="62">
        <f>_xlfn.XLOOKUP(A161,'Equivalencia Nova - Milagros'!A:A,'Equivalencia Nova - Milagros'!B:B)</f>
        <v>2032436</v>
      </c>
      <c r="C161" s="63" t="s">
        <v>26</v>
      </c>
      <c r="D161" s="64"/>
      <c r="E161" s="65">
        <v>0</v>
      </c>
      <c r="F161" s="65">
        <v>0</v>
      </c>
      <c r="G161" s="65">
        <v>0</v>
      </c>
      <c r="H161" s="65">
        <v>0</v>
      </c>
      <c r="I161" s="65">
        <v>0</v>
      </c>
      <c r="J161" s="65">
        <v>0</v>
      </c>
      <c r="K161" s="65">
        <v>0</v>
      </c>
      <c r="L161" s="65">
        <v>0</v>
      </c>
      <c r="M161" s="65">
        <v>0</v>
      </c>
      <c r="N161" s="65">
        <v>0</v>
      </c>
      <c r="O161" s="65">
        <v>0</v>
      </c>
      <c r="P161" s="65">
        <v>0</v>
      </c>
      <c r="Q161" s="65">
        <v>0</v>
      </c>
      <c r="R161" s="65">
        <v>0</v>
      </c>
      <c r="S161" s="65">
        <v>0</v>
      </c>
      <c r="T161" s="65">
        <v>5940</v>
      </c>
      <c r="U161" s="65">
        <v>1080</v>
      </c>
      <c r="V161" s="65">
        <v>5080</v>
      </c>
      <c r="W161" s="65">
        <v>7060</v>
      </c>
      <c r="X161" s="65">
        <v>4120</v>
      </c>
      <c r="Y161" s="65">
        <v>5900</v>
      </c>
    </row>
    <row r="162" spans="1:25">
      <c r="A162" s="8" t="s">
        <v>111</v>
      </c>
      <c r="B162" s="8">
        <f>_xlfn.XLOOKUP(A162,'Equivalencia Nova - Milagros'!A:A,'Equivalencia Nova - Milagros'!B:B)</f>
        <v>2032436</v>
      </c>
      <c r="C162" s="14" t="s">
        <v>32</v>
      </c>
      <c r="D162" s="15"/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</row>
    <row r="163" spans="1:25">
      <c r="A163" s="8" t="s">
        <v>111</v>
      </c>
      <c r="B163" s="8">
        <f>_xlfn.XLOOKUP(A163,'Equivalencia Nova - Milagros'!A:A,'Equivalencia Nova - Milagros'!B:B)</f>
        <v>2032436</v>
      </c>
      <c r="C163" s="14" t="s">
        <v>27</v>
      </c>
      <c r="D163" s="15"/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359</v>
      </c>
      <c r="S163" s="16">
        <v>29636</v>
      </c>
      <c r="T163" s="16">
        <v>21464</v>
      </c>
      <c r="U163" s="16">
        <v>14880</v>
      </c>
      <c r="V163" s="16">
        <v>11919</v>
      </c>
      <c r="W163" s="16">
        <v>13213</v>
      </c>
      <c r="X163" s="16">
        <v>17565</v>
      </c>
      <c r="Y163" s="16">
        <v>7589</v>
      </c>
    </row>
    <row r="164" spans="1:25">
      <c r="A164" s="8" t="s">
        <v>113</v>
      </c>
      <c r="B164" s="8" t="e">
        <f>_xlfn.XLOOKUP(A164,'Equivalencia Nova - Milagros'!A:A,'Equivalencia Nova - Milagros'!B:B)</f>
        <v>#N/A</v>
      </c>
      <c r="C164" s="24" t="s">
        <v>114</v>
      </c>
      <c r="D164" s="10" t="s">
        <v>25</v>
      </c>
      <c r="E164" s="12">
        <f>SUM(E165:E167)</f>
        <v>0</v>
      </c>
      <c r="F164" s="12">
        <f t="shared" ref="F164:Y164" si="44">SUM(F165:F167)</f>
        <v>0</v>
      </c>
      <c r="G164" s="12">
        <f t="shared" si="44"/>
        <v>0</v>
      </c>
      <c r="H164" s="12">
        <f t="shared" si="44"/>
        <v>0</v>
      </c>
      <c r="I164" s="12">
        <f t="shared" si="44"/>
        <v>0</v>
      </c>
      <c r="J164" s="12">
        <f t="shared" si="44"/>
        <v>0</v>
      </c>
      <c r="K164" s="12">
        <f t="shared" si="44"/>
        <v>0</v>
      </c>
      <c r="L164" s="12">
        <f t="shared" si="44"/>
        <v>0</v>
      </c>
      <c r="M164" s="12">
        <f t="shared" si="44"/>
        <v>0</v>
      </c>
      <c r="N164" s="12">
        <f t="shared" si="44"/>
        <v>0</v>
      </c>
      <c r="O164" s="12">
        <f t="shared" si="44"/>
        <v>0</v>
      </c>
      <c r="P164" s="12">
        <f t="shared" si="44"/>
        <v>0</v>
      </c>
      <c r="Q164" s="12">
        <f t="shared" si="44"/>
        <v>25406</v>
      </c>
      <c r="R164" s="12">
        <f t="shared" si="44"/>
        <v>13476</v>
      </c>
      <c r="S164" s="12">
        <f t="shared" si="44"/>
        <v>16255</v>
      </c>
      <c r="T164" s="12">
        <f t="shared" si="44"/>
        <v>21516</v>
      </c>
      <c r="U164" s="12">
        <f t="shared" si="44"/>
        <v>18695</v>
      </c>
      <c r="V164" s="12">
        <f t="shared" si="44"/>
        <v>19374</v>
      </c>
      <c r="W164" s="12">
        <f t="shared" si="44"/>
        <v>25594</v>
      </c>
      <c r="X164" s="12">
        <f t="shared" si="44"/>
        <v>15820</v>
      </c>
      <c r="Y164" s="12">
        <f t="shared" si="44"/>
        <v>20279</v>
      </c>
    </row>
    <row r="165" spans="1:25">
      <c r="A165" s="8" t="s">
        <v>113</v>
      </c>
      <c r="B165" s="8" t="e">
        <f>_xlfn.XLOOKUP(A165,'Equivalencia Nova - Milagros'!A:A,'Equivalencia Nova - Milagros'!B:B)</f>
        <v>#N/A</v>
      </c>
      <c r="C165" s="14" t="s">
        <v>31</v>
      </c>
      <c r="D165" s="15"/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</row>
    <row r="166" spans="1:25">
      <c r="A166" s="8" t="s">
        <v>113</v>
      </c>
      <c r="B166" s="8" t="e">
        <f>_xlfn.XLOOKUP(A166,'Equivalencia Nova - Milagros'!A:A,'Equivalencia Nova - Milagros'!B:B)</f>
        <v>#N/A</v>
      </c>
      <c r="C166" s="14" t="s">
        <v>32</v>
      </c>
      <c r="D166" s="15"/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</row>
    <row r="167" spans="1:25">
      <c r="A167" s="8" t="s">
        <v>113</v>
      </c>
      <c r="B167" s="8" t="e">
        <f>_xlfn.XLOOKUP(A167,'Equivalencia Nova - Milagros'!A:A,'Equivalencia Nova - Milagros'!B:B)</f>
        <v>#N/A</v>
      </c>
      <c r="C167" s="14" t="s">
        <v>27</v>
      </c>
      <c r="D167" s="15"/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25406</v>
      </c>
      <c r="R167" s="16">
        <v>13476</v>
      </c>
      <c r="S167" s="16">
        <v>16255</v>
      </c>
      <c r="T167" s="16">
        <v>21516</v>
      </c>
      <c r="U167" s="16">
        <v>18695</v>
      </c>
      <c r="V167" s="16">
        <v>19374</v>
      </c>
      <c r="W167" s="17">
        <v>25594</v>
      </c>
      <c r="X167" s="16">
        <v>15820</v>
      </c>
      <c r="Y167" s="16">
        <v>20279</v>
      </c>
    </row>
    <row r="168" spans="1:25">
      <c r="A168" s="8" t="s">
        <v>115</v>
      </c>
      <c r="B168" s="8">
        <f>_xlfn.XLOOKUP(A168,'Equivalencia Nova - Milagros'!A:A,'Equivalencia Nova - Milagros'!B:B)</f>
        <v>2034965</v>
      </c>
      <c r="C168" s="19" t="s">
        <v>201</v>
      </c>
      <c r="D168" s="10" t="s">
        <v>203</v>
      </c>
      <c r="E168" s="12">
        <f>SUM(E169:E171)</f>
        <v>0</v>
      </c>
      <c r="F168" s="12">
        <f t="shared" ref="F168:Y168" si="45">SUM(F169:F171)</f>
        <v>0</v>
      </c>
      <c r="G168" s="12">
        <f t="shared" si="45"/>
        <v>0</v>
      </c>
      <c r="H168" s="12">
        <f t="shared" si="45"/>
        <v>0</v>
      </c>
      <c r="I168" s="12">
        <f t="shared" si="45"/>
        <v>0</v>
      </c>
      <c r="J168" s="12">
        <f t="shared" si="45"/>
        <v>0</v>
      </c>
      <c r="K168" s="12">
        <f t="shared" si="45"/>
        <v>0</v>
      </c>
      <c r="L168" s="12">
        <f t="shared" si="45"/>
        <v>0</v>
      </c>
      <c r="M168" s="12">
        <f t="shared" si="45"/>
        <v>0</v>
      </c>
      <c r="N168" s="12">
        <f t="shared" si="45"/>
        <v>0</v>
      </c>
      <c r="O168" s="12">
        <f t="shared" si="45"/>
        <v>0</v>
      </c>
      <c r="P168" s="12">
        <f t="shared" si="45"/>
        <v>0</v>
      </c>
      <c r="Q168" s="12">
        <f t="shared" si="45"/>
        <v>0</v>
      </c>
      <c r="R168" s="12">
        <f t="shared" si="45"/>
        <v>0</v>
      </c>
      <c r="S168" s="12">
        <f t="shared" si="45"/>
        <v>0</v>
      </c>
      <c r="T168" s="12">
        <f t="shared" si="45"/>
        <v>0</v>
      </c>
      <c r="U168" s="12">
        <f t="shared" si="45"/>
        <v>0</v>
      </c>
      <c r="V168" s="12">
        <f t="shared" si="45"/>
        <v>0</v>
      </c>
      <c r="W168" s="12">
        <f t="shared" si="45"/>
        <v>0</v>
      </c>
      <c r="X168" s="12">
        <f t="shared" si="45"/>
        <v>0</v>
      </c>
      <c r="Y168" s="12">
        <f t="shared" si="45"/>
        <v>0</v>
      </c>
    </row>
    <row r="169" spans="1:25" s="66" customFormat="1">
      <c r="A169" s="62" t="s">
        <v>115</v>
      </c>
      <c r="B169" s="62">
        <f>_xlfn.XLOOKUP(A169,'Equivalencia Nova - Milagros'!A:A,'Equivalencia Nova - Milagros'!B:B)</f>
        <v>2034965</v>
      </c>
      <c r="C169" s="63" t="s">
        <v>26</v>
      </c>
      <c r="D169" s="64"/>
      <c r="E169" s="65">
        <v>0</v>
      </c>
      <c r="F169" s="65">
        <v>0</v>
      </c>
      <c r="G169" s="65">
        <v>0</v>
      </c>
      <c r="H169" s="65">
        <v>0</v>
      </c>
      <c r="I169" s="65">
        <v>0</v>
      </c>
      <c r="J169" s="65">
        <v>0</v>
      </c>
      <c r="K169" s="65">
        <v>0</v>
      </c>
      <c r="L169" s="65">
        <v>0</v>
      </c>
      <c r="M169" s="65">
        <v>0</v>
      </c>
      <c r="N169" s="65">
        <v>0</v>
      </c>
      <c r="O169" s="65">
        <v>0</v>
      </c>
      <c r="P169" s="65">
        <v>0</v>
      </c>
      <c r="Q169" s="65">
        <v>0</v>
      </c>
      <c r="R169" s="65">
        <v>0</v>
      </c>
      <c r="S169" s="65">
        <v>0</v>
      </c>
      <c r="T169" s="65">
        <v>0</v>
      </c>
      <c r="U169" s="65">
        <v>0</v>
      </c>
      <c r="V169" s="65">
        <v>0</v>
      </c>
      <c r="W169" s="65">
        <v>0</v>
      </c>
      <c r="X169" s="65">
        <v>0</v>
      </c>
      <c r="Y169" s="65">
        <v>0</v>
      </c>
    </row>
    <row r="170" spans="1:25">
      <c r="A170" s="8" t="s">
        <v>115</v>
      </c>
      <c r="B170" s="8">
        <f>_xlfn.XLOOKUP(A170,'Equivalencia Nova - Milagros'!A:A,'Equivalencia Nova - Milagros'!B:B)</f>
        <v>2034965</v>
      </c>
      <c r="C170" s="14" t="s">
        <v>31</v>
      </c>
      <c r="D170" s="15"/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</row>
    <row r="171" spans="1:25">
      <c r="A171" s="8" t="s">
        <v>115</v>
      </c>
      <c r="B171" s="8">
        <f>_xlfn.XLOOKUP(A171,'Equivalencia Nova - Milagros'!A:A,'Equivalencia Nova - Milagros'!B:B)</f>
        <v>2034965</v>
      </c>
      <c r="C171" s="14" t="s">
        <v>27</v>
      </c>
      <c r="D171" s="15"/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</row>
    <row r="175" spans="1:25" s="28" customFormat="1">
      <c r="A175"/>
      <c r="B175"/>
      <c r="C175"/>
      <c r="D175"/>
      <c r="E175" s="2"/>
      <c r="F175" s="2"/>
      <c r="G175" s="2"/>
      <c r="H175" s="2"/>
      <c r="I175" s="2"/>
      <c r="J175" s="2"/>
      <c r="K175" s="2"/>
      <c r="L175" s="2"/>
      <c r="O175" s="29"/>
      <c r="P175" s="29"/>
      <c r="R175" s="30"/>
      <c r="S175" s="29"/>
    </row>
    <row r="176" spans="1:25" s="28" customFormat="1">
      <c r="A176"/>
      <c r="B176"/>
      <c r="C176"/>
      <c r="D176"/>
      <c r="E176" s="2"/>
      <c r="F176" s="2"/>
      <c r="G176" s="2"/>
      <c r="H176" s="2"/>
      <c r="I176" s="2"/>
      <c r="J176" s="2"/>
      <c r="K176" s="2"/>
      <c r="L176" s="2"/>
      <c r="Q176" s="29"/>
      <c r="R176" s="29"/>
      <c r="S176" s="29"/>
    </row>
  </sheetData>
  <autoFilter ref="A1:Y171" xr:uid="{9F43F8F1-C271-4251-9BA5-59FACB897B95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494A-5143-4187-953B-48F1273AB9D5}">
  <dimension ref="A1:AB144"/>
  <sheetViews>
    <sheetView showGridLines="0" topLeftCell="J5" workbookViewId="0">
      <selection activeCell="Q8" sqref="Q8"/>
    </sheetView>
  </sheetViews>
  <sheetFormatPr baseColWidth="10" defaultRowHeight="14.75"/>
  <cols>
    <col min="1" max="1" width="8.7265625" bestFit="1" customWidth="1"/>
    <col min="2" max="2" width="13.40625" bestFit="1" customWidth="1"/>
    <col min="3" max="3" width="11.40625" bestFit="1" customWidth="1"/>
    <col min="4" max="4" width="49" bestFit="1" customWidth="1"/>
    <col min="5" max="5" width="16.1328125" bestFit="1" customWidth="1"/>
    <col min="6" max="6" width="17.40625" bestFit="1" customWidth="1"/>
    <col min="8" max="8" width="11.7265625" bestFit="1" customWidth="1"/>
    <col min="9" max="9" width="7.1328125" bestFit="1" customWidth="1"/>
    <col min="10" max="10" width="19.54296875" customWidth="1"/>
    <col min="11" max="11" width="17.86328125" bestFit="1" customWidth="1"/>
    <col min="13" max="13" width="18.7265625" bestFit="1" customWidth="1"/>
    <col min="14" max="14" width="46.453125" bestFit="1" customWidth="1"/>
    <col min="15" max="27" width="11.04296875" bestFit="1" customWidth="1"/>
    <col min="28" max="28" width="11.36328125" bestFit="1" customWidth="1"/>
    <col min="29" max="32" width="11.04296875" bestFit="1" customWidth="1"/>
    <col min="33" max="33" width="11.36328125" bestFit="1" customWidth="1"/>
  </cols>
  <sheetData>
    <row r="1" spans="1:28" s="1" customFormat="1" ht="26.75">
      <c r="A1" s="35" t="s">
        <v>134</v>
      </c>
      <c r="B1" s="35" t="s">
        <v>121</v>
      </c>
      <c r="C1" s="36" t="s">
        <v>135</v>
      </c>
      <c r="D1" s="35" t="s">
        <v>136</v>
      </c>
      <c r="E1" s="35" t="s">
        <v>137</v>
      </c>
      <c r="F1" s="37" t="s">
        <v>138</v>
      </c>
    </row>
    <row r="2" spans="1:28">
      <c r="A2" s="19">
        <v>2023</v>
      </c>
      <c r="B2" s="19">
        <v>15</v>
      </c>
      <c r="C2" s="19">
        <v>2027508</v>
      </c>
      <c r="D2" s="19" t="s">
        <v>139</v>
      </c>
      <c r="E2" s="38">
        <v>526942657.53000003</v>
      </c>
      <c r="F2" s="39">
        <v>17975</v>
      </c>
      <c r="H2" s="40"/>
    </row>
    <row r="3" spans="1:28">
      <c r="A3" s="19">
        <v>2023</v>
      </c>
      <c r="B3" s="19">
        <v>15</v>
      </c>
      <c r="C3" s="19">
        <v>2027509</v>
      </c>
      <c r="D3" s="19" t="s">
        <v>140</v>
      </c>
      <c r="E3" s="38">
        <v>186992410.18000001</v>
      </c>
      <c r="F3" s="39">
        <v>9226</v>
      </c>
      <c r="H3" s="40"/>
    </row>
    <row r="4" spans="1:28">
      <c r="A4" s="19">
        <v>2023</v>
      </c>
      <c r="B4" s="19">
        <v>15</v>
      </c>
      <c r="C4" s="19">
        <v>2027510</v>
      </c>
      <c r="D4" s="19" t="s">
        <v>141</v>
      </c>
      <c r="E4" s="38">
        <v>443293065.99999994</v>
      </c>
      <c r="F4" s="39">
        <v>16209</v>
      </c>
      <c r="H4" t="s">
        <v>134</v>
      </c>
      <c r="I4" s="41">
        <v>2024</v>
      </c>
      <c r="M4" s="75" t="s">
        <v>134</v>
      </c>
      <c r="N4" s="41">
        <v>2024</v>
      </c>
    </row>
    <row r="5" spans="1:28">
      <c r="A5" s="19">
        <v>2023</v>
      </c>
      <c r="B5" s="19">
        <v>15</v>
      </c>
      <c r="C5" s="19">
        <v>2027511</v>
      </c>
      <c r="D5" s="19" t="s">
        <v>142</v>
      </c>
      <c r="E5" s="38">
        <v>416853410.37000018</v>
      </c>
      <c r="F5" s="39">
        <v>17946</v>
      </c>
      <c r="H5" s="40"/>
      <c r="M5" s="40"/>
    </row>
    <row r="6" spans="1:28">
      <c r="A6" s="19">
        <v>2023</v>
      </c>
      <c r="B6" s="19">
        <v>15</v>
      </c>
      <c r="C6" s="19">
        <v>2027512</v>
      </c>
      <c r="D6" s="19" t="s">
        <v>143</v>
      </c>
      <c r="E6" s="38">
        <v>356012049.41999996</v>
      </c>
      <c r="F6" s="39">
        <v>15233</v>
      </c>
      <c r="H6" t="s">
        <v>121</v>
      </c>
      <c r="I6" t="s">
        <v>144</v>
      </c>
      <c r="J6" t="s">
        <v>145</v>
      </c>
      <c r="K6" s="42" t="s">
        <v>146</v>
      </c>
      <c r="M6" s="75" t="s">
        <v>147</v>
      </c>
      <c r="O6" s="75" t="s">
        <v>121</v>
      </c>
    </row>
    <row r="7" spans="1:28">
      <c r="A7" s="19">
        <v>2023</v>
      </c>
      <c r="B7" s="19">
        <v>16</v>
      </c>
      <c r="C7" s="19">
        <v>2027509</v>
      </c>
      <c r="D7" s="19" t="s">
        <v>140</v>
      </c>
      <c r="E7" s="38">
        <v>113662640.04000048</v>
      </c>
      <c r="F7" s="39">
        <v>6347</v>
      </c>
      <c r="H7" s="41">
        <v>1</v>
      </c>
      <c r="I7">
        <v>5</v>
      </c>
      <c r="J7" s="40">
        <v>1250782350.5900009</v>
      </c>
      <c r="M7" s="75" t="s">
        <v>148</v>
      </c>
      <c r="N7" s="75" t="s">
        <v>136</v>
      </c>
      <c r="O7">
        <v>1</v>
      </c>
      <c r="P7">
        <v>2</v>
      </c>
      <c r="Q7">
        <v>3</v>
      </c>
      <c r="R7">
        <v>4</v>
      </c>
      <c r="S7">
        <v>5</v>
      </c>
      <c r="T7">
        <v>6</v>
      </c>
      <c r="U7">
        <v>7</v>
      </c>
      <c r="V7">
        <v>8</v>
      </c>
      <c r="W7">
        <v>9</v>
      </c>
      <c r="X7">
        <v>10</v>
      </c>
      <c r="Y7">
        <v>11</v>
      </c>
      <c r="Z7">
        <v>12</v>
      </c>
      <c r="AA7">
        <v>13</v>
      </c>
      <c r="AB7" t="s">
        <v>149</v>
      </c>
    </row>
    <row r="8" spans="1:28">
      <c r="A8" s="19">
        <v>2023</v>
      </c>
      <c r="B8" s="19">
        <v>16</v>
      </c>
      <c r="C8" s="19">
        <v>2027510</v>
      </c>
      <c r="D8" s="19" t="s">
        <v>141</v>
      </c>
      <c r="E8" s="38">
        <v>335273188.18000042</v>
      </c>
      <c r="F8" s="39">
        <v>13503</v>
      </c>
      <c r="H8" s="41">
        <v>2</v>
      </c>
      <c r="I8">
        <v>5</v>
      </c>
      <c r="J8" s="40">
        <v>1327348679.5100021</v>
      </c>
      <c r="K8" s="43">
        <f>J8/J7-1</f>
        <v>6.1214750019365383E-2</v>
      </c>
      <c r="M8">
        <v>2027508</v>
      </c>
      <c r="N8" t="s">
        <v>139</v>
      </c>
      <c r="O8" s="44">
        <v>11964</v>
      </c>
      <c r="P8" s="44">
        <v>9467</v>
      </c>
      <c r="Q8" s="44">
        <v>8929</v>
      </c>
      <c r="R8" s="44">
        <v>10469</v>
      </c>
      <c r="S8" s="44">
        <v>14559</v>
      </c>
      <c r="T8" s="44">
        <v>17712</v>
      </c>
      <c r="U8" s="44">
        <v>16490</v>
      </c>
      <c r="V8" s="44">
        <v>15840</v>
      </c>
      <c r="W8" s="44">
        <v>23787</v>
      </c>
      <c r="X8" s="44">
        <v>17547</v>
      </c>
      <c r="Y8" s="44">
        <v>21391</v>
      </c>
      <c r="Z8" s="44">
        <v>19949</v>
      </c>
      <c r="AA8" s="44">
        <v>16842</v>
      </c>
      <c r="AB8" s="44">
        <v>204946</v>
      </c>
    </row>
    <row r="9" spans="1:28">
      <c r="A9" s="19">
        <v>2023</v>
      </c>
      <c r="B9" s="19">
        <v>16</v>
      </c>
      <c r="C9" s="19">
        <v>2027511</v>
      </c>
      <c r="D9" s="19" t="s">
        <v>142</v>
      </c>
      <c r="E9" s="38">
        <v>486531994.03000164</v>
      </c>
      <c r="F9" s="39">
        <v>22817</v>
      </c>
      <c r="H9" s="41">
        <v>3</v>
      </c>
      <c r="I9">
        <v>6</v>
      </c>
      <c r="J9" s="40">
        <v>1383843565.25</v>
      </c>
      <c r="K9" s="43">
        <f t="shared" ref="K9:K17" si="0">J9/J8-1</f>
        <v>4.2562204349239519E-2</v>
      </c>
      <c r="M9">
        <v>2027509</v>
      </c>
      <c r="N9" t="s">
        <v>140</v>
      </c>
      <c r="O9" s="44">
        <v>5232</v>
      </c>
      <c r="P9" s="44">
        <v>5548</v>
      </c>
      <c r="Q9" s="44">
        <v>5030</v>
      </c>
      <c r="R9" s="44">
        <v>5770</v>
      </c>
      <c r="S9" s="44">
        <v>6929</v>
      </c>
      <c r="T9" s="44">
        <v>8234</v>
      </c>
      <c r="U9" s="44">
        <v>6682</v>
      </c>
      <c r="V9" s="44">
        <v>6345</v>
      </c>
      <c r="W9" s="44">
        <v>8978</v>
      </c>
      <c r="X9" s="44">
        <v>6843</v>
      </c>
      <c r="Y9" s="44">
        <v>7784</v>
      </c>
      <c r="Z9" s="44">
        <v>7386</v>
      </c>
      <c r="AA9" s="44">
        <v>6161</v>
      </c>
      <c r="AB9" s="44">
        <v>86922</v>
      </c>
    </row>
    <row r="10" spans="1:28">
      <c r="A10" s="19">
        <v>2023</v>
      </c>
      <c r="B10" s="19">
        <v>16</v>
      </c>
      <c r="C10" s="19">
        <v>2027512</v>
      </c>
      <c r="D10" s="19" t="s">
        <v>143</v>
      </c>
      <c r="E10" s="38">
        <v>391596927.61999911</v>
      </c>
      <c r="F10" s="39">
        <v>17243</v>
      </c>
      <c r="H10" s="41">
        <v>4</v>
      </c>
      <c r="I10">
        <v>6</v>
      </c>
      <c r="J10" s="40">
        <v>1332510189.4400003</v>
      </c>
      <c r="K10" s="43">
        <f t="shared" si="0"/>
        <v>-3.7094782314304409E-2</v>
      </c>
      <c r="M10">
        <v>2027510</v>
      </c>
      <c r="N10" t="s">
        <v>141</v>
      </c>
      <c r="O10" s="44">
        <v>12552</v>
      </c>
      <c r="P10" s="44">
        <v>13371</v>
      </c>
      <c r="Q10" s="44">
        <v>11024</v>
      </c>
      <c r="R10" s="44">
        <v>12095</v>
      </c>
      <c r="S10" s="44">
        <v>14878</v>
      </c>
      <c r="T10" s="44">
        <v>16367</v>
      </c>
      <c r="U10" s="44">
        <v>15136</v>
      </c>
      <c r="V10" s="44">
        <v>13191</v>
      </c>
      <c r="W10" s="44">
        <v>19448</v>
      </c>
      <c r="X10" s="44">
        <v>15718</v>
      </c>
      <c r="Y10" s="44">
        <v>18649</v>
      </c>
      <c r="Z10" s="44">
        <v>15793</v>
      </c>
      <c r="AA10" s="44">
        <v>11800</v>
      </c>
      <c r="AB10" s="44">
        <v>190022</v>
      </c>
    </row>
    <row r="11" spans="1:28">
      <c r="A11" s="19">
        <v>2023</v>
      </c>
      <c r="B11" s="19">
        <v>17</v>
      </c>
      <c r="C11" s="19">
        <v>2027508</v>
      </c>
      <c r="D11" s="19" t="s">
        <v>139</v>
      </c>
      <c r="E11" s="45">
        <v>397207418.30000055</v>
      </c>
      <c r="F11" s="46">
        <v>16221</v>
      </c>
      <c r="H11" s="41">
        <v>5</v>
      </c>
      <c r="I11">
        <v>5</v>
      </c>
      <c r="J11" s="40">
        <v>1548711443.8099992</v>
      </c>
      <c r="K11" s="43">
        <f t="shared" si="0"/>
        <v>0.16225110778391838</v>
      </c>
      <c r="M11">
        <v>2027511</v>
      </c>
      <c r="N11" t="s">
        <v>142</v>
      </c>
      <c r="O11" s="44">
        <v>15079</v>
      </c>
      <c r="P11" s="44">
        <v>17056</v>
      </c>
      <c r="Q11" s="44">
        <v>12805</v>
      </c>
      <c r="R11" s="44">
        <v>13096</v>
      </c>
      <c r="S11" s="44">
        <v>16847</v>
      </c>
      <c r="T11" s="44">
        <v>16334</v>
      </c>
      <c r="U11" s="44">
        <v>21969</v>
      </c>
      <c r="V11" s="44">
        <v>15425</v>
      </c>
      <c r="W11" s="44">
        <v>24294</v>
      </c>
      <c r="X11" s="44">
        <v>15229</v>
      </c>
      <c r="Y11" s="44">
        <v>16578</v>
      </c>
      <c r="Z11" s="44">
        <v>15812</v>
      </c>
      <c r="AA11" s="44">
        <v>28426</v>
      </c>
      <c r="AB11" s="44">
        <v>228950</v>
      </c>
    </row>
    <row r="12" spans="1:28">
      <c r="A12" s="19">
        <v>2023</v>
      </c>
      <c r="B12" s="19">
        <v>17</v>
      </c>
      <c r="C12" s="19">
        <v>2027509</v>
      </c>
      <c r="D12" s="19" t="s">
        <v>140</v>
      </c>
      <c r="E12" s="45">
        <v>131326300.14000022</v>
      </c>
      <c r="F12" s="46">
        <v>7699</v>
      </c>
      <c r="H12" s="41">
        <v>6</v>
      </c>
      <c r="I12">
        <v>11</v>
      </c>
      <c r="J12" s="40">
        <v>2439402888.5199995</v>
      </c>
      <c r="K12" s="43">
        <f t="shared" si="0"/>
        <v>0.57511775241926411</v>
      </c>
      <c r="M12">
        <v>2027512</v>
      </c>
      <c r="N12" t="s">
        <v>143</v>
      </c>
      <c r="O12" s="44">
        <v>15004</v>
      </c>
      <c r="P12" s="44">
        <v>14583</v>
      </c>
      <c r="Q12" s="44">
        <v>11871</v>
      </c>
      <c r="R12" s="44">
        <v>12447</v>
      </c>
      <c r="S12" s="44">
        <v>15751</v>
      </c>
      <c r="T12" s="44">
        <v>16230</v>
      </c>
      <c r="U12" s="44">
        <v>16936</v>
      </c>
      <c r="V12" s="44">
        <v>14414</v>
      </c>
      <c r="W12" s="44">
        <v>22027</v>
      </c>
      <c r="X12" s="44">
        <v>15077</v>
      </c>
      <c r="Y12" s="44">
        <v>18624</v>
      </c>
      <c r="Z12" s="44">
        <v>14887</v>
      </c>
      <c r="AA12" s="44">
        <v>25995</v>
      </c>
      <c r="AB12" s="44">
        <v>213846</v>
      </c>
    </row>
    <row r="13" spans="1:28">
      <c r="A13" s="19">
        <v>2023</v>
      </c>
      <c r="B13" s="19">
        <v>17</v>
      </c>
      <c r="C13" s="19">
        <v>2027510</v>
      </c>
      <c r="D13" s="19" t="s">
        <v>141</v>
      </c>
      <c r="E13" s="45">
        <v>247608703.33999974</v>
      </c>
      <c r="F13" s="46">
        <v>10660</v>
      </c>
      <c r="H13" s="41">
        <v>7</v>
      </c>
      <c r="I13">
        <v>12</v>
      </c>
      <c r="J13" s="40">
        <v>2079498368.8499987</v>
      </c>
      <c r="K13" s="43">
        <f t="shared" si="0"/>
        <v>-0.14753795749104692</v>
      </c>
      <c r="M13">
        <v>2030725</v>
      </c>
      <c r="N13" t="s">
        <v>150</v>
      </c>
      <c r="O13" s="44"/>
      <c r="P13" s="44"/>
      <c r="Q13" s="44"/>
      <c r="R13" s="44"/>
      <c r="S13" s="44"/>
      <c r="T13" s="44">
        <v>10138</v>
      </c>
      <c r="U13" s="44"/>
      <c r="V13" s="44"/>
      <c r="W13" s="44"/>
      <c r="X13" s="44"/>
      <c r="Y13" s="44"/>
      <c r="Z13" s="44"/>
      <c r="AA13" s="44"/>
      <c r="AB13" s="44">
        <v>10138</v>
      </c>
    </row>
    <row r="14" spans="1:28">
      <c r="A14" s="19">
        <v>2023</v>
      </c>
      <c r="B14" s="19">
        <v>17</v>
      </c>
      <c r="C14" s="19">
        <v>2027511</v>
      </c>
      <c r="D14" s="19" t="s">
        <v>142</v>
      </c>
      <c r="E14" s="45">
        <v>389140636.73000008</v>
      </c>
      <c r="F14" s="46">
        <v>19753</v>
      </c>
      <c r="H14" s="41">
        <v>8</v>
      </c>
      <c r="I14">
        <v>11</v>
      </c>
      <c r="J14" s="40">
        <v>1800147468.0299978</v>
      </c>
      <c r="K14" s="43">
        <f t="shared" si="0"/>
        <v>-0.13433571528814769</v>
      </c>
      <c r="M14">
        <v>2030977</v>
      </c>
      <c r="N14" t="s">
        <v>151</v>
      </c>
      <c r="O14" s="44"/>
      <c r="P14" s="44"/>
      <c r="Q14" s="44"/>
      <c r="R14" s="44"/>
      <c r="S14" s="44"/>
      <c r="T14" s="44">
        <v>11159</v>
      </c>
      <c r="U14" s="44">
        <v>6263</v>
      </c>
      <c r="V14" s="44">
        <v>6623</v>
      </c>
      <c r="W14" s="44">
        <v>12551</v>
      </c>
      <c r="X14" s="44">
        <v>7119</v>
      </c>
      <c r="Y14" s="44">
        <v>9977</v>
      </c>
      <c r="Z14" s="44">
        <v>7846</v>
      </c>
      <c r="AA14" s="44">
        <v>8747</v>
      </c>
      <c r="AB14" s="44">
        <v>70285</v>
      </c>
    </row>
    <row r="15" spans="1:28">
      <c r="A15" s="19">
        <v>2023</v>
      </c>
      <c r="B15" s="19">
        <v>17</v>
      </c>
      <c r="C15" s="19">
        <v>2027512</v>
      </c>
      <c r="D15" s="19" t="s">
        <v>143</v>
      </c>
      <c r="E15" s="45">
        <v>354638312.85000002</v>
      </c>
      <c r="F15" s="46">
        <v>17956</v>
      </c>
      <c r="H15" s="41">
        <v>9</v>
      </c>
      <c r="I15">
        <v>10</v>
      </c>
      <c r="J15" s="40">
        <v>2404744104.3000011</v>
      </c>
      <c r="K15" s="43">
        <f t="shared" si="0"/>
        <v>0.33585950429474942</v>
      </c>
      <c r="M15">
        <v>2030978</v>
      </c>
      <c r="N15" t="s">
        <v>152</v>
      </c>
      <c r="O15" s="44"/>
      <c r="P15" s="44"/>
      <c r="Q15" s="44">
        <v>13418</v>
      </c>
      <c r="R15" s="44">
        <v>5954</v>
      </c>
      <c r="S15" s="44"/>
      <c r="T15" s="44">
        <v>6602</v>
      </c>
      <c r="U15" s="44">
        <v>7374</v>
      </c>
      <c r="V15" s="44"/>
      <c r="W15" s="44"/>
      <c r="X15" s="44">
        <v>7818</v>
      </c>
      <c r="Y15" s="44">
        <v>5783</v>
      </c>
      <c r="Z15" s="44"/>
      <c r="AA15" s="44"/>
      <c r="AB15" s="44">
        <v>46949</v>
      </c>
    </row>
    <row r="16" spans="1:28">
      <c r="A16" s="19">
        <v>2023</v>
      </c>
      <c r="B16" s="19">
        <v>18</v>
      </c>
      <c r="C16" s="19">
        <v>2027509</v>
      </c>
      <c r="D16" s="19" t="s">
        <v>140</v>
      </c>
      <c r="E16" s="47">
        <v>65727841.850000039</v>
      </c>
      <c r="F16" s="46">
        <v>3671</v>
      </c>
      <c r="H16" s="41">
        <v>10</v>
      </c>
      <c r="I16">
        <v>11</v>
      </c>
      <c r="J16" s="40">
        <v>2125965438.7199953</v>
      </c>
      <c r="K16" s="43">
        <f t="shared" si="0"/>
        <v>-0.11592862004797633</v>
      </c>
      <c r="M16">
        <v>2030980</v>
      </c>
      <c r="N16" t="s">
        <v>153</v>
      </c>
      <c r="O16" s="44"/>
      <c r="P16" s="44"/>
      <c r="Q16" s="44"/>
      <c r="R16" s="44"/>
      <c r="S16" s="44"/>
      <c r="T16" s="44">
        <v>4887</v>
      </c>
      <c r="U16" s="44">
        <v>2859</v>
      </c>
      <c r="V16" s="44">
        <v>3802</v>
      </c>
      <c r="W16" s="44">
        <v>2483</v>
      </c>
      <c r="X16" s="44">
        <v>2170</v>
      </c>
      <c r="Y16" s="44">
        <v>1935</v>
      </c>
      <c r="Z16" s="44">
        <v>2112</v>
      </c>
      <c r="AA16" s="44"/>
      <c r="AB16" s="44">
        <v>20248</v>
      </c>
    </row>
    <row r="17" spans="1:28">
      <c r="A17" s="19">
        <v>2023</v>
      </c>
      <c r="B17" s="19">
        <v>18</v>
      </c>
      <c r="C17" s="19">
        <v>2027510</v>
      </c>
      <c r="D17" s="19" t="s">
        <v>141</v>
      </c>
      <c r="E17" s="47">
        <v>177552720.41000026</v>
      </c>
      <c r="F17" s="46">
        <v>7207</v>
      </c>
      <c r="H17" s="41">
        <v>11</v>
      </c>
      <c r="I17">
        <v>13</v>
      </c>
      <c r="J17" s="40">
        <v>2647438818.9699998</v>
      </c>
      <c r="K17" s="43">
        <f t="shared" si="0"/>
        <v>0.24528779760595443</v>
      </c>
      <c r="M17">
        <v>2030981</v>
      </c>
      <c r="N17" t="s">
        <v>154</v>
      </c>
      <c r="O17" s="44"/>
      <c r="P17" s="44"/>
      <c r="Q17" s="44"/>
      <c r="R17" s="44"/>
      <c r="S17" s="44"/>
      <c r="T17" s="44">
        <v>7475</v>
      </c>
      <c r="U17" s="44">
        <v>4812</v>
      </c>
      <c r="V17" s="44">
        <v>6084</v>
      </c>
      <c r="W17" s="44">
        <v>4521</v>
      </c>
      <c r="X17" s="44"/>
      <c r="Y17" s="44">
        <v>5840</v>
      </c>
      <c r="Z17" s="44">
        <v>3602</v>
      </c>
      <c r="AA17" s="44"/>
      <c r="AB17" s="44">
        <v>32334</v>
      </c>
    </row>
    <row r="18" spans="1:28">
      <c r="A18" s="19">
        <v>2023</v>
      </c>
      <c r="B18" s="19">
        <v>18</v>
      </c>
      <c r="C18" s="19">
        <v>2027511</v>
      </c>
      <c r="D18" s="19" t="s">
        <v>142</v>
      </c>
      <c r="E18" s="45">
        <v>228031998.28999972</v>
      </c>
      <c r="F18" s="46">
        <v>10780</v>
      </c>
      <c r="H18" s="41">
        <v>12</v>
      </c>
      <c r="I18">
        <v>15</v>
      </c>
      <c r="J18" s="40">
        <v>2535824223.5699902</v>
      </c>
      <c r="K18" s="43">
        <f>J18/J17-1</f>
        <v>-4.2159461665457476E-2</v>
      </c>
      <c r="M18">
        <v>2032436</v>
      </c>
      <c r="N18" t="s">
        <v>155</v>
      </c>
      <c r="O18" s="44"/>
      <c r="P18" s="44"/>
      <c r="Q18" s="44"/>
      <c r="R18" s="44"/>
      <c r="S18" s="44"/>
      <c r="T18" s="44">
        <v>2811</v>
      </c>
      <c r="U18" s="44">
        <v>956</v>
      </c>
      <c r="V18" s="44">
        <v>2993</v>
      </c>
      <c r="W18" s="44"/>
      <c r="X18" s="44">
        <v>5135</v>
      </c>
      <c r="Y18" s="44">
        <v>4454</v>
      </c>
      <c r="Z18" s="44">
        <v>4135</v>
      </c>
      <c r="AA18" s="44">
        <v>4896</v>
      </c>
      <c r="AB18" s="44">
        <v>25380</v>
      </c>
    </row>
    <row r="19" spans="1:28">
      <c r="A19" s="19">
        <v>2023</v>
      </c>
      <c r="B19" s="19">
        <v>18</v>
      </c>
      <c r="C19" s="19">
        <v>2027512</v>
      </c>
      <c r="D19" s="19" t="s">
        <v>143</v>
      </c>
      <c r="E19" s="47">
        <v>172802547.56999964</v>
      </c>
      <c r="F19" s="46">
        <v>7641</v>
      </c>
      <c r="H19" s="41">
        <v>13</v>
      </c>
      <c r="I19">
        <v>12</v>
      </c>
      <c r="J19" s="40">
        <v>2564370393.8799996</v>
      </c>
      <c r="K19" s="43">
        <f>J19/J18-1</f>
        <v>1.1257156566562676E-2</v>
      </c>
      <c r="M19">
        <v>2030727</v>
      </c>
      <c r="N19" t="s">
        <v>156</v>
      </c>
      <c r="O19" s="44"/>
      <c r="P19" s="44"/>
      <c r="Q19" s="44"/>
      <c r="R19" s="44"/>
      <c r="S19" s="44"/>
      <c r="T19" s="44"/>
      <c r="U19" s="44">
        <v>1060</v>
      </c>
      <c r="V19" s="44">
        <v>914</v>
      </c>
      <c r="W19" s="44">
        <v>1371</v>
      </c>
      <c r="X19" s="44">
        <v>81</v>
      </c>
      <c r="Y19" s="44">
        <v>516</v>
      </c>
      <c r="Z19" s="44"/>
      <c r="AA19" s="44"/>
      <c r="AB19" s="44">
        <v>3942</v>
      </c>
    </row>
    <row r="20" spans="1:28">
      <c r="A20" s="19">
        <v>2023</v>
      </c>
      <c r="B20" s="19">
        <v>19</v>
      </c>
      <c r="C20" s="19">
        <v>2027509</v>
      </c>
      <c r="D20" s="19" t="s">
        <v>140</v>
      </c>
      <c r="E20" s="47">
        <v>7688061.8500000015</v>
      </c>
      <c r="F20" s="46">
        <v>439</v>
      </c>
      <c r="H20" s="41" t="s">
        <v>149</v>
      </c>
      <c r="I20">
        <v>122</v>
      </c>
      <c r="J20" s="40">
        <v>25440587933.43998</v>
      </c>
      <c r="M20">
        <v>2030982</v>
      </c>
      <c r="N20" t="s">
        <v>157</v>
      </c>
      <c r="O20" s="44"/>
      <c r="P20" s="44"/>
      <c r="Q20" s="44"/>
      <c r="R20" s="44"/>
      <c r="S20" s="44"/>
      <c r="T20" s="44"/>
      <c r="U20" s="44">
        <v>4528</v>
      </c>
      <c r="V20" s="44"/>
      <c r="W20" s="44">
        <v>5833</v>
      </c>
      <c r="X20" s="44">
        <v>4986</v>
      </c>
      <c r="Y20" s="44"/>
      <c r="Z20" s="44">
        <v>4993</v>
      </c>
      <c r="AA20" s="44"/>
      <c r="AB20" s="44">
        <v>20340</v>
      </c>
    </row>
    <row r="21" spans="1:28">
      <c r="A21" s="19">
        <v>2023</v>
      </c>
      <c r="B21" s="19">
        <v>19</v>
      </c>
      <c r="C21" s="19">
        <v>2027510</v>
      </c>
      <c r="D21" s="19" t="s">
        <v>141</v>
      </c>
      <c r="E21" s="47">
        <v>76486895.039999962</v>
      </c>
      <c r="F21" s="46">
        <v>3472</v>
      </c>
      <c r="M21">
        <v>2032432</v>
      </c>
      <c r="N21" t="s">
        <v>158</v>
      </c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>
        <v>8967</v>
      </c>
      <c r="Z21" s="44">
        <v>6216</v>
      </c>
      <c r="AA21" s="44">
        <v>5716</v>
      </c>
      <c r="AB21" s="44">
        <v>20899</v>
      </c>
    </row>
    <row r="22" spans="1:28">
      <c r="A22" s="19">
        <v>2023</v>
      </c>
      <c r="B22" s="19">
        <v>19</v>
      </c>
      <c r="C22" s="19">
        <v>2027511</v>
      </c>
      <c r="D22" s="19" t="s">
        <v>142</v>
      </c>
      <c r="E22" s="45">
        <v>143417300.68000001</v>
      </c>
      <c r="F22" s="46">
        <v>7542</v>
      </c>
      <c r="H22" t="s">
        <v>134</v>
      </c>
      <c r="I22" s="41">
        <v>2023</v>
      </c>
      <c r="M22">
        <v>2032433</v>
      </c>
      <c r="N22" t="s">
        <v>159</v>
      </c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>
        <v>8865</v>
      </c>
      <c r="Z22" s="44">
        <v>5138</v>
      </c>
      <c r="AA22" s="44">
        <v>4311</v>
      </c>
      <c r="AB22" s="44">
        <v>18314</v>
      </c>
    </row>
    <row r="23" spans="1:28">
      <c r="A23" s="19">
        <v>2023</v>
      </c>
      <c r="B23" s="19">
        <v>19</v>
      </c>
      <c r="C23" s="19">
        <v>2027512</v>
      </c>
      <c r="D23" s="19" t="s">
        <v>143</v>
      </c>
      <c r="E23" s="47">
        <v>35160198.150000021</v>
      </c>
      <c r="F23" s="46">
        <v>1615</v>
      </c>
      <c r="H23" s="40"/>
      <c r="M23">
        <v>2032434</v>
      </c>
      <c r="N23" t="s">
        <v>160</v>
      </c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>
        <v>2652</v>
      </c>
      <c r="AA23" s="44">
        <v>1943</v>
      </c>
      <c r="AB23" s="44">
        <v>4595</v>
      </c>
    </row>
    <row r="24" spans="1:28">
      <c r="A24" s="19">
        <v>2024</v>
      </c>
      <c r="B24" s="19">
        <v>1</v>
      </c>
      <c r="C24" s="19">
        <v>2027508</v>
      </c>
      <c r="D24" s="19" t="s">
        <v>139</v>
      </c>
      <c r="E24" s="45">
        <v>288964459.95000023</v>
      </c>
      <c r="F24" s="46">
        <v>11964</v>
      </c>
      <c r="H24" t="s">
        <v>121</v>
      </c>
      <c r="I24" t="s">
        <v>144</v>
      </c>
      <c r="J24" t="s">
        <v>145</v>
      </c>
      <c r="K24" s="42" t="s">
        <v>146</v>
      </c>
      <c r="M24">
        <v>2032435</v>
      </c>
      <c r="N24" t="s">
        <v>161</v>
      </c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>
        <v>1002</v>
      </c>
      <c r="AA24" s="44">
        <v>782</v>
      </c>
      <c r="AB24" s="44">
        <v>1784</v>
      </c>
    </row>
    <row r="25" spans="1:28">
      <c r="A25" s="19">
        <v>2024</v>
      </c>
      <c r="B25" s="19">
        <v>1</v>
      </c>
      <c r="C25" s="19">
        <v>2027509</v>
      </c>
      <c r="D25" s="19" t="s">
        <v>140</v>
      </c>
      <c r="E25" s="45">
        <v>87562381.240000144</v>
      </c>
      <c r="F25" s="46">
        <v>5232</v>
      </c>
      <c r="H25" s="41">
        <v>15</v>
      </c>
      <c r="I25">
        <v>5</v>
      </c>
      <c r="J25" s="40">
        <v>1930093593.5</v>
      </c>
      <c r="M25">
        <v>2033960</v>
      </c>
      <c r="N25" t="s">
        <v>162</v>
      </c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>
        <v>5631</v>
      </c>
      <c r="AA25" s="44">
        <v>2162</v>
      </c>
      <c r="AB25" s="44">
        <v>7793</v>
      </c>
    </row>
    <row r="26" spans="1:28">
      <c r="A26" s="19">
        <v>2024</v>
      </c>
      <c r="B26" s="19">
        <v>1</v>
      </c>
      <c r="C26" s="19">
        <v>2027510</v>
      </c>
      <c r="D26" s="19" t="s">
        <v>141</v>
      </c>
      <c r="E26" s="45">
        <v>286494382.01000035</v>
      </c>
      <c r="F26" s="46">
        <v>12552</v>
      </c>
      <c r="H26" s="41">
        <v>16</v>
      </c>
      <c r="I26">
        <v>4</v>
      </c>
      <c r="J26" s="40">
        <v>1327064749.8700018</v>
      </c>
      <c r="K26" s="43">
        <f>J26/J25-1</f>
        <v>-0.31243502680949042</v>
      </c>
      <c r="M26" t="s">
        <v>149</v>
      </c>
      <c r="O26" s="44">
        <v>59831</v>
      </c>
      <c r="P26" s="44">
        <v>60025</v>
      </c>
      <c r="Q26" s="44">
        <v>63077</v>
      </c>
      <c r="R26" s="44">
        <v>59831</v>
      </c>
      <c r="S26" s="44">
        <v>68964</v>
      </c>
      <c r="T26" s="44">
        <v>117949</v>
      </c>
      <c r="U26" s="44">
        <v>105065</v>
      </c>
      <c r="V26" s="44">
        <v>85631</v>
      </c>
      <c r="W26" s="44">
        <v>125293</v>
      </c>
      <c r="X26" s="44">
        <v>97723</v>
      </c>
      <c r="Y26" s="44">
        <v>129363</v>
      </c>
      <c r="Z26" s="44">
        <v>117154</v>
      </c>
      <c r="AA26" s="44">
        <v>117781</v>
      </c>
      <c r="AB26" s="44">
        <v>1207687</v>
      </c>
    </row>
    <row r="27" spans="1:28">
      <c r="A27" s="19">
        <v>2024</v>
      </c>
      <c r="B27" s="19">
        <v>1</v>
      </c>
      <c r="C27" s="19">
        <v>2027511</v>
      </c>
      <c r="D27" s="19" t="s">
        <v>142</v>
      </c>
      <c r="E27" s="45">
        <v>294686624.5999999</v>
      </c>
      <c r="F27" s="46">
        <v>15079</v>
      </c>
      <c r="H27" s="41">
        <v>17</v>
      </c>
      <c r="I27">
        <v>5</v>
      </c>
      <c r="J27" s="40">
        <v>1519921371.3600006</v>
      </c>
      <c r="K27" s="43">
        <f>J27/J26-1</f>
        <v>0.14532570585488824</v>
      </c>
    </row>
    <row r="28" spans="1:28">
      <c r="A28" s="19">
        <v>2024</v>
      </c>
      <c r="B28" s="19">
        <v>1</v>
      </c>
      <c r="C28" s="19">
        <v>2027512</v>
      </c>
      <c r="D28" s="19" t="s">
        <v>143</v>
      </c>
      <c r="E28" s="45">
        <v>293074502.7900002</v>
      </c>
      <c r="F28" s="46">
        <v>15004</v>
      </c>
      <c r="H28" s="41">
        <v>18</v>
      </c>
      <c r="I28">
        <v>4</v>
      </c>
      <c r="J28" s="40">
        <v>644115108.11999965</v>
      </c>
      <c r="K28" s="43">
        <f>J28/J27-1</f>
        <v>-0.57621813847932413</v>
      </c>
    </row>
    <row r="29" spans="1:28">
      <c r="A29" s="19">
        <v>2024</v>
      </c>
      <c r="B29" s="19">
        <v>2</v>
      </c>
      <c r="C29" s="19">
        <v>2027508</v>
      </c>
      <c r="D29" s="19" t="s">
        <v>139</v>
      </c>
      <c r="E29" s="45">
        <v>237309473.09000036</v>
      </c>
      <c r="F29" s="46">
        <v>9467</v>
      </c>
      <c r="H29" s="41">
        <v>19</v>
      </c>
      <c r="I29">
        <v>4</v>
      </c>
      <c r="J29" s="40">
        <v>262752455.71999997</v>
      </c>
      <c r="K29" s="43">
        <f>J29/J28-1</f>
        <v>-0.5920722050956011</v>
      </c>
    </row>
    <row r="30" spans="1:28">
      <c r="A30" s="19">
        <v>2024</v>
      </c>
      <c r="B30" s="19">
        <v>2</v>
      </c>
      <c r="C30" s="19">
        <v>2027509</v>
      </c>
      <c r="D30" s="19" t="s">
        <v>140</v>
      </c>
      <c r="E30" s="45">
        <v>99911097.010000154</v>
      </c>
      <c r="F30" s="46">
        <v>5548</v>
      </c>
      <c r="H30" s="41" t="s">
        <v>149</v>
      </c>
      <c r="I30">
        <v>22</v>
      </c>
      <c r="J30" s="40">
        <v>5683947278.5700026</v>
      </c>
      <c r="K30" s="48"/>
    </row>
    <row r="31" spans="1:28">
      <c r="A31" s="19">
        <v>2024</v>
      </c>
      <c r="B31" s="19">
        <v>2</v>
      </c>
      <c r="C31" s="19">
        <v>2027510</v>
      </c>
      <c r="D31" s="19" t="s">
        <v>141</v>
      </c>
      <c r="E31" s="45">
        <v>333175863.35999995</v>
      </c>
      <c r="F31" s="46">
        <v>13371</v>
      </c>
    </row>
    <row r="32" spans="1:28">
      <c r="A32" s="19">
        <v>2024</v>
      </c>
      <c r="B32" s="19">
        <v>2</v>
      </c>
      <c r="C32" s="49">
        <v>2027511</v>
      </c>
      <c r="D32" s="19" t="s">
        <v>142</v>
      </c>
      <c r="E32" s="45">
        <v>354673678.05000091</v>
      </c>
      <c r="F32" s="46">
        <v>17056</v>
      </c>
    </row>
    <row r="33" spans="1:6">
      <c r="A33" s="19">
        <v>2024</v>
      </c>
      <c r="B33" s="19">
        <v>2</v>
      </c>
      <c r="C33" s="49">
        <v>2027512</v>
      </c>
      <c r="D33" s="19" t="s">
        <v>143</v>
      </c>
      <c r="E33" s="45">
        <v>302278568.00000077</v>
      </c>
      <c r="F33" s="46">
        <v>14583</v>
      </c>
    </row>
    <row r="34" spans="1:6">
      <c r="A34" s="19">
        <v>2024</v>
      </c>
      <c r="B34" s="19">
        <v>3</v>
      </c>
      <c r="C34" s="49">
        <v>2027508</v>
      </c>
      <c r="D34" s="19" t="s">
        <v>139</v>
      </c>
      <c r="E34" s="45">
        <v>220171239.40000045</v>
      </c>
      <c r="F34" s="46">
        <v>8929</v>
      </c>
    </row>
    <row r="35" spans="1:6">
      <c r="A35" s="19">
        <v>2024</v>
      </c>
      <c r="B35" s="19">
        <v>3</v>
      </c>
      <c r="C35" s="49">
        <v>2027509</v>
      </c>
      <c r="D35" s="19" t="s">
        <v>140</v>
      </c>
      <c r="E35" s="45">
        <v>90106775.580000088</v>
      </c>
      <c r="F35" s="46">
        <v>5030</v>
      </c>
    </row>
    <row r="36" spans="1:6">
      <c r="A36" s="19">
        <v>2024</v>
      </c>
      <c r="B36" s="19">
        <v>3</v>
      </c>
      <c r="C36" s="49">
        <v>2027510</v>
      </c>
      <c r="D36" s="19" t="s">
        <v>141</v>
      </c>
      <c r="E36" s="45">
        <v>272651450.71000046</v>
      </c>
      <c r="F36" s="46">
        <v>11024</v>
      </c>
    </row>
    <row r="37" spans="1:6">
      <c r="A37" s="19">
        <v>2024</v>
      </c>
      <c r="B37" s="19">
        <v>3</v>
      </c>
      <c r="C37" s="49">
        <v>2027511</v>
      </c>
      <c r="D37" s="19" t="s">
        <v>142</v>
      </c>
      <c r="E37" s="45">
        <v>272344884.45999962</v>
      </c>
      <c r="F37" s="46">
        <v>12805</v>
      </c>
    </row>
    <row r="38" spans="1:6">
      <c r="A38" s="19">
        <v>2024</v>
      </c>
      <c r="B38" s="19">
        <v>3</v>
      </c>
      <c r="C38" s="49">
        <v>2027512</v>
      </c>
      <c r="D38" s="19" t="s">
        <v>143</v>
      </c>
      <c r="E38" s="45">
        <v>269189348.53999943</v>
      </c>
      <c r="F38" s="46">
        <v>11871</v>
      </c>
    </row>
    <row r="39" spans="1:6">
      <c r="A39" s="19">
        <v>2024</v>
      </c>
      <c r="B39" s="19">
        <v>3</v>
      </c>
      <c r="C39" s="49">
        <v>2030978</v>
      </c>
      <c r="D39" s="19" t="s">
        <v>152</v>
      </c>
      <c r="E39" s="45">
        <v>259379866.55999997</v>
      </c>
      <c r="F39" s="46">
        <v>13418</v>
      </c>
    </row>
    <row r="40" spans="1:6">
      <c r="A40" s="19">
        <v>2024</v>
      </c>
      <c r="B40" s="19">
        <v>4</v>
      </c>
      <c r="C40" s="49">
        <v>2027508</v>
      </c>
      <c r="D40" s="19" t="s">
        <v>139</v>
      </c>
      <c r="E40" s="45">
        <v>258714761.75000042</v>
      </c>
      <c r="F40" s="46">
        <v>10469</v>
      </c>
    </row>
    <row r="41" spans="1:6">
      <c r="A41" s="19">
        <v>2024</v>
      </c>
      <c r="B41" s="19">
        <v>4</v>
      </c>
      <c r="C41" s="49">
        <v>2027509</v>
      </c>
      <c r="D41" s="19" t="s">
        <v>140</v>
      </c>
      <c r="E41" s="45">
        <v>103052927.5400001</v>
      </c>
      <c r="F41" s="46">
        <v>5770</v>
      </c>
    </row>
    <row r="42" spans="1:6">
      <c r="A42" s="19">
        <v>2024</v>
      </c>
      <c r="B42" s="19">
        <v>4</v>
      </c>
      <c r="C42" s="49">
        <v>2027510</v>
      </c>
      <c r="D42" s="19" t="s">
        <v>141</v>
      </c>
      <c r="E42" s="45">
        <v>298030173.38000035</v>
      </c>
      <c r="F42" s="46">
        <v>12095</v>
      </c>
    </row>
    <row r="43" spans="1:6">
      <c r="A43" s="19">
        <v>2024</v>
      </c>
      <c r="B43" s="19">
        <v>4</v>
      </c>
      <c r="C43" s="49">
        <v>2027511</v>
      </c>
      <c r="D43" s="19" t="s">
        <v>142</v>
      </c>
      <c r="E43" s="45">
        <v>278196601.31000042</v>
      </c>
      <c r="F43" s="46">
        <v>13096</v>
      </c>
    </row>
    <row r="44" spans="1:6">
      <c r="A44" s="19">
        <v>2024</v>
      </c>
      <c r="B44" s="19">
        <v>4</v>
      </c>
      <c r="C44" s="49">
        <v>2027512</v>
      </c>
      <c r="D44" s="19" t="s">
        <v>143</v>
      </c>
      <c r="E44" s="45">
        <v>280283334.21999919</v>
      </c>
      <c r="F44" s="46">
        <v>12447</v>
      </c>
    </row>
    <row r="45" spans="1:6">
      <c r="A45" s="19">
        <v>2024</v>
      </c>
      <c r="B45" s="19">
        <v>4</v>
      </c>
      <c r="C45" s="49">
        <v>2030978</v>
      </c>
      <c r="D45" s="19" t="s">
        <v>152</v>
      </c>
      <c r="E45" s="45">
        <v>114232391.23999998</v>
      </c>
      <c r="F45" s="46">
        <v>5954</v>
      </c>
    </row>
    <row r="46" spans="1:6">
      <c r="A46" s="19">
        <v>2024</v>
      </c>
      <c r="B46" s="19">
        <v>5</v>
      </c>
      <c r="C46" s="19">
        <v>2027508</v>
      </c>
      <c r="D46" s="19" t="s">
        <v>139</v>
      </c>
      <c r="E46" s="45">
        <v>360941781.00999969</v>
      </c>
      <c r="F46" s="46">
        <v>14559</v>
      </c>
    </row>
    <row r="47" spans="1:6">
      <c r="A47" s="19">
        <v>2024</v>
      </c>
      <c r="B47" s="19">
        <v>5</v>
      </c>
      <c r="C47" s="19">
        <v>2027509</v>
      </c>
      <c r="D47" s="19" t="s">
        <v>140</v>
      </c>
      <c r="E47" s="45">
        <v>124022754.66000022</v>
      </c>
      <c r="F47" s="46">
        <v>6929</v>
      </c>
    </row>
    <row r="48" spans="1:6">
      <c r="A48" s="19">
        <v>2024</v>
      </c>
      <c r="B48" s="19">
        <v>5</v>
      </c>
      <c r="C48" s="19">
        <v>2027510</v>
      </c>
      <c r="D48" s="19" t="s">
        <v>141</v>
      </c>
      <c r="E48" s="45">
        <v>367853188.29999977</v>
      </c>
      <c r="F48" s="46">
        <v>14878</v>
      </c>
    </row>
    <row r="49" spans="1:6">
      <c r="A49" s="19">
        <v>2024</v>
      </c>
      <c r="B49" s="19">
        <v>5</v>
      </c>
      <c r="C49" s="19">
        <v>2027511</v>
      </c>
      <c r="D49" s="19" t="s">
        <v>142</v>
      </c>
      <c r="E49" s="45">
        <v>348015744.27000058</v>
      </c>
      <c r="F49" s="46">
        <v>16847</v>
      </c>
    </row>
    <row r="50" spans="1:6">
      <c r="A50" s="19">
        <v>2024</v>
      </c>
      <c r="B50" s="19">
        <v>5</v>
      </c>
      <c r="C50" s="19">
        <v>2027512</v>
      </c>
      <c r="D50" s="19" t="s">
        <v>143</v>
      </c>
      <c r="E50" s="45">
        <v>347877975.56999904</v>
      </c>
      <c r="F50" s="46">
        <v>15751</v>
      </c>
    </row>
    <row r="51" spans="1:6">
      <c r="A51" s="19">
        <v>2024</v>
      </c>
      <c r="B51" s="19">
        <v>6</v>
      </c>
      <c r="C51" s="19">
        <v>2027508</v>
      </c>
      <c r="D51" s="19" t="s">
        <v>139</v>
      </c>
      <c r="E51" s="45">
        <v>438830896.77000016</v>
      </c>
      <c r="F51" s="46">
        <v>17712</v>
      </c>
    </row>
    <row r="52" spans="1:6">
      <c r="A52" s="19">
        <v>2024</v>
      </c>
      <c r="B52" s="19">
        <v>6</v>
      </c>
      <c r="C52" s="19">
        <v>2027509</v>
      </c>
      <c r="D52" s="19" t="s">
        <v>140</v>
      </c>
      <c r="E52" s="45">
        <v>141728579.75000018</v>
      </c>
      <c r="F52" s="46">
        <v>8234</v>
      </c>
    </row>
    <row r="53" spans="1:6">
      <c r="A53" s="19">
        <v>2024</v>
      </c>
      <c r="B53" s="19">
        <v>6</v>
      </c>
      <c r="C53" s="19">
        <v>2027510</v>
      </c>
      <c r="D53" s="19" t="s">
        <v>141</v>
      </c>
      <c r="E53" s="45">
        <v>383331412.64999992</v>
      </c>
      <c r="F53" s="46">
        <v>16367</v>
      </c>
    </row>
    <row r="54" spans="1:6">
      <c r="A54" s="19">
        <v>2024</v>
      </c>
      <c r="B54" s="19">
        <v>6</v>
      </c>
      <c r="C54" s="19">
        <v>2027511</v>
      </c>
      <c r="D54" s="19" t="s">
        <v>142</v>
      </c>
      <c r="E54" s="45">
        <v>345931985.15999979</v>
      </c>
      <c r="F54" s="46">
        <v>16334</v>
      </c>
    </row>
    <row r="55" spans="1:6">
      <c r="A55" s="19">
        <v>2024</v>
      </c>
      <c r="B55" s="19">
        <v>6</v>
      </c>
      <c r="C55" s="19">
        <v>2027512</v>
      </c>
      <c r="D55" s="19" t="s">
        <v>143</v>
      </c>
      <c r="E55" s="45">
        <v>366252261.32999951</v>
      </c>
      <c r="F55" s="46">
        <v>16230</v>
      </c>
    </row>
    <row r="56" spans="1:6">
      <c r="A56" s="19">
        <v>2024</v>
      </c>
      <c r="B56" s="19">
        <v>6</v>
      </c>
      <c r="C56" s="19">
        <v>2030977</v>
      </c>
      <c r="D56" s="19" t="s">
        <v>151</v>
      </c>
      <c r="E56" s="45">
        <v>238065749.58999982</v>
      </c>
      <c r="F56" s="46">
        <v>11159</v>
      </c>
    </row>
    <row r="57" spans="1:6">
      <c r="A57" s="19">
        <v>2024</v>
      </c>
      <c r="B57" s="19">
        <v>6</v>
      </c>
      <c r="C57" s="19">
        <v>2030978</v>
      </c>
      <c r="D57" s="19" t="s">
        <v>152</v>
      </c>
      <c r="E57" s="45">
        <v>145462160.92999983</v>
      </c>
      <c r="F57" s="46">
        <v>6602</v>
      </c>
    </row>
    <row r="58" spans="1:6">
      <c r="A58" s="19">
        <v>2024</v>
      </c>
      <c r="B58" s="19">
        <v>6</v>
      </c>
      <c r="C58" s="19">
        <v>2030980</v>
      </c>
      <c r="D58" s="19" t="s">
        <v>153</v>
      </c>
      <c r="E58" s="45">
        <v>35732051.510000035</v>
      </c>
      <c r="F58" s="46">
        <v>4887</v>
      </c>
    </row>
    <row r="59" spans="1:6">
      <c r="A59" s="19">
        <v>2024</v>
      </c>
      <c r="B59" s="19">
        <v>6</v>
      </c>
      <c r="C59" s="19">
        <v>2030981</v>
      </c>
      <c r="D59" s="19" t="s">
        <v>154</v>
      </c>
      <c r="E59" s="45">
        <v>57102085.950000018</v>
      </c>
      <c r="F59" s="46">
        <v>7475</v>
      </c>
    </row>
    <row r="60" spans="1:6">
      <c r="A60" s="19">
        <v>2024</v>
      </c>
      <c r="B60" s="19">
        <v>6</v>
      </c>
      <c r="C60" s="19">
        <v>2032436</v>
      </c>
      <c r="D60" s="19" t="s">
        <v>155</v>
      </c>
      <c r="E60" s="45">
        <v>63623089.260000043</v>
      </c>
      <c r="F60" s="46">
        <v>2811</v>
      </c>
    </row>
    <row r="61" spans="1:6">
      <c r="A61" s="19">
        <v>2024</v>
      </c>
      <c r="B61" s="19">
        <v>7</v>
      </c>
      <c r="C61" s="19">
        <v>2030727</v>
      </c>
      <c r="D61" s="19" t="s">
        <v>156</v>
      </c>
      <c r="E61" s="45">
        <v>30711421.849999994</v>
      </c>
      <c r="F61" s="46">
        <v>1060</v>
      </c>
    </row>
    <row r="62" spans="1:6">
      <c r="A62" s="19">
        <v>2024</v>
      </c>
      <c r="B62" s="19">
        <v>7</v>
      </c>
      <c r="C62" s="19">
        <v>2027508</v>
      </c>
      <c r="D62" s="19" t="s">
        <v>139</v>
      </c>
      <c r="E62" s="45">
        <v>379920252.96999753</v>
      </c>
      <c r="F62" s="46">
        <v>16490</v>
      </c>
    </row>
    <row r="63" spans="1:6">
      <c r="A63" s="19">
        <v>2024</v>
      </c>
      <c r="B63" s="19">
        <v>7</v>
      </c>
      <c r="C63" s="19">
        <v>2027509</v>
      </c>
      <c r="D63" s="19" t="s">
        <v>140</v>
      </c>
      <c r="E63" s="45">
        <v>119659070.36000001</v>
      </c>
      <c r="F63" s="46">
        <v>6682</v>
      </c>
    </row>
    <row r="64" spans="1:6">
      <c r="A64" s="19">
        <v>2024</v>
      </c>
      <c r="B64" s="19">
        <v>7</v>
      </c>
      <c r="C64" s="19">
        <v>2027510</v>
      </c>
      <c r="D64" s="19" t="s">
        <v>141</v>
      </c>
      <c r="E64" s="45">
        <v>348117694.49999881</v>
      </c>
      <c r="F64" s="46">
        <v>15136</v>
      </c>
    </row>
    <row r="65" spans="1:6">
      <c r="A65" s="19">
        <v>2024</v>
      </c>
      <c r="B65" s="19">
        <v>7</v>
      </c>
      <c r="C65" s="19">
        <v>2027511</v>
      </c>
      <c r="D65" s="19" t="s">
        <v>142</v>
      </c>
      <c r="E65" s="45">
        <v>438046961.21000218</v>
      </c>
      <c r="F65" s="46">
        <v>21969</v>
      </c>
    </row>
    <row r="66" spans="1:6">
      <c r="A66" s="19">
        <v>2024</v>
      </c>
      <c r="B66" s="19">
        <v>7</v>
      </c>
      <c r="C66" s="19">
        <v>2027512</v>
      </c>
      <c r="D66" s="19" t="s">
        <v>143</v>
      </c>
      <c r="E66" s="45">
        <v>361222797.37000078</v>
      </c>
      <c r="F66" s="46">
        <v>16936</v>
      </c>
    </row>
    <row r="67" spans="1:6">
      <c r="A67" s="19">
        <v>2024</v>
      </c>
      <c r="B67" s="19">
        <v>7</v>
      </c>
      <c r="C67" s="19">
        <v>2030977</v>
      </c>
      <c r="D67" s="19" t="s">
        <v>151</v>
      </c>
      <c r="E67" s="45">
        <v>133790595.11999987</v>
      </c>
      <c r="F67" s="46">
        <v>6263</v>
      </c>
    </row>
    <row r="68" spans="1:6">
      <c r="A68" s="19">
        <v>2024</v>
      </c>
      <c r="B68" s="19">
        <v>7</v>
      </c>
      <c r="C68" s="19">
        <v>2030978</v>
      </c>
      <c r="D68" s="19" t="s">
        <v>152</v>
      </c>
      <c r="E68" s="45">
        <v>150756117.12</v>
      </c>
      <c r="F68" s="46">
        <v>7374</v>
      </c>
    </row>
    <row r="69" spans="1:6">
      <c r="A69" s="19">
        <v>2024</v>
      </c>
      <c r="B69" s="19">
        <v>7</v>
      </c>
      <c r="C69" s="19">
        <v>2030980</v>
      </c>
      <c r="D69" s="19" t="s">
        <v>153</v>
      </c>
      <c r="E69" s="45">
        <v>21065165.839999992</v>
      </c>
      <c r="F69" s="46">
        <v>2859</v>
      </c>
    </row>
    <row r="70" spans="1:6">
      <c r="A70" s="19">
        <v>2024</v>
      </c>
      <c r="B70" s="19">
        <v>7</v>
      </c>
      <c r="C70" s="19">
        <v>2030981</v>
      </c>
      <c r="D70" s="19" t="s">
        <v>154</v>
      </c>
      <c r="E70" s="45">
        <v>37194168.649999917</v>
      </c>
      <c r="F70" s="46">
        <v>4812</v>
      </c>
    </row>
    <row r="71" spans="1:6">
      <c r="A71" s="19">
        <v>2024</v>
      </c>
      <c r="B71" s="19">
        <v>7</v>
      </c>
      <c r="C71" s="19">
        <v>2030982</v>
      </c>
      <c r="D71" s="19" t="s">
        <v>157</v>
      </c>
      <c r="E71" s="45">
        <v>37407706.049999937</v>
      </c>
      <c r="F71" s="46">
        <v>4528</v>
      </c>
    </row>
    <row r="72" spans="1:6">
      <c r="A72" s="19">
        <v>2024</v>
      </c>
      <c r="B72" s="19">
        <v>7</v>
      </c>
      <c r="C72" s="19">
        <v>2032436</v>
      </c>
      <c r="D72" s="19" t="s">
        <v>155</v>
      </c>
      <c r="E72" s="45">
        <v>21606417.810000021</v>
      </c>
      <c r="F72" s="46">
        <v>956</v>
      </c>
    </row>
    <row r="73" spans="1:6">
      <c r="A73" s="19">
        <v>2024</v>
      </c>
      <c r="B73" s="19">
        <v>8</v>
      </c>
      <c r="C73" s="19">
        <v>2030727</v>
      </c>
      <c r="D73" s="19" t="s">
        <v>156</v>
      </c>
      <c r="E73" s="45">
        <v>10349613.019999998</v>
      </c>
      <c r="F73" s="46">
        <v>357</v>
      </c>
    </row>
    <row r="74" spans="1:6">
      <c r="A74" s="19">
        <v>2024</v>
      </c>
      <c r="B74" s="19">
        <v>8</v>
      </c>
      <c r="C74" s="19">
        <v>2027508</v>
      </c>
      <c r="D74" s="19" t="s">
        <v>139</v>
      </c>
      <c r="E74" s="45">
        <v>392907262.45999914</v>
      </c>
      <c r="F74" s="46">
        <v>15840</v>
      </c>
    </row>
    <row r="75" spans="1:6">
      <c r="A75" s="19">
        <v>2024</v>
      </c>
      <c r="B75" s="19">
        <v>8</v>
      </c>
      <c r="C75" s="19">
        <v>2027509</v>
      </c>
      <c r="D75" s="19" t="s">
        <v>140</v>
      </c>
      <c r="E75" s="45">
        <v>113651897.22000018</v>
      </c>
      <c r="F75" s="46">
        <v>6345</v>
      </c>
    </row>
    <row r="76" spans="1:6">
      <c r="A76" s="19">
        <v>2024</v>
      </c>
      <c r="B76" s="19">
        <v>8</v>
      </c>
      <c r="C76" s="19">
        <v>2027510</v>
      </c>
      <c r="D76" s="19" t="s">
        <v>141</v>
      </c>
      <c r="E76" s="45">
        <v>327354457.4399997</v>
      </c>
      <c r="F76" s="46">
        <v>13191</v>
      </c>
    </row>
    <row r="77" spans="1:6">
      <c r="A77" s="19">
        <v>2024</v>
      </c>
      <c r="B77" s="19">
        <v>8</v>
      </c>
      <c r="C77" s="19">
        <v>2027511</v>
      </c>
      <c r="D77" s="19" t="s">
        <v>142</v>
      </c>
      <c r="E77" s="45">
        <v>327847096.83999979</v>
      </c>
      <c r="F77" s="46">
        <v>15425</v>
      </c>
    </row>
    <row r="78" spans="1:6">
      <c r="A78" s="19">
        <v>2024</v>
      </c>
      <c r="B78" s="19">
        <v>8</v>
      </c>
      <c r="C78" s="19">
        <v>2027512</v>
      </c>
      <c r="D78" s="19" t="s">
        <v>143</v>
      </c>
      <c r="E78" s="45">
        <v>327794375.25999898</v>
      </c>
      <c r="F78" s="46">
        <v>14414</v>
      </c>
    </row>
    <row r="79" spans="1:6">
      <c r="A79" s="19">
        <v>2024</v>
      </c>
      <c r="B79" s="19">
        <v>8</v>
      </c>
      <c r="C79" s="19">
        <v>2030727</v>
      </c>
      <c r="D79" s="19" t="s">
        <v>156</v>
      </c>
      <c r="E79" s="45">
        <v>16137849.020000013</v>
      </c>
      <c r="F79" s="46">
        <v>557</v>
      </c>
    </row>
    <row r="80" spans="1:6">
      <c r="A80" s="19">
        <v>2024</v>
      </c>
      <c r="B80" s="19">
        <v>8</v>
      </c>
      <c r="C80" s="19">
        <v>2030977</v>
      </c>
      <c r="D80" s="19" t="s">
        <v>151</v>
      </c>
      <c r="E80" s="45">
        <v>141517897.68999997</v>
      </c>
      <c r="F80" s="46">
        <v>6623</v>
      </c>
    </row>
    <row r="81" spans="1:6">
      <c r="A81" s="19">
        <v>2024</v>
      </c>
      <c r="B81" s="19">
        <v>8</v>
      </c>
      <c r="C81" s="19">
        <v>2030980</v>
      </c>
      <c r="D81" s="19" t="s">
        <v>153</v>
      </c>
      <c r="E81" s="45">
        <v>27965477.230000012</v>
      </c>
      <c r="F81" s="46">
        <v>3802</v>
      </c>
    </row>
    <row r="82" spans="1:6">
      <c r="A82" s="19">
        <v>2024</v>
      </c>
      <c r="B82" s="19">
        <v>8</v>
      </c>
      <c r="C82" s="19">
        <v>2030981</v>
      </c>
      <c r="D82" s="19" t="s">
        <v>154</v>
      </c>
      <c r="E82" s="45">
        <v>46818597.16999992</v>
      </c>
      <c r="F82" s="46">
        <v>6084</v>
      </c>
    </row>
    <row r="83" spans="1:6">
      <c r="A83" s="19">
        <v>2024</v>
      </c>
      <c r="B83" s="19">
        <v>8</v>
      </c>
      <c r="C83" s="19">
        <v>2032436</v>
      </c>
      <c r="D83" s="19" t="s">
        <v>155</v>
      </c>
      <c r="E83" s="45">
        <v>67802944.679999962</v>
      </c>
      <c r="F83" s="46">
        <v>2993</v>
      </c>
    </row>
    <row r="84" spans="1:6">
      <c r="A84" s="19">
        <v>2024</v>
      </c>
      <c r="B84" s="19">
        <v>9</v>
      </c>
      <c r="C84" s="19">
        <v>2027508</v>
      </c>
      <c r="D84" s="19" t="s">
        <v>139</v>
      </c>
      <c r="E84" s="45">
        <v>531115309.24999833</v>
      </c>
      <c r="F84" s="46">
        <v>23787</v>
      </c>
    </row>
    <row r="85" spans="1:6">
      <c r="A85" s="19">
        <v>2024</v>
      </c>
      <c r="B85" s="19">
        <v>9</v>
      </c>
      <c r="C85" s="19">
        <v>2027509</v>
      </c>
      <c r="D85" s="19" t="s">
        <v>140</v>
      </c>
      <c r="E85" s="45">
        <v>144771031.82999972</v>
      </c>
      <c r="F85" s="46">
        <v>8978</v>
      </c>
    </row>
    <row r="86" spans="1:6">
      <c r="A86" s="19">
        <v>2024</v>
      </c>
      <c r="B86" s="19">
        <v>9</v>
      </c>
      <c r="C86" s="19">
        <v>2027510</v>
      </c>
      <c r="D86" s="19" t="s">
        <v>141</v>
      </c>
      <c r="E86" s="45">
        <v>434564470.28999901</v>
      </c>
      <c r="F86" s="46">
        <v>19448</v>
      </c>
    </row>
    <row r="87" spans="1:6">
      <c r="A87" s="19">
        <v>2024</v>
      </c>
      <c r="B87" s="19">
        <v>9</v>
      </c>
      <c r="C87" s="19">
        <v>2027511</v>
      </c>
      <c r="D87" s="19" t="s">
        <v>142</v>
      </c>
      <c r="E87" s="45">
        <v>469009001.8400014</v>
      </c>
      <c r="F87" s="46">
        <v>24294</v>
      </c>
    </row>
    <row r="88" spans="1:6">
      <c r="A88" s="19">
        <v>2024</v>
      </c>
      <c r="B88" s="19">
        <v>9</v>
      </c>
      <c r="C88" s="19">
        <v>2027512</v>
      </c>
      <c r="D88" s="19" t="s">
        <v>143</v>
      </c>
      <c r="E88" s="45">
        <v>450955812.26000232</v>
      </c>
      <c r="F88" s="46">
        <v>22027</v>
      </c>
    </row>
    <row r="89" spans="1:6">
      <c r="A89" s="19">
        <v>2024</v>
      </c>
      <c r="B89" s="19">
        <v>9</v>
      </c>
      <c r="C89" s="19">
        <v>2030727</v>
      </c>
      <c r="D89" s="19" t="s">
        <v>156</v>
      </c>
      <c r="E89" s="45">
        <v>35767695.760000043</v>
      </c>
      <c r="F89" s="46">
        <v>1371</v>
      </c>
    </row>
    <row r="90" spans="1:6">
      <c r="A90" s="19">
        <v>2024</v>
      </c>
      <c r="B90" s="19">
        <v>9</v>
      </c>
      <c r="C90" s="19">
        <v>2030977</v>
      </c>
      <c r="D90" s="19" t="s">
        <v>151</v>
      </c>
      <c r="E90" s="45">
        <v>242234867.45000064</v>
      </c>
      <c r="F90" s="46">
        <v>12551</v>
      </c>
    </row>
    <row r="91" spans="1:6">
      <c r="A91" s="19">
        <v>2024</v>
      </c>
      <c r="B91" s="19">
        <v>9</v>
      </c>
      <c r="C91" s="19">
        <v>2030980</v>
      </c>
      <c r="D91" s="19" t="s">
        <v>153</v>
      </c>
      <c r="E91" s="45">
        <v>18773146.890000012</v>
      </c>
      <c r="F91" s="46">
        <v>2483</v>
      </c>
    </row>
    <row r="92" spans="1:6">
      <c r="A92" s="19">
        <v>2024</v>
      </c>
      <c r="B92" s="19">
        <v>9</v>
      </c>
      <c r="C92" s="19">
        <v>2030981</v>
      </c>
      <c r="D92" s="19" t="s">
        <v>154</v>
      </c>
      <c r="E92" s="45">
        <v>33703458.660000011</v>
      </c>
      <c r="F92" s="46">
        <v>4521</v>
      </c>
    </row>
    <row r="93" spans="1:6">
      <c r="A93" s="19">
        <v>2024</v>
      </c>
      <c r="B93" s="19">
        <v>9</v>
      </c>
      <c r="C93" s="19">
        <v>2030982</v>
      </c>
      <c r="D93" s="19" t="s">
        <v>157</v>
      </c>
      <c r="E93" s="45">
        <v>43849310.07</v>
      </c>
      <c r="F93" s="46">
        <v>5833</v>
      </c>
    </row>
    <row r="94" spans="1:6">
      <c r="A94" s="19">
        <v>2024</v>
      </c>
      <c r="B94" s="19">
        <v>10</v>
      </c>
      <c r="C94" s="19">
        <v>2027508</v>
      </c>
      <c r="D94" s="19" t="s">
        <v>139</v>
      </c>
      <c r="E94" s="45">
        <v>435292418.55999571</v>
      </c>
      <c r="F94" s="46">
        <v>17547</v>
      </c>
    </row>
    <row r="95" spans="1:6">
      <c r="A95" s="19">
        <v>2024</v>
      </c>
      <c r="B95" s="19">
        <v>10</v>
      </c>
      <c r="C95" s="19">
        <v>2027509</v>
      </c>
      <c r="D95" s="19" t="s">
        <v>140</v>
      </c>
      <c r="E95" s="45">
        <v>122610092.24000035</v>
      </c>
      <c r="F95" s="46">
        <v>6843</v>
      </c>
    </row>
    <row r="96" spans="1:6">
      <c r="A96" s="19">
        <v>2024</v>
      </c>
      <c r="B96" s="19">
        <v>10</v>
      </c>
      <c r="C96" s="19">
        <v>2027510</v>
      </c>
      <c r="D96" s="19" t="s">
        <v>141</v>
      </c>
      <c r="E96" s="45">
        <v>390204496.1999979</v>
      </c>
      <c r="F96" s="46">
        <v>15718</v>
      </c>
    </row>
    <row r="97" spans="1:6">
      <c r="A97" s="19">
        <v>2024</v>
      </c>
      <c r="B97" s="19">
        <v>10</v>
      </c>
      <c r="C97" s="19">
        <v>2027511</v>
      </c>
      <c r="D97" s="19" t="s">
        <v>142</v>
      </c>
      <c r="E97" s="45">
        <v>325385650.42000234</v>
      </c>
      <c r="F97" s="46">
        <v>15229</v>
      </c>
    </row>
    <row r="98" spans="1:6">
      <c r="A98" s="19">
        <v>2024</v>
      </c>
      <c r="B98" s="19">
        <v>10</v>
      </c>
      <c r="C98" s="19">
        <v>2027512</v>
      </c>
      <c r="D98" s="19" t="s">
        <v>143</v>
      </c>
      <c r="E98" s="45">
        <v>342928939.00999862</v>
      </c>
      <c r="F98" s="46">
        <v>15077</v>
      </c>
    </row>
    <row r="99" spans="1:6">
      <c r="A99" s="19">
        <v>2024</v>
      </c>
      <c r="B99" s="19">
        <v>10</v>
      </c>
      <c r="C99" s="19">
        <v>2030727</v>
      </c>
      <c r="D99" s="19" t="s">
        <v>156</v>
      </c>
      <c r="E99" s="45">
        <v>2356941.4599999995</v>
      </c>
      <c r="F99" s="46">
        <v>81</v>
      </c>
    </row>
    <row r="100" spans="1:6">
      <c r="A100" s="19">
        <v>2024</v>
      </c>
      <c r="B100" s="19">
        <v>10</v>
      </c>
      <c r="C100" s="19">
        <v>2030977</v>
      </c>
      <c r="D100" s="19" t="s">
        <v>151</v>
      </c>
      <c r="E100" s="45">
        <v>152111324.61999965</v>
      </c>
      <c r="F100" s="46">
        <v>7119</v>
      </c>
    </row>
    <row r="101" spans="1:6">
      <c r="A101" s="19">
        <v>2024</v>
      </c>
      <c r="B101" s="19">
        <v>10</v>
      </c>
      <c r="C101" s="19">
        <v>2030978</v>
      </c>
      <c r="D101" s="19" t="s">
        <v>152</v>
      </c>
      <c r="E101" s="45">
        <v>172057943.99000064</v>
      </c>
      <c r="F101" s="46">
        <v>7818</v>
      </c>
    </row>
    <row r="102" spans="1:6">
      <c r="A102" s="19">
        <v>2024</v>
      </c>
      <c r="B102" s="19">
        <v>10</v>
      </c>
      <c r="C102" s="19">
        <v>2030980</v>
      </c>
      <c r="D102" s="19" t="s">
        <v>153</v>
      </c>
      <c r="E102" s="45">
        <v>17930736.380000014</v>
      </c>
      <c r="F102" s="46">
        <v>2170</v>
      </c>
    </row>
    <row r="103" spans="1:6">
      <c r="A103" s="19">
        <v>2024</v>
      </c>
      <c r="B103" s="19">
        <v>10</v>
      </c>
      <c r="C103" s="19">
        <v>2030982</v>
      </c>
      <c r="D103" s="19" t="s">
        <v>157</v>
      </c>
      <c r="E103" s="45">
        <v>41210998.429999843</v>
      </c>
      <c r="F103" s="46">
        <v>4986</v>
      </c>
    </row>
    <row r="104" spans="1:6">
      <c r="A104" s="19">
        <v>2024</v>
      </c>
      <c r="B104" s="19">
        <v>10</v>
      </c>
      <c r="C104" s="19">
        <v>2032436</v>
      </c>
      <c r="D104" s="19" t="s">
        <v>155</v>
      </c>
      <c r="E104" s="45">
        <v>123875897.41000009</v>
      </c>
      <c r="F104" s="46">
        <v>5135</v>
      </c>
    </row>
    <row r="105" spans="1:6">
      <c r="A105" s="19">
        <v>2024</v>
      </c>
      <c r="B105" s="19">
        <v>11</v>
      </c>
      <c r="C105" s="50">
        <v>2027508</v>
      </c>
      <c r="D105" s="19" t="s">
        <v>139</v>
      </c>
      <c r="E105" s="45">
        <v>500569891.36000109</v>
      </c>
      <c r="F105" s="46">
        <v>21391</v>
      </c>
    </row>
    <row r="106" spans="1:6">
      <c r="A106" s="19">
        <v>2024</v>
      </c>
      <c r="B106" s="19">
        <v>11</v>
      </c>
      <c r="C106" s="50">
        <v>2027509</v>
      </c>
      <c r="D106" s="19" t="s">
        <v>140</v>
      </c>
      <c r="E106" s="45">
        <v>133922270.86000016</v>
      </c>
      <c r="F106" s="46">
        <v>7784</v>
      </c>
    </row>
    <row r="107" spans="1:6">
      <c r="A107" s="19">
        <v>2024</v>
      </c>
      <c r="B107" s="19">
        <v>11</v>
      </c>
      <c r="C107" s="50">
        <v>2027510</v>
      </c>
      <c r="D107" s="19" t="s">
        <v>141</v>
      </c>
      <c r="E107" s="45">
        <v>435947107.8999992</v>
      </c>
      <c r="F107" s="46">
        <v>18649</v>
      </c>
    </row>
    <row r="108" spans="1:6">
      <c r="A108" s="19">
        <v>2024</v>
      </c>
      <c r="B108" s="19">
        <v>11</v>
      </c>
      <c r="C108" s="50">
        <v>2027511</v>
      </c>
      <c r="D108" s="19" t="s">
        <v>142</v>
      </c>
      <c r="E108" s="45">
        <v>330839287.76000118</v>
      </c>
      <c r="F108" s="46">
        <v>16578</v>
      </c>
    </row>
    <row r="109" spans="1:6">
      <c r="A109" s="19">
        <v>2024</v>
      </c>
      <c r="B109" s="19">
        <v>11</v>
      </c>
      <c r="C109" s="50">
        <v>2027512</v>
      </c>
      <c r="D109" s="19" t="s">
        <v>143</v>
      </c>
      <c r="E109" s="45">
        <v>396876833.72000003</v>
      </c>
      <c r="F109" s="46">
        <v>18624</v>
      </c>
    </row>
    <row r="110" spans="1:6">
      <c r="A110" s="19">
        <v>2024</v>
      </c>
      <c r="B110" s="19">
        <v>11</v>
      </c>
      <c r="C110" s="50">
        <v>2030727</v>
      </c>
      <c r="D110" s="19" t="s">
        <v>156</v>
      </c>
      <c r="E110" s="45">
        <v>14894212.920000002</v>
      </c>
      <c r="F110" s="46">
        <v>516</v>
      </c>
    </row>
    <row r="111" spans="1:6">
      <c r="A111" s="19">
        <v>2024</v>
      </c>
      <c r="B111" s="19">
        <v>11</v>
      </c>
      <c r="C111" s="50">
        <v>2030977</v>
      </c>
      <c r="D111" s="19" t="s">
        <v>151</v>
      </c>
      <c r="E111" s="45">
        <v>199099411.66999984</v>
      </c>
      <c r="F111" s="46">
        <v>9977</v>
      </c>
    </row>
    <row r="112" spans="1:6">
      <c r="A112" s="19">
        <v>2024</v>
      </c>
      <c r="B112" s="19">
        <v>11</v>
      </c>
      <c r="C112" s="50">
        <v>2030978</v>
      </c>
      <c r="D112" s="19" t="s">
        <v>152</v>
      </c>
      <c r="E112" s="45">
        <v>119419484.14999942</v>
      </c>
      <c r="F112" s="46">
        <v>5783</v>
      </c>
    </row>
    <row r="113" spans="1:6">
      <c r="A113" s="19">
        <v>2024</v>
      </c>
      <c r="B113" s="19">
        <v>11</v>
      </c>
      <c r="C113" s="50">
        <v>2030980</v>
      </c>
      <c r="D113" s="19" t="s">
        <v>153</v>
      </c>
      <c r="E113" s="45">
        <v>14654081.550000021</v>
      </c>
      <c r="F113" s="46">
        <v>1935</v>
      </c>
    </row>
    <row r="114" spans="1:6">
      <c r="A114" s="19">
        <v>2024</v>
      </c>
      <c r="B114" s="19">
        <v>11</v>
      </c>
      <c r="C114" s="50">
        <v>2030981</v>
      </c>
      <c r="D114" s="19" t="s">
        <v>154</v>
      </c>
      <c r="E114" s="45">
        <v>44206650.979999915</v>
      </c>
      <c r="F114" s="46">
        <v>5840</v>
      </c>
    </row>
    <row r="115" spans="1:6">
      <c r="A115" s="19">
        <v>2024</v>
      </c>
      <c r="B115" s="19">
        <v>11</v>
      </c>
      <c r="C115" s="50">
        <v>2032432</v>
      </c>
      <c r="D115" s="19" t="s">
        <v>158</v>
      </c>
      <c r="E115" s="45">
        <v>177826740.00999939</v>
      </c>
      <c r="F115" s="46">
        <v>8967</v>
      </c>
    </row>
    <row r="116" spans="1:6">
      <c r="A116" s="19">
        <v>2024</v>
      </c>
      <c r="B116" s="19">
        <v>11</v>
      </c>
      <c r="C116" s="50">
        <v>2032433</v>
      </c>
      <c r="D116" s="19" t="s">
        <v>159</v>
      </c>
      <c r="E116" s="45">
        <v>174880203.92999947</v>
      </c>
      <c r="F116" s="46">
        <v>8865</v>
      </c>
    </row>
    <row r="117" spans="1:6">
      <c r="A117" s="19">
        <v>2024</v>
      </c>
      <c r="B117" s="19">
        <v>11</v>
      </c>
      <c r="C117" s="50">
        <v>2032436</v>
      </c>
      <c r="D117" s="19" t="s">
        <v>155</v>
      </c>
      <c r="E117" s="45">
        <v>104302642.16000021</v>
      </c>
      <c r="F117" s="46">
        <v>4454</v>
      </c>
    </row>
    <row r="118" spans="1:6">
      <c r="A118" s="19">
        <v>2024</v>
      </c>
      <c r="B118" s="19">
        <v>12</v>
      </c>
      <c r="C118" s="50">
        <v>2027508</v>
      </c>
      <c r="D118" s="19" t="s">
        <v>139</v>
      </c>
      <c r="E118" s="45">
        <v>494839326.09999245</v>
      </c>
      <c r="F118" s="46">
        <v>19949</v>
      </c>
    </row>
    <row r="119" spans="1:6">
      <c r="A119" s="19">
        <v>2024</v>
      </c>
      <c r="B119" s="19">
        <v>12</v>
      </c>
      <c r="C119" s="50">
        <v>2027509</v>
      </c>
      <c r="D119" s="19" t="s">
        <v>140</v>
      </c>
      <c r="E119" s="45">
        <v>132303976.13000058</v>
      </c>
      <c r="F119" s="46">
        <v>7386</v>
      </c>
    </row>
    <row r="120" spans="1:6">
      <c r="A120" s="19">
        <v>2024</v>
      </c>
      <c r="B120" s="19">
        <v>12</v>
      </c>
      <c r="C120" s="50">
        <v>2027510</v>
      </c>
      <c r="D120" s="19" t="s">
        <v>141</v>
      </c>
      <c r="E120" s="45">
        <v>379772190.90999788</v>
      </c>
      <c r="F120" s="46">
        <v>15793</v>
      </c>
    </row>
    <row r="121" spans="1:6">
      <c r="A121" s="19">
        <v>2024</v>
      </c>
      <c r="B121" s="19">
        <v>12</v>
      </c>
      <c r="C121" s="50">
        <v>2027511</v>
      </c>
      <c r="D121" s="19" t="s">
        <v>142</v>
      </c>
      <c r="E121" s="45">
        <v>329069831.34000111</v>
      </c>
      <c r="F121" s="46">
        <v>15812</v>
      </c>
    </row>
    <row r="122" spans="1:6">
      <c r="A122" s="19">
        <v>2024</v>
      </c>
      <c r="B122" s="19">
        <v>12</v>
      </c>
      <c r="C122" s="50">
        <v>2027512</v>
      </c>
      <c r="D122" s="19" t="s">
        <v>143</v>
      </c>
      <c r="E122" s="45">
        <v>338586742.74999791</v>
      </c>
      <c r="F122" s="46">
        <v>14887</v>
      </c>
    </row>
    <row r="123" spans="1:6">
      <c r="A123" s="19">
        <v>2024</v>
      </c>
      <c r="B123" s="19">
        <v>12</v>
      </c>
      <c r="C123" s="50">
        <v>2030977</v>
      </c>
      <c r="D123" s="19" t="s">
        <v>151</v>
      </c>
      <c r="E123" s="45">
        <v>167634828.5300003</v>
      </c>
      <c r="F123" s="46">
        <v>7846</v>
      </c>
    </row>
    <row r="124" spans="1:6">
      <c r="A124" s="19">
        <v>2024</v>
      </c>
      <c r="B124" s="19">
        <v>12</v>
      </c>
      <c r="C124" s="50">
        <v>2030980</v>
      </c>
      <c r="D124" s="19" t="s">
        <v>153</v>
      </c>
      <c r="E124" s="45">
        <v>16084133.130000008</v>
      </c>
      <c r="F124" s="46">
        <v>2112</v>
      </c>
    </row>
    <row r="125" spans="1:6">
      <c r="A125" s="19">
        <v>2024</v>
      </c>
      <c r="B125" s="19">
        <v>12</v>
      </c>
      <c r="C125" s="50">
        <v>2030981</v>
      </c>
      <c r="D125" s="19" t="s">
        <v>154</v>
      </c>
      <c r="E125" s="45">
        <v>26960973.370000057</v>
      </c>
      <c r="F125" s="46">
        <v>3602</v>
      </c>
    </row>
    <row r="126" spans="1:6">
      <c r="A126" s="19">
        <v>2024</v>
      </c>
      <c r="B126" s="19">
        <v>12</v>
      </c>
      <c r="C126" s="50">
        <v>2030982</v>
      </c>
      <c r="D126" s="19" t="s">
        <v>157</v>
      </c>
      <c r="E126" s="45">
        <v>37630489.500000007</v>
      </c>
      <c r="F126" s="46">
        <v>4993</v>
      </c>
    </row>
    <row r="127" spans="1:6">
      <c r="A127" s="19">
        <v>2024</v>
      </c>
      <c r="B127" s="19">
        <v>12</v>
      </c>
      <c r="C127" s="50">
        <v>2032432</v>
      </c>
      <c r="D127" s="19" t="s">
        <v>158</v>
      </c>
      <c r="E127" s="45">
        <v>125270518.02999961</v>
      </c>
      <c r="F127" s="46">
        <v>6216</v>
      </c>
    </row>
    <row r="128" spans="1:6">
      <c r="A128" s="19">
        <v>2024</v>
      </c>
      <c r="B128" s="19">
        <v>12</v>
      </c>
      <c r="C128" s="50">
        <v>2032433</v>
      </c>
      <c r="D128" s="19" t="s">
        <v>159</v>
      </c>
      <c r="E128" s="45">
        <v>102009179.96000016</v>
      </c>
      <c r="F128" s="46">
        <v>5138</v>
      </c>
    </row>
    <row r="129" spans="1:6">
      <c r="A129" s="19">
        <v>2024</v>
      </c>
      <c r="B129" s="19">
        <v>12</v>
      </c>
      <c r="C129" s="50">
        <v>2032434</v>
      </c>
      <c r="D129" s="19" t="s">
        <v>160</v>
      </c>
      <c r="E129" s="45">
        <v>107315958.19999973</v>
      </c>
      <c r="F129" s="46">
        <v>2652</v>
      </c>
    </row>
    <row r="130" spans="1:6">
      <c r="A130" s="19">
        <v>2024</v>
      </c>
      <c r="B130" s="19">
        <v>12</v>
      </c>
      <c r="C130" s="50">
        <v>2032435</v>
      </c>
      <c r="D130" s="19" t="s">
        <v>161</v>
      </c>
      <c r="E130" s="45">
        <v>40061390.009999953</v>
      </c>
      <c r="F130" s="46">
        <v>1002</v>
      </c>
    </row>
    <row r="131" spans="1:6">
      <c r="A131" s="19">
        <v>2024</v>
      </c>
      <c r="B131" s="19">
        <v>12</v>
      </c>
      <c r="C131" s="50">
        <v>2032436</v>
      </c>
      <c r="D131" s="19" t="s">
        <v>155</v>
      </c>
      <c r="E131" s="45">
        <v>99803205.300000459</v>
      </c>
      <c r="F131" s="46">
        <v>4135</v>
      </c>
    </row>
    <row r="132" spans="1:6">
      <c r="A132" s="19">
        <v>2024</v>
      </c>
      <c r="B132" s="19">
        <v>12</v>
      </c>
      <c r="C132" s="50">
        <v>2033960</v>
      </c>
      <c r="D132" s="19" t="s">
        <v>162</v>
      </c>
      <c r="E132" s="45">
        <v>138481480.30999967</v>
      </c>
      <c r="F132" s="46">
        <v>5631</v>
      </c>
    </row>
    <row r="133" spans="1:6">
      <c r="A133" s="19">
        <v>2024</v>
      </c>
      <c r="B133" s="19">
        <v>13</v>
      </c>
      <c r="C133" s="50">
        <v>2027508</v>
      </c>
      <c r="D133" s="19" t="s">
        <v>139</v>
      </c>
      <c r="E133" s="45">
        <v>417700696.21998894</v>
      </c>
      <c r="F133" s="51">
        <v>16842</v>
      </c>
    </row>
    <row r="134" spans="1:6">
      <c r="A134" s="19">
        <v>2024</v>
      </c>
      <c r="B134" s="19">
        <v>13</v>
      </c>
      <c r="C134" s="50">
        <v>2027509</v>
      </c>
      <c r="D134" s="19" t="s">
        <v>140</v>
      </c>
      <c r="E134" s="45">
        <v>110347855.67000042</v>
      </c>
      <c r="F134" s="51">
        <v>6161</v>
      </c>
    </row>
    <row r="135" spans="1:6">
      <c r="A135" s="19">
        <v>2024</v>
      </c>
      <c r="B135" s="19">
        <v>13</v>
      </c>
      <c r="C135" s="50">
        <v>2027510</v>
      </c>
      <c r="D135" s="19" t="s">
        <v>141</v>
      </c>
      <c r="E135" s="45">
        <v>292754438.1499998</v>
      </c>
      <c r="F135" s="51">
        <v>11800</v>
      </c>
    </row>
    <row r="136" spans="1:6">
      <c r="A136" s="19">
        <v>2024</v>
      </c>
      <c r="B136" s="19">
        <v>13</v>
      </c>
      <c r="C136" s="50">
        <v>2027511</v>
      </c>
      <c r="D136" s="19" t="s">
        <v>142</v>
      </c>
      <c r="E136" s="45">
        <v>558371727.30000877</v>
      </c>
      <c r="F136" s="51">
        <v>28426</v>
      </c>
    </row>
    <row r="137" spans="1:6">
      <c r="A137" s="19">
        <v>2024</v>
      </c>
      <c r="B137" s="19">
        <v>13</v>
      </c>
      <c r="C137" s="50">
        <v>2027512</v>
      </c>
      <c r="D137" s="19" t="s">
        <v>143</v>
      </c>
      <c r="E137" s="45">
        <v>525303699.21000165</v>
      </c>
      <c r="F137" s="51">
        <v>25995</v>
      </c>
    </row>
    <row r="138" spans="1:6">
      <c r="A138" s="19">
        <v>2024</v>
      </c>
      <c r="B138" s="19">
        <v>13</v>
      </c>
      <c r="C138" s="50">
        <v>2030977</v>
      </c>
      <c r="D138" s="19" t="s">
        <v>151</v>
      </c>
      <c r="E138" s="45">
        <v>186774131.27000019</v>
      </c>
      <c r="F138" s="51">
        <v>8747</v>
      </c>
    </row>
    <row r="139" spans="1:6">
      <c r="A139" s="19">
        <v>2024</v>
      </c>
      <c r="B139" s="19">
        <v>13</v>
      </c>
      <c r="C139" s="50">
        <v>2032432</v>
      </c>
      <c r="D139" s="19" t="s">
        <v>158</v>
      </c>
      <c r="E139" s="45">
        <v>114425856.92999998</v>
      </c>
      <c r="F139" s="51">
        <v>5716</v>
      </c>
    </row>
    <row r="140" spans="1:6">
      <c r="A140" s="19">
        <v>2024</v>
      </c>
      <c r="B140" s="19">
        <v>13</v>
      </c>
      <c r="C140" s="50">
        <v>2032433</v>
      </c>
      <c r="D140" s="19" t="s">
        <v>159</v>
      </c>
      <c r="E140" s="45">
        <v>85323173.789999872</v>
      </c>
      <c r="F140" s="51">
        <v>4311</v>
      </c>
    </row>
    <row r="141" spans="1:6">
      <c r="A141" s="19">
        <v>2024</v>
      </c>
      <c r="B141" s="19">
        <v>13</v>
      </c>
      <c r="C141" s="50">
        <v>2032434</v>
      </c>
      <c r="D141" s="19" t="s">
        <v>160</v>
      </c>
      <c r="E141" s="45">
        <v>72987063.190000176</v>
      </c>
      <c r="F141" s="51">
        <v>1943</v>
      </c>
    </row>
    <row r="142" spans="1:6">
      <c r="A142" s="19">
        <v>2024</v>
      </c>
      <c r="B142" s="19">
        <v>13</v>
      </c>
      <c r="C142" s="50">
        <v>2032435</v>
      </c>
      <c r="D142" s="19" t="s">
        <v>161</v>
      </c>
      <c r="E142" s="45">
        <v>29058973.589999955</v>
      </c>
      <c r="F142" s="51">
        <v>782</v>
      </c>
    </row>
    <row r="143" spans="1:6">
      <c r="A143" s="19">
        <v>2024</v>
      </c>
      <c r="B143" s="19">
        <v>13</v>
      </c>
      <c r="C143" s="50">
        <v>2032436</v>
      </c>
      <c r="D143" s="19" t="s">
        <v>155</v>
      </c>
      <c r="E143" s="45">
        <v>118126141.58000031</v>
      </c>
      <c r="F143" s="51">
        <v>4896</v>
      </c>
    </row>
    <row r="144" spans="1:6">
      <c r="A144" s="19">
        <v>2024</v>
      </c>
      <c r="B144" s="19">
        <v>13</v>
      </c>
      <c r="C144" s="50">
        <v>2033960</v>
      </c>
      <c r="D144" s="19" t="s">
        <v>162</v>
      </c>
      <c r="E144" s="45">
        <v>53196636.979999781</v>
      </c>
      <c r="F144" s="51">
        <v>2162</v>
      </c>
    </row>
  </sheetData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D678-8E05-4485-89D1-E65897327CB3}">
  <sheetPr filterMode="1"/>
  <dimension ref="A1:T30"/>
  <sheetViews>
    <sheetView zoomScaleNormal="100" workbookViewId="0">
      <pane xSplit="2" ySplit="2" topLeftCell="C3" activePane="bottomRight" state="frozen"/>
      <selection activeCell="B1" sqref="B1:B2"/>
      <selection pane="topRight" activeCell="B1" sqref="B1:B2"/>
      <selection pane="bottomLeft" activeCell="B1" sqref="B1:B2"/>
      <selection pane="bottomRight" activeCell="A9" sqref="A9"/>
    </sheetView>
  </sheetViews>
  <sheetFormatPr baseColWidth="10" defaultRowHeight="14.75"/>
  <cols>
    <col min="1" max="1" width="11.86328125" style="2" customWidth="1"/>
    <col min="2" max="2" width="48" style="2" bestFit="1" customWidth="1"/>
    <col min="3" max="3" width="14.7265625" bestFit="1" customWidth="1"/>
    <col min="4" max="4" width="8.86328125" customWidth="1"/>
    <col min="5" max="5" width="8" customWidth="1"/>
    <col min="6" max="6" width="15.2265625" style="2" bestFit="1" customWidth="1"/>
    <col min="7" max="7" width="9.54296875" customWidth="1"/>
    <col min="8" max="8" width="12" bestFit="1" customWidth="1"/>
    <col min="9" max="9" width="8.54296875" style="2" bestFit="1" customWidth="1"/>
    <col min="10" max="12" width="7.54296875" style="2" bestFit="1" customWidth="1"/>
    <col min="13" max="17" width="7.54296875" style="2" customWidth="1"/>
    <col min="18" max="18" width="11.26953125" style="2" bestFit="1" customWidth="1"/>
    <col min="19" max="19" width="14.26953125" customWidth="1"/>
  </cols>
  <sheetData>
    <row r="1" spans="1:20">
      <c r="B1" s="55"/>
      <c r="C1" s="76" t="s">
        <v>165</v>
      </c>
      <c r="D1" s="77"/>
      <c r="E1" s="77"/>
      <c r="F1" s="77"/>
      <c r="G1" s="77"/>
      <c r="H1" s="77"/>
      <c r="I1" s="56">
        <f t="shared" ref="I1:R1" si="0">SUM(I4:I1261)</f>
        <v>122736</v>
      </c>
      <c r="J1" s="56">
        <f t="shared" si="0"/>
        <v>352980</v>
      </c>
      <c r="K1" s="56">
        <f t="shared" si="0"/>
        <v>150795</v>
      </c>
      <c r="L1" s="56">
        <f t="shared" si="0"/>
        <v>206345</v>
      </c>
      <c r="M1" s="56">
        <f t="shared" si="0"/>
        <v>133710</v>
      </c>
      <c r="N1" s="56">
        <f t="shared" si="0"/>
        <v>19669</v>
      </c>
      <c r="O1" s="56">
        <f t="shared" si="0"/>
        <v>0</v>
      </c>
      <c r="P1" s="56">
        <f t="shared" si="0"/>
        <v>0</v>
      </c>
      <c r="Q1" s="56">
        <f t="shared" si="0"/>
        <v>0</v>
      </c>
      <c r="R1" s="56" t="e">
        <f t="shared" si="0"/>
        <v>#N/A</v>
      </c>
    </row>
    <row r="2" spans="1:20" ht="44.25">
      <c r="A2" s="58" t="s">
        <v>195</v>
      </c>
      <c r="B2" s="58" t="s">
        <v>166</v>
      </c>
      <c r="C2" s="58" t="s">
        <v>167</v>
      </c>
      <c r="D2" s="57" t="s">
        <v>168</v>
      </c>
      <c r="E2" s="57" t="s">
        <v>169</v>
      </c>
      <c r="F2" s="59" t="s">
        <v>170</v>
      </c>
      <c r="G2" s="57" t="s">
        <v>171</v>
      </c>
      <c r="H2" s="58" t="s">
        <v>172</v>
      </c>
      <c r="I2" s="60" t="s">
        <v>173</v>
      </c>
      <c r="J2" s="60" t="s">
        <v>174</v>
      </c>
      <c r="K2" s="60" t="s">
        <v>175</v>
      </c>
      <c r="L2" s="60" t="s">
        <v>176</v>
      </c>
      <c r="M2" s="60" t="s">
        <v>177</v>
      </c>
      <c r="N2" s="60" t="s">
        <v>178</v>
      </c>
      <c r="O2" s="60">
        <v>0</v>
      </c>
      <c r="P2" s="60">
        <v>0</v>
      </c>
      <c r="Q2" s="60"/>
      <c r="R2" s="60" t="s">
        <v>179</v>
      </c>
      <c r="S2" s="57" t="s">
        <v>180</v>
      </c>
      <c r="T2" s="60" t="s">
        <v>181</v>
      </c>
    </row>
    <row r="3" spans="1:20" ht="15" hidden="1" customHeight="1">
      <c r="A3" s="11">
        <v>1074869</v>
      </c>
      <c r="B3" s="11" t="s">
        <v>142</v>
      </c>
      <c r="C3" s="12">
        <v>0</v>
      </c>
      <c r="D3" s="12">
        <v>0</v>
      </c>
      <c r="E3" s="12">
        <v>3780</v>
      </c>
      <c r="F3" s="11"/>
      <c r="G3" s="12">
        <v>0</v>
      </c>
      <c r="H3" s="12">
        <f>+C3+D3+E3-G3</f>
        <v>3780</v>
      </c>
      <c r="I3" s="16">
        <v>6642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1">
        <v>1074869</v>
      </c>
      <c r="S3" s="13">
        <f t="shared" ref="S3:S30" si="1">+H3-SUM(I3:O3)</f>
        <v>-2862</v>
      </c>
      <c r="T3" s="19" t="s">
        <v>182</v>
      </c>
    </row>
    <row r="4" spans="1:20" ht="15" hidden="1" customHeight="1">
      <c r="A4" s="11">
        <v>2027508</v>
      </c>
      <c r="B4" s="11" t="s">
        <v>139</v>
      </c>
      <c r="C4" s="12">
        <v>6075</v>
      </c>
      <c r="D4" s="12">
        <v>6960</v>
      </c>
      <c r="E4" s="12">
        <v>3630</v>
      </c>
      <c r="F4" s="11"/>
      <c r="G4" s="12">
        <v>10068.494880134924</v>
      </c>
      <c r="H4" s="12">
        <f>+C4+D4+E4-G4</f>
        <v>6596.5051198650763</v>
      </c>
      <c r="I4" s="16">
        <v>17507</v>
      </c>
      <c r="J4" s="16">
        <v>21789</v>
      </c>
      <c r="K4" s="16">
        <v>20251</v>
      </c>
      <c r="L4" s="16">
        <v>19221</v>
      </c>
      <c r="M4" s="16">
        <v>17557</v>
      </c>
      <c r="N4" s="16">
        <v>3252</v>
      </c>
      <c r="O4" s="16">
        <v>0</v>
      </c>
      <c r="P4" s="16">
        <v>0</v>
      </c>
      <c r="Q4" s="16">
        <v>0</v>
      </c>
      <c r="R4" s="11">
        <v>2027508</v>
      </c>
      <c r="S4" s="13">
        <f t="shared" si="1"/>
        <v>-92980.494880134924</v>
      </c>
      <c r="T4" s="19" t="s">
        <v>182</v>
      </c>
    </row>
    <row r="5" spans="1:20" ht="15" hidden="1" customHeight="1">
      <c r="A5" s="11">
        <v>2027509</v>
      </c>
      <c r="B5" s="11" t="s">
        <v>140</v>
      </c>
      <c r="C5" s="12">
        <v>2311</v>
      </c>
      <c r="D5" s="12">
        <v>2640</v>
      </c>
      <c r="E5" s="12">
        <v>2040</v>
      </c>
      <c r="F5" s="11"/>
      <c r="G5" s="12">
        <v>3818.6888326707631</v>
      </c>
      <c r="H5" s="12">
        <f t="shared" ref="H5:H30" si="2">+C5+D5+E5-G5</f>
        <v>3172.3111673292369</v>
      </c>
      <c r="I5" s="16">
        <v>6662</v>
      </c>
      <c r="J5" s="16">
        <v>9353</v>
      </c>
      <c r="K5" s="16">
        <v>7793</v>
      </c>
      <c r="L5" s="16">
        <v>7140</v>
      </c>
      <c r="M5" s="16">
        <v>6284</v>
      </c>
      <c r="N5" s="16">
        <v>0</v>
      </c>
      <c r="O5" s="16">
        <v>0</v>
      </c>
      <c r="P5" s="16">
        <v>0</v>
      </c>
      <c r="Q5" s="16">
        <v>0</v>
      </c>
      <c r="R5" s="11">
        <v>2027509</v>
      </c>
      <c r="S5" s="13">
        <f t="shared" si="1"/>
        <v>-34059.688832670763</v>
      </c>
      <c r="T5" s="19" t="s">
        <v>182</v>
      </c>
    </row>
    <row r="6" spans="1:20" ht="15" hidden="1" customHeight="1">
      <c r="A6" s="11">
        <v>2027510</v>
      </c>
      <c r="B6" s="11" t="s">
        <v>141</v>
      </c>
      <c r="C6" s="12">
        <v>4521</v>
      </c>
      <c r="D6" s="12">
        <v>5100</v>
      </c>
      <c r="E6" s="12">
        <v>12260</v>
      </c>
      <c r="F6" s="11"/>
      <c r="G6" s="12">
        <v>7210.2120226478746</v>
      </c>
      <c r="H6" s="12">
        <f t="shared" si="2"/>
        <v>14670.787977352125</v>
      </c>
      <c r="I6" s="16">
        <v>25504</v>
      </c>
      <c r="J6" s="16">
        <v>19055</v>
      </c>
      <c r="K6" s="16">
        <v>22016</v>
      </c>
      <c r="L6" s="16">
        <v>22661</v>
      </c>
      <c r="M6" s="16">
        <v>14247</v>
      </c>
      <c r="N6" s="16">
        <v>4475</v>
      </c>
      <c r="O6" s="16">
        <v>0</v>
      </c>
      <c r="P6" s="16">
        <v>0</v>
      </c>
      <c r="Q6" s="16">
        <v>0</v>
      </c>
      <c r="R6" s="11">
        <v>2027510</v>
      </c>
      <c r="S6" s="13">
        <f t="shared" si="1"/>
        <v>-93287.212022647873</v>
      </c>
      <c r="T6" s="19" t="s">
        <v>182</v>
      </c>
    </row>
    <row r="7" spans="1:20" ht="15" hidden="1" customHeight="1">
      <c r="A7" s="11">
        <v>2027511</v>
      </c>
      <c r="B7" s="11" t="s">
        <v>142</v>
      </c>
      <c r="C7" s="12">
        <v>12349</v>
      </c>
      <c r="D7" s="12">
        <v>13200</v>
      </c>
      <c r="E7" s="12">
        <v>420</v>
      </c>
      <c r="F7" s="11"/>
      <c r="G7" s="12">
        <v>17807.646910010844</v>
      </c>
      <c r="H7" s="12">
        <f t="shared" si="2"/>
        <v>8161.3530899891557</v>
      </c>
      <c r="I7" s="16">
        <v>12313</v>
      </c>
      <c r="J7" s="16">
        <v>25216</v>
      </c>
      <c r="K7" s="16">
        <v>12305</v>
      </c>
      <c r="L7" s="16">
        <v>15872</v>
      </c>
      <c r="M7" s="16">
        <v>12805</v>
      </c>
      <c r="N7" s="16">
        <v>3648</v>
      </c>
      <c r="O7" s="16">
        <v>0</v>
      </c>
      <c r="P7" s="16">
        <v>0</v>
      </c>
      <c r="Q7" s="16">
        <v>0</v>
      </c>
      <c r="R7" s="11">
        <v>2027511</v>
      </c>
      <c r="S7" s="13">
        <f t="shared" si="1"/>
        <v>-73997.646910010837</v>
      </c>
      <c r="T7" s="19" t="s">
        <v>182</v>
      </c>
    </row>
    <row r="8" spans="1:20" ht="15" hidden="1" customHeight="1">
      <c r="A8" s="11">
        <v>2027512</v>
      </c>
      <c r="B8" s="11" t="s">
        <v>143</v>
      </c>
      <c r="C8" s="12">
        <v>9951</v>
      </c>
      <c r="D8" s="12">
        <v>11520</v>
      </c>
      <c r="E8" s="12">
        <v>1800</v>
      </c>
      <c r="F8" s="11"/>
      <c r="G8" s="12">
        <v>16336.935670401159</v>
      </c>
      <c r="H8" s="12">
        <f t="shared" si="2"/>
        <v>6934.0643295988411</v>
      </c>
      <c r="I8" s="16">
        <v>13226</v>
      </c>
      <c r="J8" s="16">
        <v>22852</v>
      </c>
      <c r="K8" s="16">
        <v>13287</v>
      </c>
      <c r="L8" s="16">
        <v>16945</v>
      </c>
      <c r="M8" s="16">
        <v>12475</v>
      </c>
      <c r="N8" s="16">
        <v>3918</v>
      </c>
      <c r="O8" s="16">
        <v>0</v>
      </c>
      <c r="P8" s="16">
        <v>0</v>
      </c>
      <c r="Q8" s="16">
        <v>0</v>
      </c>
      <c r="R8" s="11">
        <v>2027512</v>
      </c>
      <c r="S8" s="13">
        <f t="shared" si="1"/>
        <v>-75768.935670401159</v>
      </c>
      <c r="T8" s="19" t="s">
        <v>182</v>
      </c>
    </row>
    <row r="9" spans="1:20" ht="15" customHeight="1">
      <c r="A9" s="11">
        <v>2030727</v>
      </c>
      <c r="B9" s="11" t="s">
        <v>156</v>
      </c>
      <c r="C9" s="12">
        <v>43</v>
      </c>
      <c r="D9" s="12">
        <v>0</v>
      </c>
      <c r="E9" s="12">
        <v>270</v>
      </c>
      <c r="F9" s="11"/>
      <c r="G9" s="12">
        <v>0</v>
      </c>
      <c r="H9" s="12">
        <f t="shared" si="2"/>
        <v>313</v>
      </c>
      <c r="I9" s="16">
        <v>570</v>
      </c>
      <c r="J9" s="16">
        <v>900</v>
      </c>
      <c r="K9" s="16">
        <v>586</v>
      </c>
      <c r="L9" s="16">
        <v>1967</v>
      </c>
      <c r="M9" s="16">
        <v>538</v>
      </c>
      <c r="N9" s="16">
        <v>0</v>
      </c>
      <c r="O9" s="16">
        <v>0</v>
      </c>
      <c r="P9" s="16">
        <v>0</v>
      </c>
      <c r="Q9" s="16">
        <v>0</v>
      </c>
      <c r="R9" s="11">
        <v>2030727</v>
      </c>
      <c r="S9" s="13">
        <f t="shared" si="1"/>
        <v>-4248</v>
      </c>
      <c r="T9" s="19" t="s">
        <v>182</v>
      </c>
    </row>
    <row r="10" spans="1:20" ht="15" hidden="1" customHeight="1">
      <c r="A10" s="11">
        <v>2030977</v>
      </c>
      <c r="B10" s="11" t="s">
        <v>183</v>
      </c>
      <c r="C10" s="12">
        <v>3399</v>
      </c>
      <c r="D10" s="12">
        <v>3744</v>
      </c>
      <c r="E10" s="12">
        <v>4632</v>
      </c>
      <c r="F10" s="11"/>
      <c r="G10" s="12">
        <v>5263.5981207083496</v>
      </c>
      <c r="H10" s="12">
        <f t="shared" si="2"/>
        <v>6511.4018792916504</v>
      </c>
      <c r="I10" s="16">
        <v>13289</v>
      </c>
      <c r="J10" s="16">
        <v>9047</v>
      </c>
      <c r="K10" s="16">
        <v>6836</v>
      </c>
      <c r="L10" s="16">
        <v>8760</v>
      </c>
      <c r="M10" s="16">
        <v>12061</v>
      </c>
      <c r="N10" s="16">
        <v>1514</v>
      </c>
      <c r="O10" s="16">
        <v>0</v>
      </c>
      <c r="P10" s="16">
        <v>0</v>
      </c>
      <c r="Q10" s="16">
        <v>0</v>
      </c>
      <c r="R10" s="11">
        <v>2030977</v>
      </c>
      <c r="S10" s="13">
        <f t="shared" si="1"/>
        <v>-44995.598120708353</v>
      </c>
      <c r="T10" s="19" t="s">
        <v>182</v>
      </c>
    </row>
    <row r="11" spans="1:20" ht="15" hidden="1" customHeight="1">
      <c r="A11" s="11">
        <v>2030978</v>
      </c>
      <c r="B11" s="11" t="s">
        <v>152</v>
      </c>
      <c r="C11" s="12">
        <v>638</v>
      </c>
      <c r="D11" s="12">
        <v>0</v>
      </c>
      <c r="E11" s="12">
        <v>0</v>
      </c>
      <c r="F11" s="11"/>
      <c r="G11" s="12">
        <v>0</v>
      </c>
      <c r="H11" s="12">
        <f t="shared" si="2"/>
        <v>638</v>
      </c>
      <c r="I11" s="16">
        <v>0</v>
      </c>
      <c r="J11" s="16">
        <v>6385</v>
      </c>
      <c r="K11" s="16">
        <v>5225</v>
      </c>
      <c r="L11" s="16">
        <v>5451</v>
      </c>
      <c r="M11" s="16">
        <v>3838</v>
      </c>
      <c r="N11" s="16">
        <v>0</v>
      </c>
      <c r="O11" s="16">
        <v>0</v>
      </c>
      <c r="P11" s="16">
        <v>0</v>
      </c>
      <c r="Q11" s="16">
        <v>0</v>
      </c>
      <c r="R11" s="11">
        <v>2030978</v>
      </c>
      <c r="S11" s="13">
        <f t="shared" si="1"/>
        <v>-20261</v>
      </c>
      <c r="T11" s="19" t="s">
        <v>182</v>
      </c>
    </row>
    <row r="12" spans="1:20" ht="15" hidden="1" customHeight="1">
      <c r="A12" s="11">
        <v>2030980</v>
      </c>
      <c r="B12" s="11" t="s">
        <v>184</v>
      </c>
      <c r="C12" s="12">
        <v>0</v>
      </c>
      <c r="D12" s="12">
        <v>0</v>
      </c>
      <c r="E12" s="12">
        <v>0</v>
      </c>
      <c r="F12" s="11"/>
      <c r="G12" s="12">
        <v>0</v>
      </c>
      <c r="H12" s="12">
        <f t="shared" si="2"/>
        <v>0</v>
      </c>
      <c r="I12" s="16">
        <v>0</v>
      </c>
      <c r="J12" s="16">
        <v>0</v>
      </c>
      <c r="K12" s="16">
        <v>0</v>
      </c>
      <c r="L12" s="16">
        <v>2396</v>
      </c>
      <c r="M12" s="16">
        <v>1977</v>
      </c>
      <c r="N12" s="16">
        <v>0</v>
      </c>
      <c r="O12" s="16">
        <v>0</v>
      </c>
      <c r="P12" s="16">
        <v>0</v>
      </c>
      <c r="Q12" s="16">
        <v>0</v>
      </c>
      <c r="R12" s="11">
        <v>2030980</v>
      </c>
      <c r="S12" s="13">
        <f t="shared" si="1"/>
        <v>-4373</v>
      </c>
      <c r="T12" s="19" t="s">
        <v>182</v>
      </c>
    </row>
    <row r="13" spans="1:20" ht="15" hidden="1" customHeight="1">
      <c r="A13" s="11">
        <v>2030981</v>
      </c>
      <c r="B13" s="11" t="s">
        <v>185</v>
      </c>
      <c r="C13" s="12">
        <v>11</v>
      </c>
      <c r="D13" s="12">
        <v>0</v>
      </c>
      <c r="E13" s="12">
        <v>0</v>
      </c>
      <c r="F13" s="11"/>
      <c r="G13" s="12">
        <v>0</v>
      </c>
      <c r="H13" s="12">
        <f t="shared" si="2"/>
        <v>11</v>
      </c>
      <c r="I13" s="16">
        <v>0</v>
      </c>
      <c r="J13" s="16">
        <v>0</v>
      </c>
      <c r="K13" s="16">
        <v>3794</v>
      </c>
      <c r="L13" s="16">
        <v>3211</v>
      </c>
      <c r="M13" s="16">
        <v>2826</v>
      </c>
      <c r="N13" s="16">
        <v>0</v>
      </c>
      <c r="O13" s="16">
        <v>0</v>
      </c>
      <c r="P13" s="16">
        <v>0</v>
      </c>
      <c r="Q13" s="16">
        <v>0</v>
      </c>
      <c r="R13" s="11">
        <v>2030981</v>
      </c>
      <c r="S13" s="13">
        <f t="shared" si="1"/>
        <v>-9820</v>
      </c>
      <c r="T13" s="19" t="s">
        <v>182</v>
      </c>
    </row>
    <row r="14" spans="1:20" ht="15" hidden="1" customHeight="1">
      <c r="A14" s="11">
        <v>2030982</v>
      </c>
      <c r="B14" s="11" t="s">
        <v>157</v>
      </c>
      <c r="C14" s="12">
        <v>5</v>
      </c>
      <c r="D14" s="12">
        <v>0</v>
      </c>
      <c r="E14" s="12">
        <v>0</v>
      </c>
      <c r="F14" s="11"/>
      <c r="G14" s="12">
        <v>0</v>
      </c>
      <c r="H14" s="12">
        <f t="shared" si="2"/>
        <v>5</v>
      </c>
      <c r="I14" s="16">
        <v>0</v>
      </c>
      <c r="J14" s="16">
        <v>0</v>
      </c>
      <c r="K14" s="16">
        <v>4550</v>
      </c>
      <c r="L14" s="16">
        <v>3798</v>
      </c>
      <c r="M14" s="16">
        <v>3342</v>
      </c>
      <c r="N14" s="16">
        <v>0</v>
      </c>
      <c r="O14" s="16">
        <v>0</v>
      </c>
      <c r="P14" s="16">
        <v>0</v>
      </c>
      <c r="Q14" s="16">
        <v>0</v>
      </c>
      <c r="R14" s="11">
        <v>2030982</v>
      </c>
      <c r="S14" s="13">
        <f t="shared" si="1"/>
        <v>-11685</v>
      </c>
      <c r="T14" s="19" t="s">
        <v>182</v>
      </c>
    </row>
    <row r="15" spans="1:20" ht="15" hidden="1" customHeight="1">
      <c r="A15" s="11">
        <v>2032432</v>
      </c>
      <c r="B15" s="11" t="s">
        <v>158</v>
      </c>
      <c r="C15" s="12">
        <v>2186</v>
      </c>
      <c r="D15" s="12">
        <v>2340</v>
      </c>
      <c r="E15" s="12">
        <v>2250</v>
      </c>
      <c r="F15" s="11"/>
      <c r="G15" s="12">
        <v>3268.2471991326347</v>
      </c>
      <c r="H15" s="12">
        <f t="shared" si="2"/>
        <v>3507.7528008673653</v>
      </c>
      <c r="I15" s="16">
        <v>5480</v>
      </c>
      <c r="J15" s="16">
        <v>4872</v>
      </c>
      <c r="K15" s="16">
        <v>5629</v>
      </c>
      <c r="L15" s="16">
        <v>4757</v>
      </c>
      <c r="M15" s="16">
        <v>4187</v>
      </c>
      <c r="N15" s="16">
        <v>0</v>
      </c>
      <c r="O15" s="16">
        <v>0</v>
      </c>
      <c r="P15" s="16">
        <v>0</v>
      </c>
      <c r="Q15" s="16">
        <v>0</v>
      </c>
      <c r="R15" s="11">
        <v>2032432</v>
      </c>
      <c r="S15" s="13">
        <f t="shared" si="1"/>
        <v>-21417.247199132635</v>
      </c>
      <c r="T15" s="19" t="s">
        <v>182</v>
      </c>
    </row>
    <row r="16" spans="1:20" ht="15" hidden="1" customHeight="1">
      <c r="A16" s="11">
        <v>2032433</v>
      </c>
      <c r="B16" s="11" t="s">
        <v>159</v>
      </c>
      <c r="C16" s="12">
        <v>1884</v>
      </c>
      <c r="D16" s="12">
        <v>1920</v>
      </c>
      <c r="E16" s="12">
        <v>2280</v>
      </c>
      <c r="F16" s="11"/>
      <c r="G16" s="12">
        <v>2476.9873509215759</v>
      </c>
      <c r="H16" s="12">
        <f t="shared" si="2"/>
        <v>3607.0126490784241</v>
      </c>
      <c r="I16" s="16">
        <v>4821</v>
      </c>
      <c r="J16" s="16">
        <v>6180</v>
      </c>
      <c r="K16" s="16">
        <v>6428</v>
      </c>
      <c r="L16" s="16">
        <v>5166</v>
      </c>
      <c r="M16" s="16">
        <v>4292</v>
      </c>
      <c r="N16" s="16">
        <v>0</v>
      </c>
      <c r="O16" s="16">
        <v>0</v>
      </c>
      <c r="P16" s="16">
        <v>0</v>
      </c>
      <c r="Q16" s="16">
        <v>0</v>
      </c>
      <c r="R16" s="11">
        <v>2032433</v>
      </c>
      <c r="S16" s="13">
        <f t="shared" si="1"/>
        <v>-23279.987350921576</v>
      </c>
      <c r="T16" s="19" t="s">
        <v>182</v>
      </c>
    </row>
    <row r="17" spans="1:20" ht="15" hidden="1" customHeight="1">
      <c r="A17" s="11">
        <v>2032434</v>
      </c>
      <c r="B17" s="11" t="s">
        <v>160</v>
      </c>
      <c r="C17" s="12">
        <v>835</v>
      </c>
      <c r="D17" s="12">
        <v>876</v>
      </c>
      <c r="E17" s="12">
        <v>672</v>
      </c>
      <c r="F17" s="11"/>
      <c r="G17" s="12">
        <v>1120.9514516323336</v>
      </c>
      <c r="H17" s="12">
        <f t="shared" si="2"/>
        <v>1262.0485483676664</v>
      </c>
      <c r="I17" s="16">
        <v>1972</v>
      </c>
      <c r="J17" s="16">
        <v>1948</v>
      </c>
      <c r="K17" s="16">
        <v>1823</v>
      </c>
      <c r="L17" s="16">
        <v>1902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1">
        <v>2032434</v>
      </c>
      <c r="S17" s="13">
        <f t="shared" si="1"/>
        <v>-6382.9514516323334</v>
      </c>
      <c r="T17" s="19" t="s">
        <v>182</v>
      </c>
    </row>
    <row r="18" spans="1:20" ht="15" hidden="1" customHeight="1">
      <c r="A18" s="11">
        <v>2032435</v>
      </c>
      <c r="B18" s="11" t="s">
        <v>161</v>
      </c>
      <c r="C18" s="12">
        <v>317</v>
      </c>
      <c r="D18" s="12">
        <v>216</v>
      </c>
      <c r="E18" s="12">
        <v>360</v>
      </c>
      <c r="F18" s="11"/>
      <c r="G18" s="12">
        <v>474.46922057583424</v>
      </c>
      <c r="H18" s="12">
        <f t="shared" si="2"/>
        <v>418.53077942416576</v>
      </c>
      <c r="I18" s="16">
        <v>800</v>
      </c>
      <c r="J18" s="16">
        <v>1014</v>
      </c>
      <c r="K18" s="16">
        <v>721</v>
      </c>
      <c r="L18" s="16">
        <v>857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1">
        <v>2032435</v>
      </c>
      <c r="S18" s="13">
        <f t="shared" si="1"/>
        <v>-2973.4692205758342</v>
      </c>
      <c r="T18" s="19" t="s">
        <v>182</v>
      </c>
    </row>
    <row r="19" spans="1:20" ht="15" hidden="1" customHeight="1">
      <c r="A19" s="11">
        <v>2032436</v>
      </c>
      <c r="B19" s="11" t="s">
        <v>155</v>
      </c>
      <c r="C19" s="12">
        <v>1939</v>
      </c>
      <c r="D19" s="12">
        <v>2100</v>
      </c>
      <c r="E19" s="12">
        <v>940</v>
      </c>
      <c r="F19" s="11"/>
      <c r="G19" s="12">
        <v>2855.4159739790393</v>
      </c>
      <c r="H19" s="12">
        <f t="shared" si="2"/>
        <v>2123.5840260209607</v>
      </c>
      <c r="I19" s="16">
        <v>4854</v>
      </c>
      <c r="J19" s="16">
        <v>4794</v>
      </c>
      <c r="K19" s="16">
        <v>6173</v>
      </c>
      <c r="L19" s="16">
        <v>5202</v>
      </c>
      <c r="M19" s="16">
        <v>4709</v>
      </c>
      <c r="N19" s="16">
        <v>0</v>
      </c>
      <c r="O19" s="16">
        <v>0</v>
      </c>
      <c r="P19" s="16">
        <v>0</v>
      </c>
      <c r="Q19" s="16">
        <v>0</v>
      </c>
      <c r="R19" s="11">
        <v>2032436</v>
      </c>
      <c r="S19" s="13">
        <f t="shared" si="1"/>
        <v>-23608.415973979041</v>
      </c>
      <c r="T19" s="19" t="s">
        <v>182</v>
      </c>
    </row>
    <row r="20" spans="1:20" ht="15" hidden="1" customHeight="1">
      <c r="A20" s="11">
        <v>2033356</v>
      </c>
      <c r="B20" s="11" t="s">
        <v>186</v>
      </c>
      <c r="C20" s="12">
        <v>29</v>
      </c>
      <c r="D20" s="12">
        <v>0</v>
      </c>
      <c r="E20" s="12">
        <v>0</v>
      </c>
      <c r="F20" s="11"/>
      <c r="G20" s="12">
        <v>0</v>
      </c>
      <c r="H20" s="12">
        <f t="shared" si="2"/>
        <v>29</v>
      </c>
      <c r="I20" s="16">
        <v>0</v>
      </c>
      <c r="J20" s="16">
        <v>13250</v>
      </c>
      <c r="K20" s="16">
        <v>13780</v>
      </c>
      <c r="L20" s="16">
        <v>10351</v>
      </c>
      <c r="M20" s="16">
        <v>17716</v>
      </c>
      <c r="N20" s="16">
        <v>2862</v>
      </c>
      <c r="O20" s="16">
        <v>0</v>
      </c>
      <c r="P20" s="16">
        <v>0</v>
      </c>
      <c r="Q20" s="16">
        <v>0</v>
      </c>
      <c r="R20" s="11">
        <v>2033356</v>
      </c>
      <c r="S20" s="13">
        <f t="shared" si="1"/>
        <v>-57930</v>
      </c>
      <c r="T20" s="19" t="s">
        <v>182</v>
      </c>
    </row>
    <row r="21" spans="1:20" ht="15" hidden="1" customHeight="1">
      <c r="A21" s="11">
        <v>2033357</v>
      </c>
      <c r="B21" s="11" t="s">
        <v>187</v>
      </c>
      <c r="C21" s="12">
        <v>24</v>
      </c>
      <c r="D21" s="12">
        <v>0</v>
      </c>
      <c r="E21" s="12">
        <v>0</v>
      </c>
      <c r="F21" s="11"/>
      <c r="G21" s="12">
        <v>0</v>
      </c>
      <c r="H21" s="12">
        <f t="shared" si="2"/>
        <v>24</v>
      </c>
      <c r="I21" s="16">
        <v>0</v>
      </c>
      <c r="J21" s="16">
        <v>23714</v>
      </c>
      <c r="K21" s="16">
        <v>0</v>
      </c>
      <c r="L21" s="16">
        <v>20584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1">
        <v>2033357</v>
      </c>
      <c r="S21" s="13">
        <f t="shared" si="1"/>
        <v>-44274</v>
      </c>
      <c r="T21" s="19" t="s">
        <v>182</v>
      </c>
    </row>
    <row r="22" spans="1:20" ht="15" hidden="1" customHeight="1">
      <c r="A22" s="11">
        <v>2033358</v>
      </c>
      <c r="B22" s="11" t="s">
        <v>188</v>
      </c>
      <c r="C22" s="12">
        <v>29</v>
      </c>
      <c r="D22" s="12">
        <v>0</v>
      </c>
      <c r="E22" s="12">
        <v>0</v>
      </c>
      <c r="F22" s="11"/>
      <c r="G22" s="12">
        <v>0</v>
      </c>
      <c r="H22" s="12">
        <f t="shared" si="2"/>
        <v>29</v>
      </c>
      <c r="I22" s="16">
        <v>0</v>
      </c>
      <c r="J22" s="16">
        <v>9312</v>
      </c>
      <c r="K22" s="16">
        <v>0</v>
      </c>
      <c r="L22" s="16">
        <v>7072</v>
      </c>
      <c r="M22" s="16">
        <v>5602</v>
      </c>
      <c r="N22" s="16">
        <v>0</v>
      </c>
      <c r="O22" s="16">
        <v>0</v>
      </c>
      <c r="P22" s="16">
        <v>0</v>
      </c>
      <c r="Q22" s="16">
        <v>0</v>
      </c>
      <c r="R22" s="11">
        <v>2033358</v>
      </c>
      <c r="S22" s="13">
        <f t="shared" si="1"/>
        <v>-21957</v>
      </c>
      <c r="T22" s="19" t="s">
        <v>182</v>
      </c>
    </row>
    <row r="23" spans="1:20" ht="15" hidden="1" customHeight="1">
      <c r="A23" s="11">
        <v>2033359</v>
      </c>
      <c r="B23" s="11" t="s">
        <v>189</v>
      </c>
      <c r="C23" s="12">
        <v>0</v>
      </c>
      <c r="D23" s="12">
        <v>0</v>
      </c>
      <c r="E23" s="12">
        <v>0</v>
      </c>
      <c r="F23" s="11"/>
      <c r="G23" s="12">
        <v>0</v>
      </c>
      <c r="H23" s="12">
        <f t="shared" si="2"/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1" t="e">
        <v>#N/A</v>
      </c>
      <c r="S23" s="13">
        <f t="shared" si="1"/>
        <v>0</v>
      </c>
      <c r="T23" s="19" t="s">
        <v>182</v>
      </c>
    </row>
    <row r="24" spans="1:20" ht="15" hidden="1" customHeight="1">
      <c r="A24" s="11">
        <v>2517820</v>
      </c>
      <c r="B24" s="11" t="s">
        <v>190</v>
      </c>
      <c r="C24" s="12">
        <v>103</v>
      </c>
      <c r="D24" s="12">
        <v>0</v>
      </c>
      <c r="E24" s="12">
        <v>0</v>
      </c>
      <c r="F24" s="11"/>
      <c r="G24" s="12">
        <v>0</v>
      </c>
      <c r="H24" s="12">
        <f t="shared" si="2"/>
        <v>103</v>
      </c>
      <c r="I24" s="16">
        <v>0</v>
      </c>
      <c r="J24" s="16">
        <v>8888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1">
        <v>2517820</v>
      </c>
      <c r="S24" s="13">
        <f t="shared" si="1"/>
        <v>-8785</v>
      </c>
      <c r="T24" s="19" t="s">
        <v>182</v>
      </c>
    </row>
    <row r="25" spans="1:20" ht="15" hidden="1" customHeight="1">
      <c r="A25" s="11">
        <v>2517821</v>
      </c>
      <c r="B25" s="11" t="s">
        <v>191</v>
      </c>
      <c r="C25" s="12">
        <v>70</v>
      </c>
      <c r="D25" s="12">
        <v>0</v>
      </c>
      <c r="E25" s="12">
        <v>0</v>
      </c>
      <c r="F25" s="11"/>
      <c r="G25" s="12">
        <v>0</v>
      </c>
      <c r="H25" s="12">
        <f t="shared" si="2"/>
        <v>70</v>
      </c>
      <c r="I25" s="16">
        <v>0</v>
      </c>
      <c r="J25" s="16">
        <v>8888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1">
        <v>2517821</v>
      </c>
      <c r="S25" s="13">
        <f t="shared" si="1"/>
        <v>-8818</v>
      </c>
      <c r="T25" s="19" t="s">
        <v>182</v>
      </c>
    </row>
    <row r="26" spans="1:20" ht="15" hidden="1" customHeight="1">
      <c r="A26" s="11">
        <v>2517822</v>
      </c>
      <c r="B26" s="11" t="s">
        <v>192</v>
      </c>
      <c r="C26" s="12">
        <v>1587</v>
      </c>
      <c r="D26" s="12">
        <v>0</v>
      </c>
      <c r="E26" s="12">
        <v>0</v>
      </c>
      <c r="F26" s="11"/>
      <c r="G26" s="12">
        <v>0</v>
      </c>
      <c r="H26" s="12">
        <f t="shared" si="2"/>
        <v>1587</v>
      </c>
      <c r="I26" s="16">
        <v>0</v>
      </c>
      <c r="J26" s="16">
        <v>8888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1">
        <v>2517822</v>
      </c>
      <c r="S26" s="13">
        <f t="shared" si="1"/>
        <v>-7301</v>
      </c>
      <c r="T26" s="19" t="s">
        <v>182</v>
      </c>
    </row>
    <row r="27" spans="1:20" ht="14.25" hidden="1" customHeight="1">
      <c r="A27" s="11">
        <v>2518081</v>
      </c>
      <c r="B27" s="11" t="s">
        <v>193</v>
      </c>
      <c r="C27" s="12">
        <v>7302</v>
      </c>
      <c r="D27" s="12">
        <v>0</v>
      </c>
      <c r="E27" s="12">
        <v>0</v>
      </c>
      <c r="F27" s="11"/>
      <c r="G27" s="12">
        <v>2439.7178653174315</v>
      </c>
      <c r="H27" s="12">
        <f t="shared" si="2"/>
        <v>4862.2821346825685</v>
      </c>
      <c r="I27" s="16">
        <v>0</v>
      </c>
      <c r="J27" s="16">
        <v>8704</v>
      </c>
      <c r="K27" s="16">
        <v>9052</v>
      </c>
      <c r="L27" s="16">
        <v>12185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1">
        <v>2518081</v>
      </c>
      <c r="S27" s="13">
        <f t="shared" si="1"/>
        <v>-25078.717865317431</v>
      </c>
      <c r="T27" s="19" t="s">
        <v>182</v>
      </c>
    </row>
    <row r="28" spans="1:20" ht="14.25" hidden="1" customHeight="1">
      <c r="A28" s="11">
        <v>2033960</v>
      </c>
      <c r="B28" s="11" t="s">
        <v>162</v>
      </c>
      <c r="C28" s="12">
        <v>1126</v>
      </c>
      <c r="D28" s="12">
        <v>912</v>
      </c>
      <c r="E28" s="12">
        <v>7704</v>
      </c>
      <c r="F28" s="11"/>
      <c r="G28" s="12">
        <v>1477.8784483797135</v>
      </c>
      <c r="H28" s="12">
        <f t="shared" si="2"/>
        <v>8264.1215516202865</v>
      </c>
      <c r="I28" s="16">
        <v>15738</v>
      </c>
      <c r="J28" s="16">
        <v>10526</v>
      </c>
      <c r="K28" s="16">
        <v>10546</v>
      </c>
      <c r="L28" s="16">
        <v>15403</v>
      </c>
      <c r="M28" s="16">
        <v>9254</v>
      </c>
      <c r="N28" s="16">
        <v>0</v>
      </c>
      <c r="O28" s="16">
        <v>0</v>
      </c>
      <c r="P28" s="16">
        <v>0</v>
      </c>
      <c r="Q28" s="16">
        <v>0</v>
      </c>
      <c r="R28" s="11">
        <v>2033960</v>
      </c>
      <c r="S28" s="13">
        <f t="shared" si="1"/>
        <v>-53202.878448379714</v>
      </c>
      <c r="T28" s="19" t="s">
        <v>182</v>
      </c>
    </row>
    <row r="29" spans="1:20" ht="14.25" hidden="1" customHeight="1">
      <c r="A29" s="11">
        <v>2033959</v>
      </c>
      <c r="B29" s="11" t="s">
        <v>194</v>
      </c>
      <c r="C29" s="12">
        <v>29</v>
      </c>
      <c r="D29" s="12">
        <v>0</v>
      </c>
      <c r="E29" s="12">
        <v>0</v>
      </c>
      <c r="F29" s="11"/>
      <c r="G29" s="12">
        <v>0</v>
      </c>
      <c r="H29" s="12">
        <f t="shared" si="2"/>
        <v>29</v>
      </c>
      <c r="I29" s="16">
        <v>0</v>
      </c>
      <c r="J29" s="16">
        <v>27405</v>
      </c>
      <c r="K29" s="16">
        <v>0</v>
      </c>
      <c r="L29" s="16">
        <v>15444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1">
        <v>2033959</v>
      </c>
      <c r="S29" s="13">
        <f t="shared" si="1"/>
        <v>-42820</v>
      </c>
      <c r="T29" s="19" t="s">
        <v>182</v>
      </c>
    </row>
    <row r="30" spans="1:20" ht="14.25" hidden="1" customHeight="1">
      <c r="A30" s="11">
        <v>2518822</v>
      </c>
      <c r="B30" s="11" t="s">
        <v>196</v>
      </c>
      <c r="C30" s="12"/>
      <c r="D30" s="12"/>
      <c r="E30" s="12"/>
      <c r="F30" s="11"/>
      <c r="G30" s="12">
        <v>0</v>
      </c>
      <c r="H30" s="12">
        <f t="shared" si="2"/>
        <v>0</v>
      </c>
      <c r="I30" s="16">
        <v>0</v>
      </c>
      <c r="J30" s="16">
        <v>100000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1">
        <v>2518822</v>
      </c>
      <c r="S30" s="13">
        <f t="shared" si="1"/>
        <v>-100000</v>
      </c>
      <c r="T30" s="19" t="s">
        <v>182</v>
      </c>
    </row>
  </sheetData>
  <autoFilter ref="A2:S30" xr:uid="{00000000-0009-0000-0000-000001000000}">
    <filterColumn colId="1">
      <filters>
        <filter val="Serum corporal milagros x120 ml"/>
      </filters>
    </filterColumn>
  </autoFilter>
  <mergeCells count="1">
    <mergeCell ref="C1:H1"/>
  </mergeCells>
  <conditionalFormatting sqref="A3">
    <cfRule type="duplicateValues" dxfId="19" priority="3"/>
    <cfRule type="duplicateValues" dxfId="18" priority="4"/>
  </conditionalFormatting>
  <conditionalFormatting sqref="A4:A8">
    <cfRule type="duplicateValues" dxfId="17" priority="16"/>
  </conditionalFormatting>
  <conditionalFormatting sqref="A9:A13">
    <cfRule type="duplicateValues" dxfId="16" priority="13"/>
    <cfRule type="duplicateValues" dxfId="15" priority="14"/>
  </conditionalFormatting>
  <conditionalFormatting sqref="A14:A19">
    <cfRule type="duplicateValues" dxfId="14" priority="11"/>
    <cfRule type="duplicateValues" dxfId="13" priority="12"/>
  </conditionalFormatting>
  <conditionalFormatting sqref="A20:A27">
    <cfRule type="duplicateValues" dxfId="12" priority="9"/>
    <cfRule type="duplicateValues" dxfId="11" priority="10"/>
  </conditionalFormatting>
  <conditionalFormatting sqref="A28:A29">
    <cfRule type="duplicateValues" dxfId="10" priority="7"/>
    <cfRule type="duplicateValues" dxfId="9" priority="8"/>
  </conditionalFormatting>
  <conditionalFormatting sqref="A30">
    <cfRule type="duplicateValues" dxfId="8" priority="1"/>
    <cfRule type="duplicateValues" dxfId="7" priority="2"/>
  </conditionalFormatting>
  <conditionalFormatting sqref="A31:A1048576 A1:A2 A4:A8">
    <cfRule type="duplicateValues" dxfId="6" priority="15"/>
  </conditionalFormatting>
  <conditionalFormatting sqref="R3">
    <cfRule type="duplicateValues" dxfId="5" priority="5"/>
    <cfRule type="duplicateValues" dxfId="4" priority="6"/>
  </conditionalFormatting>
  <conditionalFormatting sqref="R4:R27">
    <cfRule type="duplicateValues" dxfId="3" priority="17"/>
    <cfRule type="duplicateValues" dxfId="2" priority="18"/>
  </conditionalFormatting>
  <conditionalFormatting sqref="R28:R30">
    <cfRule type="duplicateValues" dxfId="1" priority="19"/>
    <cfRule type="duplicateValues" dxfId="0" priority="20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AFFD-8363-412A-B814-B7ADF052F5C8}">
  <dimension ref="A1:C30"/>
  <sheetViews>
    <sheetView workbookViewId="0">
      <selection activeCell="I24" sqref="I24"/>
    </sheetView>
  </sheetViews>
  <sheetFormatPr baseColWidth="10" defaultRowHeight="14.75"/>
  <sheetData>
    <row r="1" spans="1:3" ht="32.75" thickBot="1">
      <c r="A1" s="31" t="s">
        <v>119</v>
      </c>
      <c r="B1" s="31" t="s">
        <v>120</v>
      </c>
      <c r="C1" s="31" t="s">
        <v>121</v>
      </c>
    </row>
    <row r="2" spans="1:3" ht="16.75" thickBot="1">
      <c r="A2" s="78" t="s">
        <v>122</v>
      </c>
      <c r="B2" s="32">
        <v>0.7</v>
      </c>
      <c r="C2" s="33">
        <v>1</v>
      </c>
    </row>
    <row r="3" spans="1:3" ht="16.75" thickBot="1">
      <c r="A3" s="80"/>
      <c r="B3" s="32">
        <v>1</v>
      </c>
      <c r="C3" s="33">
        <v>2</v>
      </c>
    </row>
    <row r="4" spans="1:3" ht="16.75" thickBot="1">
      <c r="A4" s="79"/>
      <c r="B4" s="32">
        <v>0.3</v>
      </c>
      <c r="C4" s="33">
        <v>3</v>
      </c>
    </row>
    <row r="5" spans="1:3" ht="16.75" thickBot="1">
      <c r="A5" s="78" t="s">
        <v>123</v>
      </c>
      <c r="B5" s="32">
        <v>0.7</v>
      </c>
      <c r="C5" s="33">
        <v>3</v>
      </c>
    </row>
    <row r="6" spans="1:3" ht="16.75" thickBot="1">
      <c r="A6" s="79"/>
      <c r="B6" s="32">
        <v>0.3</v>
      </c>
      <c r="C6" s="33">
        <v>4</v>
      </c>
    </row>
    <row r="7" spans="1:3" ht="16.75" thickBot="1">
      <c r="A7" s="78" t="s">
        <v>124</v>
      </c>
      <c r="B7" s="32">
        <v>0.7</v>
      </c>
      <c r="C7" s="33">
        <v>4</v>
      </c>
    </row>
    <row r="8" spans="1:3" ht="16.75" thickBot="1">
      <c r="A8" s="80"/>
      <c r="B8" s="32">
        <v>1</v>
      </c>
      <c r="C8" s="33">
        <v>5</v>
      </c>
    </row>
    <row r="9" spans="1:3" ht="16.75" thickBot="1">
      <c r="A9" s="79"/>
      <c r="B9" s="32">
        <v>0.3</v>
      </c>
      <c r="C9" s="34">
        <v>6</v>
      </c>
    </row>
    <row r="10" spans="1:3" ht="16.75" thickBot="1">
      <c r="A10" s="78" t="s">
        <v>125</v>
      </c>
      <c r="B10" s="32">
        <v>0.7</v>
      </c>
      <c r="C10" s="33">
        <v>6</v>
      </c>
    </row>
    <row r="11" spans="1:3" ht="16.75" thickBot="1">
      <c r="A11" s="79"/>
      <c r="B11" s="32">
        <v>0.3</v>
      </c>
      <c r="C11" s="33">
        <v>7</v>
      </c>
    </row>
    <row r="12" spans="1:3" ht="16.75" thickBot="1">
      <c r="A12" s="78" t="s">
        <v>126</v>
      </c>
      <c r="B12" s="32">
        <v>0.7</v>
      </c>
      <c r="C12" s="33">
        <v>7</v>
      </c>
    </row>
    <row r="13" spans="1:3" ht="16.75" thickBot="1">
      <c r="A13" s="80"/>
      <c r="B13" s="32">
        <v>1</v>
      </c>
      <c r="C13" s="33">
        <v>8</v>
      </c>
    </row>
    <row r="14" spans="1:3" ht="16.75" thickBot="1">
      <c r="A14" s="79"/>
      <c r="B14" s="32">
        <v>0.3</v>
      </c>
      <c r="C14" s="33">
        <v>9</v>
      </c>
    </row>
    <row r="15" spans="1:3" ht="16.75" thickBot="1">
      <c r="A15" s="78" t="s">
        <v>127</v>
      </c>
      <c r="B15" s="32">
        <v>0.7</v>
      </c>
      <c r="C15" s="34">
        <v>9</v>
      </c>
    </row>
    <row r="16" spans="1:3" ht="16.75" thickBot="1">
      <c r="A16" s="79"/>
      <c r="B16" s="32">
        <v>0.3</v>
      </c>
      <c r="C16" s="33">
        <v>10</v>
      </c>
    </row>
    <row r="17" spans="1:3" ht="16.75" thickBot="1">
      <c r="A17" s="78" t="s">
        <v>128</v>
      </c>
      <c r="B17" s="32">
        <v>0.7</v>
      </c>
      <c r="C17" s="33">
        <v>10</v>
      </c>
    </row>
    <row r="18" spans="1:3" ht="16.75" thickBot="1">
      <c r="A18" s="80"/>
      <c r="B18" s="32">
        <v>1</v>
      </c>
      <c r="C18" s="33">
        <v>11</v>
      </c>
    </row>
    <row r="19" spans="1:3" ht="16.75" thickBot="1">
      <c r="A19" s="79"/>
      <c r="B19" s="32">
        <v>0.3</v>
      </c>
      <c r="C19" s="33">
        <v>12</v>
      </c>
    </row>
    <row r="20" spans="1:3" ht="16.75" thickBot="1">
      <c r="A20" s="78" t="s">
        <v>129</v>
      </c>
      <c r="B20" s="32">
        <v>0.7</v>
      </c>
      <c r="C20" s="33">
        <v>12</v>
      </c>
    </row>
    <row r="21" spans="1:3" ht="16.75" thickBot="1">
      <c r="A21" s="79"/>
      <c r="B21" s="32">
        <v>1</v>
      </c>
      <c r="C21" s="33">
        <v>13</v>
      </c>
    </row>
    <row r="22" spans="1:3" ht="16.75" thickBot="1">
      <c r="A22" s="78" t="s">
        <v>130</v>
      </c>
      <c r="B22" s="32">
        <v>1</v>
      </c>
      <c r="C22" s="33">
        <v>14</v>
      </c>
    </row>
    <row r="23" spans="1:3" ht="16.75" thickBot="1">
      <c r="A23" s="79"/>
      <c r="B23" s="32">
        <v>0.3</v>
      </c>
      <c r="C23" s="33">
        <v>15</v>
      </c>
    </row>
    <row r="24" spans="1:3" ht="16.75" thickBot="1">
      <c r="A24" s="78" t="s">
        <v>131</v>
      </c>
      <c r="B24" s="32">
        <v>0.7</v>
      </c>
      <c r="C24" s="33">
        <v>15</v>
      </c>
    </row>
    <row r="25" spans="1:3" ht="16.75" thickBot="1">
      <c r="A25" s="80"/>
      <c r="B25" s="32">
        <v>1</v>
      </c>
      <c r="C25" s="33">
        <v>16</v>
      </c>
    </row>
    <row r="26" spans="1:3" ht="16.75" thickBot="1">
      <c r="A26" s="79"/>
      <c r="B26" s="32">
        <v>0.3</v>
      </c>
      <c r="C26" s="33">
        <v>17</v>
      </c>
    </row>
    <row r="27" spans="1:3" ht="16.75" thickBot="1">
      <c r="A27" s="78" t="s">
        <v>132</v>
      </c>
      <c r="B27" s="32">
        <v>0.7</v>
      </c>
      <c r="C27" s="33">
        <v>17</v>
      </c>
    </row>
    <row r="28" spans="1:3" ht="16.75" thickBot="1">
      <c r="A28" s="79"/>
      <c r="B28" s="32">
        <v>0.3</v>
      </c>
      <c r="C28" s="33">
        <v>18</v>
      </c>
    </row>
    <row r="29" spans="1:3" ht="16.75" thickBot="1">
      <c r="A29" s="78" t="s">
        <v>133</v>
      </c>
      <c r="B29" s="32">
        <v>0.7</v>
      </c>
      <c r="C29" s="33">
        <v>18</v>
      </c>
    </row>
    <row r="30" spans="1:3" ht="16.75" thickBot="1">
      <c r="A30" s="79"/>
      <c r="B30" s="32">
        <v>1</v>
      </c>
      <c r="C30" s="33">
        <v>19</v>
      </c>
    </row>
  </sheetData>
  <mergeCells count="12">
    <mergeCell ref="A29:A30"/>
    <mergeCell ref="A2:A4"/>
    <mergeCell ref="A5:A6"/>
    <mergeCell ref="A7:A9"/>
    <mergeCell ref="A10:A11"/>
    <mergeCell ref="A12:A14"/>
    <mergeCell ref="A15:A16"/>
    <mergeCell ref="A17:A19"/>
    <mergeCell ref="A20:A21"/>
    <mergeCell ref="A22:A23"/>
    <mergeCell ref="A24:A26"/>
    <mergeCell ref="A27:A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D267-1C6F-41EA-B1CC-4904D1859EA7}">
  <dimension ref="A5:B32"/>
  <sheetViews>
    <sheetView workbookViewId="0">
      <selection activeCell="A16" sqref="A16"/>
    </sheetView>
  </sheetViews>
  <sheetFormatPr baseColWidth="10" defaultRowHeight="14.75"/>
  <sheetData>
    <row r="5" spans="1:2" ht="15.5">
      <c r="A5" s="52" t="s">
        <v>163</v>
      </c>
      <c r="B5" s="52" t="s">
        <v>164</v>
      </c>
    </row>
    <row r="6" spans="1:2" ht="16">
      <c r="A6" s="53" t="s">
        <v>101</v>
      </c>
      <c r="B6" s="54">
        <v>2027508</v>
      </c>
    </row>
    <row r="7" spans="1:2" ht="16">
      <c r="A7" s="53" t="s">
        <v>66</v>
      </c>
      <c r="B7" s="54">
        <v>2027509</v>
      </c>
    </row>
    <row r="8" spans="1:2" ht="16">
      <c r="A8" s="53" t="s">
        <v>70</v>
      </c>
      <c r="B8" s="54">
        <v>2027510</v>
      </c>
    </row>
    <row r="9" spans="1:2" ht="16">
      <c r="A9" s="53" t="s">
        <v>95</v>
      </c>
      <c r="B9" s="54">
        <v>2027511</v>
      </c>
    </row>
    <row r="10" spans="1:2" ht="16">
      <c r="A10" s="53" t="s">
        <v>23</v>
      </c>
      <c r="B10" s="54">
        <v>2027512</v>
      </c>
    </row>
    <row r="11" spans="1:2" ht="16">
      <c r="A11" s="53" t="s">
        <v>45</v>
      </c>
      <c r="B11" s="54">
        <v>2030977</v>
      </c>
    </row>
    <row r="12" spans="1:2" ht="16">
      <c r="A12" s="53" t="s">
        <v>104</v>
      </c>
      <c r="B12" s="54">
        <v>2030978</v>
      </c>
    </row>
    <row r="13" spans="1:2" ht="16">
      <c r="A13" s="53" t="s">
        <v>53</v>
      </c>
      <c r="B13" s="54">
        <v>2030980</v>
      </c>
    </row>
    <row r="14" spans="1:2" ht="16">
      <c r="A14" s="53" t="s">
        <v>62</v>
      </c>
      <c r="B14" s="54">
        <v>2030981</v>
      </c>
    </row>
    <row r="15" spans="1:2" ht="16">
      <c r="A15" s="53" t="s">
        <v>111</v>
      </c>
      <c r="B15" s="54">
        <v>2032436</v>
      </c>
    </row>
    <row r="16" spans="1:2" ht="16">
      <c r="A16" s="53" t="s">
        <v>89</v>
      </c>
      <c r="B16" s="54">
        <v>2030727</v>
      </c>
    </row>
    <row r="17" spans="1:2" ht="16">
      <c r="A17" s="53" t="s">
        <v>49</v>
      </c>
      <c r="B17" s="54">
        <v>2030982</v>
      </c>
    </row>
    <row r="18" spans="1:2" ht="16">
      <c r="A18" s="53" t="s">
        <v>72</v>
      </c>
      <c r="B18" s="54">
        <v>2032432</v>
      </c>
    </row>
    <row r="19" spans="1:2" ht="16">
      <c r="A19" s="53" t="s">
        <v>74</v>
      </c>
      <c r="B19" s="54">
        <v>2032433</v>
      </c>
    </row>
    <row r="20" spans="1:2" ht="16">
      <c r="A20" s="53" t="s">
        <v>83</v>
      </c>
      <c r="B20" s="54">
        <v>2032434</v>
      </c>
    </row>
    <row r="21" spans="1:2" ht="16">
      <c r="A21" s="53" t="s">
        <v>85</v>
      </c>
      <c r="B21" s="54">
        <v>2032435</v>
      </c>
    </row>
    <row r="22" spans="1:2" ht="16">
      <c r="A22" s="53" t="s">
        <v>28</v>
      </c>
      <c r="B22" s="54">
        <v>2033356</v>
      </c>
    </row>
    <row r="23" spans="1:2" ht="16">
      <c r="A23" s="53" t="s">
        <v>97</v>
      </c>
      <c r="B23" s="54">
        <v>2033357</v>
      </c>
    </row>
    <row r="24" spans="1:2" ht="16">
      <c r="A24" s="53" t="s">
        <v>76</v>
      </c>
      <c r="B24" s="54">
        <v>2033358</v>
      </c>
    </row>
    <row r="25" spans="1:2" ht="16">
      <c r="A25" s="53" t="s">
        <v>115</v>
      </c>
      <c r="B25" s="54">
        <v>2034965</v>
      </c>
    </row>
    <row r="26" spans="1:2" ht="16">
      <c r="A26" s="53" t="s">
        <v>118</v>
      </c>
      <c r="B26" s="54">
        <v>2517820</v>
      </c>
    </row>
    <row r="27" spans="1:2" ht="16">
      <c r="A27" s="53" t="s">
        <v>117</v>
      </c>
      <c r="B27" s="54">
        <v>2517821</v>
      </c>
    </row>
    <row r="28" spans="1:2" ht="16">
      <c r="A28" s="53" t="s">
        <v>116</v>
      </c>
      <c r="B28" s="54">
        <v>2517822</v>
      </c>
    </row>
    <row r="29" spans="1:2" ht="16">
      <c r="A29" s="53" t="s">
        <v>87</v>
      </c>
      <c r="B29" s="54">
        <v>2518081</v>
      </c>
    </row>
    <row r="30" spans="1:2" ht="16">
      <c r="A30" s="53" t="s">
        <v>68</v>
      </c>
      <c r="B30" s="54">
        <v>2033960</v>
      </c>
    </row>
    <row r="31" spans="1:2" ht="16">
      <c r="A31" s="53" t="s">
        <v>33</v>
      </c>
      <c r="B31" s="54">
        <v>2033959</v>
      </c>
    </row>
    <row r="32" spans="1:2" ht="16">
      <c r="A32" s="53" t="s">
        <v>115</v>
      </c>
      <c r="B32" s="54">
        <v>2033359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Histórico ventas reales</vt:lpstr>
      <vt:lpstr>Historial campañas Novaventa</vt:lpstr>
      <vt:lpstr>Forecast Novaventa</vt:lpstr>
      <vt:lpstr>Asignación  campañas - meses</vt:lpstr>
      <vt:lpstr>Equivalencia Nova - Milagros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Restrepo</dc:creator>
  <cp:lastModifiedBy>Wilfer Hernando Gutierrez Marin</cp:lastModifiedBy>
  <dcterms:created xsi:type="dcterms:W3CDTF">2024-10-22T13:57:58Z</dcterms:created>
  <dcterms:modified xsi:type="dcterms:W3CDTF">2024-11-25T13:22:20Z</dcterms:modified>
</cp:coreProperties>
</file>