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fe\Local_files\Python\Eafit\v-logistics\"/>
    </mc:Choice>
  </mc:AlternateContent>
  <xr:revisionPtr revIDLastSave="0" documentId="13_ncr:1_{E22BC025-6D11-4F1B-809B-0F9264B26B1E}" xr6:coauthVersionLast="47" xr6:coauthVersionMax="47" xr10:uidLastSave="{00000000-0000-0000-0000-000000000000}"/>
  <bookViews>
    <workbookView xWindow="45972" yWindow="2868" windowWidth="30936" windowHeight="12456" activeTab="2" xr2:uid="{0A5EAB66-3133-4AC4-913A-AC23C3B14932}"/>
  </bookViews>
  <sheets>
    <sheet name="norte" sheetId="3" r:id="rId1"/>
    <sheet name="Hoja7" sheetId="9" r:id="rId2"/>
    <sheet name="Hoja8" sheetId="10" r:id="rId3"/>
    <sheet name="centro" sheetId="5" r:id="rId4"/>
    <sheet name="sur" sheetId="6" r:id="rId5"/>
    <sheet name="cedi" sheetId="7" r:id="rId6"/>
    <sheet name="mototrak" sheetId="8" r:id="rId7"/>
  </sheets>
  <definedNames>
    <definedName name="_xlnm._FilterDatabase" localSheetId="5" hidden="1">cedi!$A$2:$O$17</definedName>
    <definedName name="_xlnm._FilterDatabase" localSheetId="3" hidden="1">centro!$A$2:$O$17</definedName>
    <definedName name="_xlnm._FilterDatabase" localSheetId="6" hidden="1">mototrak!$A$2:$O$17</definedName>
    <definedName name="_xlnm._FilterDatabase" localSheetId="0" hidden="1">norte!$A$2:$P$17</definedName>
    <definedName name="_xlnm._FilterDatabase" localSheetId="4" hidden="1">sur!$A$2:$O$17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3" l="1"/>
  <c r="M3" i="3"/>
  <c r="M8" i="3"/>
  <c r="M13" i="3"/>
  <c r="N17" i="8"/>
  <c r="N12" i="8"/>
  <c r="N7" i="8"/>
  <c r="M17" i="8"/>
  <c r="M12" i="8"/>
  <c r="M7" i="8"/>
  <c r="L18" i="8"/>
  <c r="L18" i="3"/>
  <c r="L18" i="5"/>
  <c r="M14" i="5" s="1"/>
  <c r="N14" i="5" s="1"/>
  <c r="L18" i="6"/>
  <c r="M15" i="6" s="1"/>
  <c r="L18" i="7"/>
  <c r="M16" i="7" s="1"/>
  <c r="L17" i="8"/>
  <c r="L12" i="8"/>
  <c r="L7" i="8"/>
  <c r="O17" i="8"/>
  <c r="F17" i="8"/>
  <c r="G17" i="8" s="1"/>
  <c r="O16" i="8"/>
  <c r="F16" i="8"/>
  <c r="G16" i="8" s="1"/>
  <c r="G15" i="8"/>
  <c r="K15" i="8" s="1"/>
  <c r="O14" i="8"/>
  <c r="G14" i="8"/>
  <c r="L14" i="8" s="1"/>
  <c r="O13" i="8"/>
  <c r="G13" i="8"/>
  <c r="L13" i="8" s="1"/>
  <c r="O12" i="8"/>
  <c r="F12" i="8"/>
  <c r="G12" i="8" s="1"/>
  <c r="O11" i="8"/>
  <c r="F11" i="8"/>
  <c r="G11" i="8" s="1"/>
  <c r="O10" i="8"/>
  <c r="N10" i="8"/>
  <c r="G10" i="8"/>
  <c r="K10" i="8" s="1"/>
  <c r="P10" i="8" s="1"/>
  <c r="O9" i="8"/>
  <c r="G9" i="8"/>
  <c r="L9" i="8" s="1"/>
  <c r="O8" i="8"/>
  <c r="G8" i="8"/>
  <c r="L8" i="8" s="1"/>
  <c r="O7" i="8"/>
  <c r="F7" i="8"/>
  <c r="G7" i="8" s="1"/>
  <c r="O6" i="8"/>
  <c r="F6" i="8"/>
  <c r="G6" i="8" s="1"/>
  <c r="O5" i="8"/>
  <c r="G5" i="8"/>
  <c r="K5" i="8" s="1"/>
  <c r="O4" i="8"/>
  <c r="L4" i="8"/>
  <c r="G4" i="8"/>
  <c r="K4" i="8" s="1"/>
  <c r="O3" i="8"/>
  <c r="G3" i="8"/>
  <c r="L3" i="8" s="1"/>
  <c r="L16" i="7"/>
  <c r="L11" i="7"/>
  <c r="L6" i="7"/>
  <c r="O17" i="7"/>
  <c r="F17" i="7"/>
  <c r="G17" i="7" s="1"/>
  <c r="N17" i="7" s="1"/>
  <c r="O16" i="7"/>
  <c r="G16" i="7"/>
  <c r="K16" i="7" s="1"/>
  <c r="F16" i="7"/>
  <c r="G15" i="7"/>
  <c r="K15" i="7" s="1"/>
  <c r="O14" i="7"/>
  <c r="G14" i="7"/>
  <c r="L14" i="7" s="1"/>
  <c r="O13" i="7"/>
  <c r="G13" i="7"/>
  <c r="L13" i="7" s="1"/>
  <c r="O12" i="7"/>
  <c r="F12" i="7"/>
  <c r="G12" i="7" s="1"/>
  <c r="K12" i="7" s="1"/>
  <c r="O11" i="7"/>
  <c r="F11" i="7"/>
  <c r="G11" i="7" s="1"/>
  <c r="O10" i="7"/>
  <c r="G10" i="7"/>
  <c r="N10" i="7" s="1"/>
  <c r="O9" i="7"/>
  <c r="G9" i="7"/>
  <c r="L9" i="7" s="1"/>
  <c r="O8" i="7"/>
  <c r="G8" i="7"/>
  <c r="K8" i="7" s="1"/>
  <c r="O7" i="7"/>
  <c r="F7" i="7"/>
  <c r="G7" i="7" s="1"/>
  <c r="O6" i="7"/>
  <c r="F6" i="7"/>
  <c r="G6" i="7" s="1"/>
  <c r="O5" i="7"/>
  <c r="G5" i="7"/>
  <c r="N5" i="7" s="1"/>
  <c r="O4" i="7"/>
  <c r="G4" i="7"/>
  <c r="K4" i="7" s="1"/>
  <c r="O3" i="7"/>
  <c r="G3" i="7"/>
  <c r="L3" i="7" s="1"/>
  <c r="L15" i="6"/>
  <c r="L10" i="6"/>
  <c r="L5" i="6"/>
  <c r="O17" i="6"/>
  <c r="F17" i="6"/>
  <c r="G17" i="6" s="1"/>
  <c r="O16" i="6"/>
  <c r="F16" i="6"/>
  <c r="G16" i="6" s="1"/>
  <c r="G15" i="6"/>
  <c r="K15" i="6" s="1"/>
  <c r="O14" i="6"/>
  <c r="G14" i="6"/>
  <c r="L14" i="6" s="1"/>
  <c r="O13" i="6"/>
  <c r="L13" i="6"/>
  <c r="G13" i="6"/>
  <c r="K13" i="6" s="1"/>
  <c r="O12" i="6"/>
  <c r="F12" i="6"/>
  <c r="G12" i="6" s="1"/>
  <c r="O11" i="6"/>
  <c r="G11" i="6"/>
  <c r="K11" i="6" s="1"/>
  <c r="F11" i="6"/>
  <c r="O10" i="6"/>
  <c r="G10" i="6"/>
  <c r="O9" i="6"/>
  <c r="G9" i="6"/>
  <c r="K9" i="6" s="1"/>
  <c r="O8" i="6"/>
  <c r="K8" i="6"/>
  <c r="G8" i="6"/>
  <c r="L8" i="6" s="1"/>
  <c r="O7" i="6"/>
  <c r="F7" i="6"/>
  <c r="G7" i="6" s="1"/>
  <c r="O6" i="6"/>
  <c r="F6" i="6"/>
  <c r="G6" i="6" s="1"/>
  <c r="O5" i="6"/>
  <c r="G5" i="6"/>
  <c r="K5" i="6" s="1"/>
  <c r="O4" i="6"/>
  <c r="K4" i="6"/>
  <c r="G4" i="6"/>
  <c r="L4" i="6" s="1"/>
  <c r="O3" i="6"/>
  <c r="G3" i="6"/>
  <c r="L3" i="6" s="1"/>
  <c r="K9" i="5"/>
  <c r="O14" i="5"/>
  <c r="O4" i="5"/>
  <c r="L9" i="5"/>
  <c r="L14" i="5"/>
  <c r="L4" i="5"/>
  <c r="O17" i="5"/>
  <c r="F17" i="5"/>
  <c r="G17" i="5" s="1"/>
  <c r="N17" i="5" s="1"/>
  <c r="O16" i="5"/>
  <c r="F16" i="5"/>
  <c r="G16" i="5" s="1"/>
  <c r="G15" i="5"/>
  <c r="K15" i="5" s="1"/>
  <c r="G14" i="5"/>
  <c r="K14" i="5" s="1"/>
  <c r="O13" i="5"/>
  <c r="G13" i="5"/>
  <c r="L13" i="5" s="1"/>
  <c r="O12" i="5"/>
  <c r="F12" i="5"/>
  <c r="G12" i="5" s="1"/>
  <c r="O11" i="5"/>
  <c r="G11" i="5"/>
  <c r="N11" i="5" s="1"/>
  <c r="F11" i="5"/>
  <c r="O10" i="5"/>
  <c r="G10" i="5"/>
  <c r="K10" i="5" s="1"/>
  <c r="O9" i="5"/>
  <c r="G9" i="5"/>
  <c r="O8" i="5"/>
  <c r="G8" i="5"/>
  <c r="L8" i="5" s="1"/>
  <c r="O7" i="5"/>
  <c r="F7" i="5"/>
  <c r="G7" i="5" s="1"/>
  <c r="O6" i="5"/>
  <c r="G6" i="5"/>
  <c r="N6" i="5" s="1"/>
  <c r="F6" i="5"/>
  <c r="O5" i="5"/>
  <c r="G5" i="5"/>
  <c r="K5" i="5" s="1"/>
  <c r="G4" i="5"/>
  <c r="O3" i="5"/>
  <c r="L3" i="5"/>
  <c r="K3" i="5"/>
  <c r="G3" i="5"/>
  <c r="O13" i="3"/>
  <c r="O8" i="3"/>
  <c r="O3" i="3"/>
  <c r="N3" i="3"/>
  <c r="P3" i="3" s="1"/>
  <c r="L13" i="3"/>
  <c r="L8" i="3"/>
  <c r="L3" i="3"/>
  <c r="O14" i="3"/>
  <c r="O16" i="3"/>
  <c r="O17" i="3"/>
  <c r="G13" i="3"/>
  <c r="G14" i="3"/>
  <c r="N14" i="3" s="1"/>
  <c r="G15" i="3"/>
  <c r="K15" i="3" s="1"/>
  <c r="F17" i="3"/>
  <c r="G17" i="3" s="1"/>
  <c r="F16" i="3"/>
  <c r="G16" i="3" s="1"/>
  <c r="F11" i="3"/>
  <c r="G11" i="3" s="1"/>
  <c r="O11" i="3"/>
  <c r="O12" i="3"/>
  <c r="F12" i="3"/>
  <c r="G12" i="3" s="1"/>
  <c r="O9" i="3"/>
  <c r="O10" i="3"/>
  <c r="G8" i="3"/>
  <c r="K8" i="3" s="1"/>
  <c r="G9" i="3"/>
  <c r="N9" i="3" s="1"/>
  <c r="G10" i="3"/>
  <c r="K10" i="3" s="1"/>
  <c r="O7" i="3"/>
  <c r="O4" i="3"/>
  <c r="O5" i="3"/>
  <c r="O6" i="3"/>
  <c r="G4" i="3"/>
  <c r="K4" i="3" s="1"/>
  <c r="G5" i="3"/>
  <c r="K5" i="3" s="1"/>
  <c r="F7" i="3"/>
  <c r="G7" i="3" s="1"/>
  <c r="K7" i="3" s="1"/>
  <c r="F6" i="3"/>
  <c r="G6" i="3" s="1"/>
  <c r="G3" i="3"/>
  <c r="M4" i="5" l="1"/>
  <c r="N4" i="5" s="1"/>
  <c r="P4" i="5" s="1"/>
  <c r="M9" i="5"/>
  <c r="N9" i="5" s="1"/>
  <c r="P9" i="5" s="1"/>
  <c r="M5" i="6"/>
  <c r="M10" i="6"/>
  <c r="N10" i="6"/>
  <c r="M11" i="7"/>
  <c r="N5" i="8"/>
  <c r="K3" i="8"/>
  <c r="K9" i="8"/>
  <c r="P5" i="8"/>
  <c r="K7" i="8"/>
  <c r="L6" i="8"/>
  <c r="K6" i="8"/>
  <c r="K17" i="8"/>
  <c r="L11" i="8"/>
  <c r="K11" i="8"/>
  <c r="K12" i="8"/>
  <c r="L16" i="8"/>
  <c r="K16" i="8"/>
  <c r="K8" i="8"/>
  <c r="K14" i="8"/>
  <c r="K13" i="8"/>
  <c r="P5" i="7"/>
  <c r="K5" i="7"/>
  <c r="K3" i="7"/>
  <c r="K9" i="7"/>
  <c r="K13" i="7"/>
  <c r="N16" i="7"/>
  <c r="P16" i="7" s="1"/>
  <c r="L8" i="7"/>
  <c r="L4" i="7"/>
  <c r="K6" i="7"/>
  <c r="N11" i="7"/>
  <c r="K11" i="7"/>
  <c r="M4" i="7"/>
  <c r="N4" i="7" s="1"/>
  <c r="P4" i="7" s="1"/>
  <c r="N7" i="7"/>
  <c r="K7" i="7"/>
  <c r="N12" i="7"/>
  <c r="P12" i="7" s="1"/>
  <c r="K10" i="7"/>
  <c r="P10" i="7" s="1"/>
  <c r="K14" i="7"/>
  <c r="K17" i="7"/>
  <c r="P17" i="7" s="1"/>
  <c r="N5" i="6"/>
  <c r="P5" i="6" s="1"/>
  <c r="L9" i="6"/>
  <c r="N17" i="6"/>
  <c r="K17" i="6"/>
  <c r="P17" i="6" s="1"/>
  <c r="M8" i="6"/>
  <c r="N8" i="6" s="1"/>
  <c r="P8" i="6" s="1"/>
  <c r="N7" i="6"/>
  <c r="K7" i="6"/>
  <c r="K12" i="6"/>
  <c r="N12" i="6"/>
  <c r="N16" i="6"/>
  <c r="K16" i="6"/>
  <c r="N6" i="6"/>
  <c r="K6" i="6"/>
  <c r="N11" i="6"/>
  <c r="P11" i="6" s="1"/>
  <c r="K10" i="6"/>
  <c r="K14" i="6"/>
  <c r="K3" i="6"/>
  <c r="P14" i="5"/>
  <c r="N10" i="5"/>
  <c r="P10" i="5" s="1"/>
  <c r="K13" i="5"/>
  <c r="K6" i="5"/>
  <c r="P6" i="5"/>
  <c r="N12" i="5"/>
  <c r="K12" i="5"/>
  <c r="N7" i="5"/>
  <c r="K7" i="5"/>
  <c r="N16" i="5"/>
  <c r="K16" i="5"/>
  <c r="M13" i="5"/>
  <c r="N13" i="5" s="1"/>
  <c r="P13" i="5" s="1"/>
  <c r="N5" i="5"/>
  <c r="P5" i="5" s="1"/>
  <c r="K8" i="5"/>
  <c r="K4" i="5"/>
  <c r="K11" i="5"/>
  <c r="P11" i="5" s="1"/>
  <c r="K17" i="5"/>
  <c r="P17" i="5" s="1"/>
  <c r="N4" i="3"/>
  <c r="P4" i="3" s="1"/>
  <c r="K9" i="3"/>
  <c r="P9" i="3" s="1"/>
  <c r="K14" i="3"/>
  <c r="P14" i="3" s="1"/>
  <c r="N12" i="3"/>
  <c r="K12" i="3"/>
  <c r="N6" i="3"/>
  <c r="K6" i="3"/>
  <c r="K11" i="3"/>
  <c r="N11" i="3"/>
  <c r="K16" i="3"/>
  <c r="N16" i="3"/>
  <c r="K17" i="3"/>
  <c r="N17" i="3"/>
  <c r="N5" i="3"/>
  <c r="P5" i="3" s="1"/>
  <c r="N10" i="3"/>
  <c r="P10" i="3" s="1"/>
  <c r="N7" i="3"/>
  <c r="P7" i="3" s="1"/>
  <c r="K13" i="3"/>
  <c r="K3" i="3"/>
  <c r="P10" i="6" l="1"/>
  <c r="P11" i="7"/>
  <c r="M6" i="7"/>
  <c r="N6" i="7" s="1"/>
  <c r="P6" i="7" s="1"/>
  <c r="M8" i="7"/>
  <c r="N8" i="7" s="1"/>
  <c r="P8" i="7" s="1"/>
  <c r="P7" i="7"/>
  <c r="M3" i="7"/>
  <c r="N3" i="7" s="1"/>
  <c r="P3" i="7" s="1"/>
  <c r="M9" i="7"/>
  <c r="N9" i="7" s="1"/>
  <c r="P9" i="7" s="1"/>
  <c r="M14" i="7"/>
  <c r="N14" i="7" s="1"/>
  <c r="P14" i="7" s="1"/>
  <c r="M13" i="7"/>
  <c r="N13" i="7" s="1"/>
  <c r="P13" i="7" s="1"/>
  <c r="M3" i="6"/>
  <c r="N3" i="6" s="1"/>
  <c r="P3" i="6" s="1"/>
  <c r="M4" i="6"/>
  <c r="N4" i="6" s="1"/>
  <c r="P4" i="6" s="1"/>
  <c r="M9" i="6"/>
  <c r="N9" i="6" s="1"/>
  <c r="P9" i="6" s="1"/>
  <c r="P6" i="6"/>
  <c r="P12" i="6"/>
  <c r="M14" i="6"/>
  <c r="N14" i="6" s="1"/>
  <c r="P14" i="6" s="1"/>
  <c r="M13" i="6"/>
  <c r="N13" i="6" s="1"/>
  <c r="P13" i="6" s="1"/>
  <c r="P16" i="6"/>
  <c r="P7" i="6"/>
  <c r="P7" i="5"/>
  <c r="M3" i="5"/>
  <c r="N3" i="5" s="1"/>
  <c r="P3" i="5" s="1"/>
  <c r="M8" i="5"/>
  <c r="N8" i="5" s="1"/>
  <c r="P8" i="5" s="1"/>
  <c r="P12" i="5"/>
  <c r="P16" i="5"/>
  <c r="P12" i="3"/>
  <c r="P11" i="3"/>
  <c r="P6" i="3"/>
  <c r="P16" i="3"/>
  <c r="P17" i="3"/>
  <c r="P7" i="8" l="1"/>
  <c r="P12" i="8"/>
  <c r="P17" i="8"/>
  <c r="M4" i="8"/>
  <c r="N4" i="8" s="1"/>
  <c r="P4" i="8" s="1"/>
  <c r="M8" i="8"/>
  <c r="N8" i="8" s="1"/>
  <c r="P8" i="8" s="1"/>
  <c r="M3" i="8"/>
  <c r="N3" i="8" s="1"/>
  <c r="P3" i="8" s="1"/>
  <c r="M14" i="8"/>
  <c r="N14" i="8" s="1"/>
  <c r="P14" i="8" s="1"/>
  <c r="M13" i="8"/>
  <c r="N13" i="8" s="1"/>
  <c r="P13" i="8" s="1"/>
  <c r="M9" i="8"/>
  <c r="N9" i="8" s="1"/>
  <c r="P9" i="8" s="1"/>
  <c r="M11" i="8"/>
  <c r="N11" i="8" s="1"/>
  <c r="P11" i="8" s="1"/>
  <c r="M6" i="8"/>
  <c r="N6" i="8" s="1"/>
  <c r="P6" i="8" s="1"/>
  <c r="M16" i="8"/>
  <c r="N16" i="8" s="1"/>
  <c r="P16" i="8" s="1"/>
  <c r="P13" i="3"/>
  <c r="N8" i="3"/>
  <c r="P8" i="3" s="1"/>
</calcChain>
</file>

<file path=xl/sharedStrings.xml><?xml version="1.0" encoding="utf-8"?>
<sst xmlns="http://schemas.openxmlformats.org/spreadsheetml/2006/main" count="298" uniqueCount="59">
  <si>
    <t>Demanda</t>
  </si>
  <si>
    <t>Q/2</t>
  </si>
  <si>
    <t>metros 3</t>
  </si>
  <si>
    <t>$/m3</t>
  </si>
  <si>
    <t>semanas año</t>
  </si>
  <si>
    <t>Costo capital</t>
  </si>
  <si>
    <t>Costo Arriendo</t>
  </si>
  <si>
    <t>v</t>
  </si>
  <si>
    <t>Moto</t>
  </si>
  <si>
    <t>regional</t>
  </si>
  <si>
    <t>Norte</t>
  </si>
  <si>
    <t>costo vble1 ud anual inv</t>
  </si>
  <si>
    <t>Costo arriendo 1 ud</t>
  </si>
  <si>
    <t>Porcentaje sku arreindo</t>
  </si>
  <si>
    <t>costo anual interes</t>
  </si>
  <si>
    <t>r % al año</t>
  </si>
  <si>
    <t>Centro</t>
  </si>
  <si>
    <t>Sur</t>
  </si>
  <si>
    <t>Cedi</t>
  </si>
  <si>
    <t>Mototrak</t>
  </si>
  <si>
    <t>Cuatrimoto</t>
  </si>
  <si>
    <t>Tractor</t>
  </si>
  <si>
    <t>sku</t>
  </si>
  <si>
    <t>m3 inventario promedio</t>
  </si>
  <si>
    <t>Name</t>
  </si>
  <si>
    <t>Width (W)</t>
  </si>
  <si>
    <t>Depth (D)</t>
  </si>
  <si>
    <t>Height (H)</t>
  </si>
  <si>
    <t>Dimension (W x D x H)</t>
  </si>
  <si>
    <t>Remove</t>
  </si>
  <si>
    <t>CUARTO LADRILLO AZUL</t>
  </si>
  <si>
    <t>MEDIO LADRILLO AZUL</t>
  </si>
  <si>
    <t>LADRILLO COMPLETO AZUL</t>
  </si>
  <si>
    <t>LADRILLO TRIANGULAR AZUL</t>
  </si>
  <si>
    <t>DINTEL SIMPLE AMARILLO</t>
  </si>
  <si>
    <t>DINTEL DOBLE AMARILLO</t>
  </si>
  <si>
    <t>DINTEL TRIPLE AMARILLO</t>
  </si>
  <si>
    <t>BLOQUE REDONDO SENCILLO AMARILLO</t>
  </si>
  <si>
    <t>MEDIO BLOQUE REDONDEO AMARILLO</t>
  </si>
  <si>
    <t>BLOQUE REDONDO MACHO-MACHO AMARILLO</t>
  </si>
  <si>
    <t>BLOQUE REDONDO HEMBRA-HEMBRA AMARILLO</t>
  </si>
  <si>
    <t>CARRETE DE ESPIGAS AMARILLO</t>
  </si>
  <si>
    <t>PIÑON GRANDE AMARILLO</t>
  </si>
  <si>
    <t>PIÑON PEQUEÑO AMARILLO</t>
  </si>
  <si>
    <t>PIÑON CONICO AMARILLO</t>
  </si>
  <si>
    <t>VIGA SIMPLE GRIS</t>
  </si>
  <si>
    <t>VIGA DOBLE GRIS</t>
  </si>
  <si>
    <t>VIGA TRIPLE GRIS</t>
  </si>
  <si>
    <t>BLOQUE DE EJES NEGRO</t>
  </si>
  <si>
    <t>CILINDRO NEGRO</t>
  </si>
  <si>
    <t>COLUMNA NEGRA</t>
  </si>
  <si>
    <t>ESLABON DE ORUGA NEGRO</t>
  </si>
  <si>
    <t>PIN TRIPLE AZUL</t>
  </si>
  <si>
    <t>PIN DOBLE AZUL</t>
  </si>
  <si>
    <t>PIN SIMPLE AZUL</t>
  </si>
  <si>
    <t>TOPE DE EJE AMARILLO</t>
  </si>
  <si>
    <t>EJE HEXAGONAL 3.5 CM</t>
  </si>
  <si>
    <t>EJE HEXAGONAL 6.5 CM</t>
  </si>
  <si>
    <t>EJE HEXAGONAL 10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</si>
</sst>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9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21.emf"/><Relationship Id="rId18" Type="http://schemas.openxmlformats.org/officeDocument/2006/relationships/image" Target="../media/image33.emf"/><Relationship Id="rId26" Type="http://schemas.openxmlformats.org/officeDocument/2006/relationships/image" Target="../media/image24.emf"/><Relationship Id="rId39" Type="http://schemas.openxmlformats.org/officeDocument/2006/relationships/image" Target="../media/image8.emf"/><Relationship Id="rId21" Type="http://schemas.openxmlformats.org/officeDocument/2006/relationships/image" Target="../media/image30.emf"/><Relationship Id="rId34" Type="http://schemas.openxmlformats.org/officeDocument/2006/relationships/image" Target="../media/image13.emf"/><Relationship Id="rId42" Type="http://schemas.openxmlformats.org/officeDocument/2006/relationships/image" Target="../media/image5.emf"/><Relationship Id="rId7" Type="http://schemas.openxmlformats.org/officeDocument/2006/relationships/image" Target="../media/image42.emf"/><Relationship Id="rId2" Type="http://schemas.openxmlformats.org/officeDocument/2006/relationships/image" Target="../media/image45.emf"/><Relationship Id="rId16" Type="http://schemas.openxmlformats.org/officeDocument/2006/relationships/image" Target="../media/image36.emf"/><Relationship Id="rId29" Type="http://schemas.openxmlformats.org/officeDocument/2006/relationships/image" Target="../media/image18.emf"/><Relationship Id="rId1" Type="http://schemas.openxmlformats.org/officeDocument/2006/relationships/image" Target="../media/image46.emf"/><Relationship Id="rId6" Type="http://schemas.openxmlformats.org/officeDocument/2006/relationships/image" Target="../media/image25.emf"/><Relationship Id="rId11" Type="http://schemas.openxmlformats.org/officeDocument/2006/relationships/image" Target="../media/image23.emf"/><Relationship Id="rId24" Type="http://schemas.openxmlformats.org/officeDocument/2006/relationships/image" Target="../media/image27.emf"/><Relationship Id="rId32" Type="http://schemas.openxmlformats.org/officeDocument/2006/relationships/image" Target="../media/image15.emf"/><Relationship Id="rId37" Type="http://schemas.openxmlformats.org/officeDocument/2006/relationships/image" Target="../media/image10.emf"/><Relationship Id="rId40" Type="http://schemas.openxmlformats.org/officeDocument/2006/relationships/image" Target="../media/image7.emf"/><Relationship Id="rId45" Type="http://schemas.openxmlformats.org/officeDocument/2006/relationships/image" Target="../media/image3.emf"/><Relationship Id="rId5" Type="http://schemas.openxmlformats.org/officeDocument/2006/relationships/image" Target="../media/image43.emf"/><Relationship Id="rId15" Type="http://schemas.openxmlformats.org/officeDocument/2006/relationships/image" Target="../media/image37.emf"/><Relationship Id="rId23" Type="http://schemas.openxmlformats.org/officeDocument/2006/relationships/image" Target="../media/image28.emf"/><Relationship Id="rId28" Type="http://schemas.openxmlformats.org/officeDocument/2006/relationships/image" Target="../media/image20.emf"/><Relationship Id="rId36" Type="http://schemas.openxmlformats.org/officeDocument/2006/relationships/image" Target="../media/image11.emf"/><Relationship Id="rId10" Type="http://schemas.openxmlformats.org/officeDocument/2006/relationships/image" Target="../media/image39.emf"/><Relationship Id="rId19" Type="http://schemas.openxmlformats.org/officeDocument/2006/relationships/image" Target="../media/image32.emf"/><Relationship Id="rId31" Type="http://schemas.openxmlformats.org/officeDocument/2006/relationships/image" Target="../media/image17.emf"/><Relationship Id="rId44" Type="http://schemas.openxmlformats.org/officeDocument/2006/relationships/image" Target="../media/image2.emf"/><Relationship Id="rId4" Type="http://schemas.openxmlformats.org/officeDocument/2006/relationships/image" Target="../media/image19.emf"/><Relationship Id="rId9" Type="http://schemas.openxmlformats.org/officeDocument/2006/relationships/image" Target="../media/image40.emf"/><Relationship Id="rId14" Type="http://schemas.openxmlformats.org/officeDocument/2006/relationships/image" Target="../media/image35.emf"/><Relationship Id="rId22" Type="http://schemas.openxmlformats.org/officeDocument/2006/relationships/image" Target="../media/image29.emf"/><Relationship Id="rId27" Type="http://schemas.openxmlformats.org/officeDocument/2006/relationships/image" Target="../media/image22.emf"/><Relationship Id="rId30" Type="http://schemas.openxmlformats.org/officeDocument/2006/relationships/image" Target="../media/image16.emf"/><Relationship Id="rId35" Type="http://schemas.openxmlformats.org/officeDocument/2006/relationships/image" Target="../media/image12.emf"/><Relationship Id="rId43" Type="http://schemas.openxmlformats.org/officeDocument/2006/relationships/image" Target="../media/image4.emf"/><Relationship Id="rId8" Type="http://schemas.openxmlformats.org/officeDocument/2006/relationships/image" Target="../media/image41.emf"/><Relationship Id="rId3" Type="http://schemas.openxmlformats.org/officeDocument/2006/relationships/image" Target="../media/image44.emf"/><Relationship Id="rId12" Type="http://schemas.openxmlformats.org/officeDocument/2006/relationships/image" Target="../media/image38.emf"/><Relationship Id="rId17" Type="http://schemas.openxmlformats.org/officeDocument/2006/relationships/image" Target="../media/image34.emf"/><Relationship Id="rId25" Type="http://schemas.openxmlformats.org/officeDocument/2006/relationships/image" Target="../media/image26.emf"/><Relationship Id="rId33" Type="http://schemas.openxmlformats.org/officeDocument/2006/relationships/image" Target="../media/image14.emf"/><Relationship Id="rId38" Type="http://schemas.openxmlformats.org/officeDocument/2006/relationships/image" Target="../media/image9.emf"/><Relationship Id="rId46" Type="http://schemas.openxmlformats.org/officeDocument/2006/relationships/image" Target="../media/image1.emf"/><Relationship Id="rId20" Type="http://schemas.openxmlformats.org/officeDocument/2006/relationships/image" Target="../media/image31.emf"/><Relationship Id="rId4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2</xdr:col>
          <xdr:colOff>152400</xdr:colOff>
          <xdr:row>2</xdr:row>
          <xdr:rowOff>15875</xdr:rowOff>
        </xdr:to>
        <xdr:sp macro="" textlink="">
          <xdr:nvSpPr>
            <xdr:cNvPr id="9275" name="Control 59" hidden="1">
              <a:extLst>
                <a:ext uri="{63B3BB69-23CF-44E3-9099-C40C66FF867C}">
                  <a14:compatExt spid="_x0000_s9275"/>
                </a:ext>
                <a:ext uri="{FF2B5EF4-FFF2-40B4-BE49-F238E27FC236}">
                  <a16:creationId xmlns:a16="http://schemas.microsoft.com/office/drawing/2014/main" id="{BF1DBDB3-7F31-9752-AEB7-543485C038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152400</xdr:colOff>
          <xdr:row>2</xdr:row>
          <xdr:rowOff>15875</xdr:rowOff>
        </xdr:to>
        <xdr:sp macro="" textlink="">
          <xdr:nvSpPr>
            <xdr:cNvPr id="9276" name="Control 60" hidden="1">
              <a:extLst>
                <a:ext uri="{63B3BB69-23CF-44E3-9099-C40C66FF867C}">
                  <a14:compatExt spid="_x0000_s9276"/>
                </a:ext>
                <a:ext uri="{FF2B5EF4-FFF2-40B4-BE49-F238E27FC236}">
                  <a16:creationId xmlns:a16="http://schemas.microsoft.com/office/drawing/2014/main" id="{6AC32A8A-2998-D145-5832-DC3FBB9B66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2</xdr:col>
          <xdr:colOff>152400</xdr:colOff>
          <xdr:row>3</xdr:row>
          <xdr:rowOff>15875</xdr:rowOff>
        </xdr:to>
        <xdr:sp macro="" textlink="">
          <xdr:nvSpPr>
            <xdr:cNvPr id="9277" name="Control 61" hidden="1">
              <a:extLst>
                <a:ext uri="{63B3BB69-23CF-44E3-9099-C40C66FF867C}">
                  <a14:compatExt spid="_x0000_s9277"/>
                </a:ext>
                <a:ext uri="{FF2B5EF4-FFF2-40B4-BE49-F238E27FC236}">
                  <a16:creationId xmlns:a16="http://schemas.microsoft.com/office/drawing/2014/main" id="{05303D3F-C555-D441-3DAA-B3349517F2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152400</xdr:colOff>
          <xdr:row>3</xdr:row>
          <xdr:rowOff>15875</xdr:rowOff>
        </xdr:to>
        <xdr:sp macro="" textlink="">
          <xdr:nvSpPr>
            <xdr:cNvPr id="9278" name="Control 62" hidden="1">
              <a:extLst>
                <a:ext uri="{63B3BB69-23CF-44E3-9099-C40C66FF867C}">
                  <a14:compatExt spid="_x0000_s9278"/>
                </a:ext>
                <a:ext uri="{FF2B5EF4-FFF2-40B4-BE49-F238E27FC236}">
                  <a16:creationId xmlns:a16="http://schemas.microsoft.com/office/drawing/2014/main" id="{058803FF-DFF4-768F-B868-8DD70E7123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152400</xdr:colOff>
          <xdr:row>4</xdr:row>
          <xdr:rowOff>15875</xdr:rowOff>
        </xdr:to>
        <xdr:sp macro="" textlink="">
          <xdr:nvSpPr>
            <xdr:cNvPr id="9279" name="Control 63" hidden="1">
              <a:extLst>
                <a:ext uri="{63B3BB69-23CF-44E3-9099-C40C66FF867C}">
                  <a14:compatExt spid="_x0000_s9279"/>
                </a:ext>
                <a:ext uri="{FF2B5EF4-FFF2-40B4-BE49-F238E27FC236}">
                  <a16:creationId xmlns:a16="http://schemas.microsoft.com/office/drawing/2014/main" id="{F537380F-C310-CF68-D357-5DE9946ADD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152400</xdr:colOff>
          <xdr:row>4</xdr:row>
          <xdr:rowOff>15875</xdr:rowOff>
        </xdr:to>
        <xdr:sp macro="" textlink="">
          <xdr:nvSpPr>
            <xdr:cNvPr id="9280" name="Control 64" hidden="1">
              <a:extLst>
                <a:ext uri="{63B3BB69-23CF-44E3-9099-C40C66FF867C}">
                  <a14:compatExt spid="_x0000_s9280"/>
                </a:ext>
                <a:ext uri="{FF2B5EF4-FFF2-40B4-BE49-F238E27FC236}">
                  <a16:creationId xmlns:a16="http://schemas.microsoft.com/office/drawing/2014/main" id="{4CA6DFD7-3FBE-E464-AA86-EC25DDACF6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152400</xdr:colOff>
          <xdr:row>5</xdr:row>
          <xdr:rowOff>15875</xdr:rowOff>
        </xdr:to>
        <xdr:sp macro="" textlink="">
          <xdr:nvSpPr>
            <xdr:cNvPr id="9281" name="Control 65" hidden="1">
              <a:extLst>
                <a:ext uri="{63B3BB69-23CF-44E3-9099-C40C66FF867C}">
                  <a14:compatExt spid="_x0000_s9281"/>
                </a:ext>
                <a:ext uri="{FF2B5EF4-FFF2-40B4-BE49-F238E27FC236}">
                  <a16:creationId xmlns:a16="http://schemas.microsoft.com/office/drawing/2014/main" id="{D982A58E-4EC6-0B5D-8F36-0FE20F1575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152400</xdr:colOff>
          <xdr:row>5</xdr:row>
          <xdr:rowOff>15875</xdr:rowOff>
        </xdr:to>
        <xdr:sp macro="" textlink="">
          <xdr:nvSpPr>
            <xdr:cNvPr id="9282" name="Control 66" hidden="1">
              <a:extLst>
                <a:ext uri="{63B3BB69-23CF-44E3-9099-C40C66FF867C}">
                  <a14:compatExt spid="_x0000_s9282"/>
                </a:ext>
                <a:ext uri="{FF2B5EF4-FFF2-40B4-BE49-F238E27FC236}">
                  <a16:creationId xmlns:a16="http://schemas.microsoft.com/office/drawing/2014/main" id="{7B6D8F25-D55C-A65C-A599-9563A14380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2</xdr:col>
          <xdr:colOff>152400</xdr:colOff>
          <xdr:row>6</xdr:row>
          <xdr:rowOff>15875</xdr:rowOff>
        </xdr:to>
        <xdr:sp macro="" textlink="">
          <xdr:nvSpPr>
            <xdr:cNvPr id="9283" name="Control 67" hidden="1">
              <a:extLst>
                <a:ext uri="{63B3BB69-23CF-44E3-9099-C40C66FF867C}">
                  <a14:compatExt spid="_x0000_s9283"/>
                </a:ext>
                <a:ext uri="{FF2B5EF4-FFF2-40B4-BE49-F238E27FC236}">
                  <a16:creationId xmlns:a16="http://schemas.microsoft.com/office/drawing/2014/main" id="{AEFA37F7-1BF4-4DD6-94C4-72DF9DB539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152400</xdr:colOff>
          <xdr:row>6</xdr:row>
          <xdr:rowOff>15875</xdr:rowOff>
        </xdr:to>
        <xdr:sp macro="" textlink="">
          <xdr:nvSpPr>
            <xdr:cNvPr id="9284" name="Control 68" hidden="1">
              <a:extLst>
                <a:ext uri="{63B3BB69-23CF-44E3-9099-C40C66FF867C}">
                  <a14:compatExt spid="_x0000_s9284"/>
                </a:ext>
                <a:ext uri="{FF2B5EF4-FFF2-40B4-BE49-F238E27FC236}">
                  <a16:creationId xmlns:a16="http://schemas.microsoft.com/office/drawing/2014/main" id="{29CD2914-9294-4AF8-3FE0-43F5A2280A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2</xdr:col>
          <xdr:colOff>152400</xdr:colOff>
          <xdr:row>7</xdr:row>
          <xdr:rowOff>15875</xdr:rowOff>
        </xdr:to>
        <xdr:sp macro="" textlink="">
          <xdr:nvSpPr>
            <xdr:cNvPr id="9285" name="Control 69" hidden="1">
              <a:extLst>
                <a:ext uri="{63B3BB69-23CF-44E3-9099-C40C66FF867C}">
                  <a14:compatExt spid="_x0000_s9285"/>
                </a:ext>
                <a:ext uri="{FF2B5EF4-FFF2-40B4-BE49-F238E27FC236}">
                  <a16:creationId xmlns:a16="http://schemas.microsoft.com/office/drawing/2014/main" id="{29F4D745-BA0E-8041-C491-DB7B321F9B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152400</xdr:colOff>
          <xdr:row>7</xdr:row>
          <xdr:rowOff>15875</xdr:rowOff>
        </xdr:to>
        <xdr:sp macro="" textlink="">
          <xdr:nvSpPr>
            <xdr:cNvPr id="9286" name="Control 70" hidden="1">
              <a:extLst>
                <a:ext uri="{63B3BB69-23CF-44E3-9099-C40C66FF867C}">
                  <a14:compatExt spid="_x0000_s9286"/>
                </a:ext>
                <a:ext uri="{FF2B5EF4-FFF2-40B4-BE49-F238E27FC236}">
                  <a16:creationId xmlns:a16="http://schemas.microsoft.com/office/drawing/2014/main" id="{B0387838-B838-3ECF-F25A-48349C0C2A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2</xdr:col>
          <xdr:colOff>152400</xdr:colOff>
          <xdr:row>8</xdr:row>
          <xdr:rowOff>15875</xdr:rowOff>
        </xdr:to>
        <xdr:sp macro="" textlink="">
          <xdr:nvSpPr>
            <xdr:cNvPr id="9287" name="Control 71" hidden="1">
              <a:extLst>
                <a:ext uri="{63B3BB69-23CF-44E3-9099-C40C66FF867C}">
                  <a14:compatExt spid="_x0000_s9287"/>
                </a:ext>
                <a:ext uri="{FF2B5EF4-FFF2-40B4-BE49-F238E27FC236}">
                  <a16:creationId xmlns:a16="http://schemas.microsoft.com/office/drawing/2014/main" id="{BA3D8522-B69F-67A0-5F62-9BBB16A20F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152400</xdr:colOff>
          <xdr:row>8</xdr:row>
          <xdr:rowOff>15875</xdr:rowOff>
        </xdr:to>
        <xdr:sp macro="" textlink="">
          <xdr:nvSpPr>
            <xdr:cNvPr id="9288" name="Control 72" hidden="1">
              <a:extLst>
                <a:ext uri="{63B3BB69-23CF-44E3-9099-C40C66FF867C}">
                  <a14:compatExt spid="_x0000_s9288"/>
                </a:ext>
                <a:ext uri="{FF2B5EF4-FFF2-40B4-BE49-F238E27FC236}">
                  <a16:creationId xmlns:a16="http://schemas.microsoft.com/office/drawing/2014/main" id="{DC4B861A-78DC-9C81-B9CB-6D14E725FC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2</xdr:col>
          <xdr:colOff>152400</xdr:colOff>
          <xdr:row>9</xdr:row>
          <xdr:rowOff>15875</xdr:rowOff>
        </xdr:to>
        <xdr:sp macro="" textlink="">
          <xdr:nvSpPr>
            <xdr:cNvPr id="9289" name="Control 73" hidden="1">
              <a:extLst>
                <a:ext uri="{63B3BB69-23CF-44E3-9099-C40C66FF867C}">
                  <a14:compatExt spid="_x0000_s9289"/>
                </a:ext>
                <a:ext uri="{FF2B5EF4-FFF2-40B4-BE49-F238E27FC236}">
                  <a16:creationId xmlns:a16="http://schemas.microsoft.com/office/drawing/2014/main" id="{8B931636-AC69-D159-955B-F3EF0E6A4C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152400</xdr:colOff>
          <xdr:row>9</xdr:row>
          <xdr:rowOff>15875</xdr:rowOff>
        </xdr:to>
        <xdr:sp macro="" textlink="">
          <xdr:nvSpPr>
            <xdr:cNvPr id="9290" name="Control 74" hidden="1">
              <a:extLst>
                <a:ext uri="{63B3BB69-23CF-44E3-9099-C40C66FF867C}">
                  <a14:compatExt spid="_x0000_s9290"/>
                </a:ext>
                <a:ext uri="{FF2B5EF4-FFF2-40B4-BE49-F238E27FC236}">
                  <a16:creationId xmlns:a16="http://schemas.microsoft.com/office/drawing/2014/main" id="{83777E78-EBA0-B0FB-4188-D1344B106C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2</xdr:col>
          <xdr:colOff>152400</xdr:colOff>
          <xdr:row>10</xdr:row>
          <xdr:rowOff>15875</xdr:rowOff>
        </xdr:to>
        <xdr:sp macro="" textlink="">
          <xdr:nvSpPr>
            <xdr:cNvPr id="9291" name="Control 75" hidden="1">
              <a:extLst>
                <a:ext uri="{63B3BB69-23CF-44E3-9099-C40C66FF867C}">
                  <a14:compatExt spid="_x0000_s9291"/>
                </a:ext>
                <a:ext uri="{FF2B5EF4-FFF2-40B4-BE49-F238E27FC236}">
                  <a16:creationId xmlns:a16="http://schemas.microsoft.com/office/drawing/2014/main" id="{3097E43A-27ED-5301-92AD-EA371FFCCD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152400</xdr:colOff>
          <xdr:row>10</xdr:row>
          <xdr:rowOff>15875</xdr:rowOff>
        </xdr:to>
        <xdr:sp macro="" textlink="">
          <xdr:nvSpPr>
            <xdr:cNvPr id="9292" name="Control 76" hidden="1">
              <a:extLst>
                <a:ext uri="{63B3BB69-23CF-44E3-9099-C40C66FF867C}">
                  <a14:compatExt spid="_x0000_s9292"/>
                </a:ext>
                <a:ext uri="{FF2B5EF4-FFF2-40B4-BE49-F238E27FC236}">
                  <a16:creationId xmlns:a16="http://schemas.microsoft.com/office/drawing/2014/main" id="{13222EE4-15C1-C873-319F-7745D7AA83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2</xdr:col>
          <xdr:colOff>152400</xdr:colOff>
          <xdr:row>11</xdr:row>
          <xdr:rowOff>15875</xdr:rowOff>
        </xdr:to>
        <xdr:sp macro="" textlink="">
          <xdr:nvSpPr>
            <xdr:cNvPr id="9293" name="Control 77" hidden="1">
              <a:extLst>
                <a:ext uri="{63B3BB69-23CF-44E3-9099-C40C66FF867C}">
                  <a14:compatExt spid="_x0000_s9293"/>
                </a:ext>
                <a:ext uri="{FF2B5EF4-FFF2-40B4-BE49-F238E27FC236}">
                  <a16:creationId xmlns:a16="http://schemas.microsoft.com/office/drawing/2014/main" id="{89DB7814-41CC-A32E-ED63-0D0154271A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152400</xdr:colOff>
          <xdr:row>11</xdr:row>
          <xdr:rowOff>15875</xdr:rowOff>
        </xdr:to>
        <xdr:sp macro="" textlink="">
          <xdr:nvSpPr>
            <xdr:cNvPr id="9294" name="Control 78" hidden="1">
              <a:extLst>
                <a:ext uri="{63B3BB69-23CF-44E3-9099-C40C66FF867C}">
                  <a14:compatExt spid="_x0000_s9294"/>
                </a:ext>
                <a:ext uri="{FF2B5EF4-FFF2-40B4-BE49-F238E27FC236}">
                  <a16:creationId xmlns:a16="http://schemas.microsoft.com/office/drawing/2014/main" id="{86848D08-7A58-3BBC-6156-C87F566DE2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2</xdr:col>
          <xdr:colOff>152400</xdr:colOff>
          <xdr:row>12</xdr:row>
          <xdr:rowOff>15875</xdr:rowOff>
        </xdr:to>
        <xdr:sp macro="" textlink="">
          <xdr:nvSpPr>
            <xdr:cNvPr id="9295" name="Control 79" hidden="1">
              <a:extLst>
                <a:ext uri="{63B3BB69-23CF-44E3-9099-C40C66FF867C}">
                  <a14:compatExt spid="_x0000_s9295"/>
                </a:ext>
                <a:ext uri="{FF2B5EF4-FFF2-40B4-BE49-F238E27FC236}">
                  <a16:creationId xmlns:a16="http://schemas.microsoft.com/office/drawing/2014/main" id="{69F2CC64-8D77-EE75-67AF-EE34C72E69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152400</xdr:colOff>
          <xdr:row>12</xdr:row>
          <xdr:rowOff>15875</xdr:rowOff>
        </xdr:to>
        <xdr:sp macro="" textlink="">
          <xdr:nvSpPr>
            <xdr:cNvPr id="9296" name="Control 80" hidden="1">
              <a:extLst>
                <a:ext uri="{63B3BB69-23CF-44E3-9099-C40C66FF867C}">
                  <a14:compatExt spid="_x0000_s9296"/>
                </a:ext>
                <a:ext uri="{FF2B5EF4-FFF2-40B4-BE49-F238E27FC236}">
                  <a16:creationId xmlns:a16="http://schemas.microsoft.com/office/drawing/2014/main" id="{DB4BFF7A-7D9B-8B6B-C5F2-92F31954A7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2</xdr:col>
          <xdr:colOff>152400</xdr:colOff>
          <xdr:row>13</xdr:row>
          <xdr:rowOff>15875</xdr:rowOff>
        </xdr:to>
        <xdr:sp macro="" textlink="">
          <xdr:nvSpPr>
            <xdr:cNvPr id="9297" name="Control 81" hidden="1">
              <a:extLst>
                <a:ext uri="{63B3BB69-23CF-44E3-9099-C40C66FF867C}">
                  <a14:compatExt spid="_x0000_s9297"/>
                </a:ext>
                <a:ext uri="{FF2B5EF4-FFF2-40B4-BE49-F238E27FC236}">
                  <a16:creationId xmlns:a16="http://schemas.microsoft.com/office/drawing/2014/main" id="{263F96CD-1752-3104-6C27-4CB874052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152400</xdr:colOff>
          <xdr:row>13</xdr:row>
          <xdr:rowOff>15875</xdr:rowOff>
        </xdr:to>
        <xdr:sp macro="" textlink="">
          <xdr:nvSpPr>
            <xdr:cNvPr id="9298" name="Control 82" hidden="1">
              <a:extLst>
                <a:ext uri="{63B3BB69-23CF-44E3-9099-C40C66FF867C}">
                  <a14:compatExt spid="_x0000_s9298"/>
                </a:ext>
                <a:ext uri="{FF2B5EF4-FFF2-40B4-BE49-F238E27FC236}">
                  <a16:creationId xmlns:a16="http://schemas.microsoft.com/office/drawing/2014/main" id="{1B486A60-79B6-1816-90AF-823C2502AA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2</xdr:col>
          <xdr:colOff>152400</xdr:colOff>
          <xdr:row>14</xdr:row>
          <xdr:rowOff>15875</xdr:rowOff>
        </xdr:to>
        <xdr:sp macro="" textlink="">
          <xdr:nvSpPr>
            <xdr:cNvPr id="9299" name="Control 83" hidden="1">
              <a:extLst>
                <a:ext uri="{63B3BB69-23CF-44E3-9099-C40C66FF867C}">
                  <a14:compatExt spid="_x0000_s9299"/>
                </a:ext>
                <a:ext uri="{FF2B5EF4-FFF2-40B4-BE49-F238E27FC236}">
                  <a16:creationId xmlns:a16="http://schemas.microsoft.com/office/drawing/2014/main" id="{FE042923-69F4-340E-DD32-3E079C5596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152400</xdr:colOff>
          <xdr:row>14</xdr:row>
          <xdr:rowOff>15875</xdr:rowOff>
        </xdr:to>
        <xdr:sp macro="" textlink="">
          <xdr:nvSpPr>
            <xdr:cNvPr id="9300" name="Control 84" hidden="1">
              <a:extLst>
                <a:ext uri="{63B3BB69-23CF-44E3-9099-C40C66FF867C}">
                  <a14:compatExt spid="_x0000_s9300"/>
                </a:ext>
                <a:ext uri="{FF2B5EF4-FFF2-40B4-BE49-F238E27FC236}">
                  <a16:creationId xmlns:a16="http://schemas.microsoft.com/office/drawing/2014/main" id="{D561C681-C84B-6CAC-B960-5D34113DAA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2</xdr:col>
          <xdr:colOff>152400</xdr:colOff>
          <xdr:row>15</xdr:row>
          <xdr:rowOff>15875</xdr:rowOff>
        </xdr:to>
        <xdr:sp macro="" textlink="">
          <xdr:nvSpPr>
            <xdr:cNvPr id="9301" name="Control 85" hidden="1">
              <a:extLst>
                <a:ext uri="{63B3BB69-23CF-44E3-9099-C40C66FF867C}">
                  <a14:compatExt spid="_x0000_s9301"/>
                </a:ext>
                <a:ext uri="{FF2B5EF4-FFF2-40B4-BE49-F238E27FC236}">
                  <a16:creationId xmlns:a16="http://schemas.microsoft.com/office/drawing/2014/main" id="{57ABE74C-A78F-32F0-FF6C-ADD5BEB3E7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152400</xdr:colOff>
          <xdr:row>15</xdr:row>
          <xdr:rowOff>15875</xdr:rowOff>
        </xdr:to>
        <xdr:sp macro="" textlink="">
          <xdr:nvSpPr>
            <xdr:cNvPr id="9302" name="Control 86" hidden="1">
              <a:extLst>
                <a:ext uri="{63B3BB69-23CF-44E3-9099-C40C66FF867C}">
                  <a14:compatExt spid="_x0000_s9302"/>
                </a:ext>
                <a:ext uri="{FF2B5EF4-FFF2-40B4-BE49-F238E27FC236}">
                  <a16:creationId xmlns:a16="http://schemas.microsoft.com/office/drawing/2014/main" id="{0F7CFAF4-3DCC-31D1-FF70-593BA39150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2</xdr:col>
          <xdr:colOff>152400</xdr:colOff>
          <xdr:row>16</xdr:row>
          <xdr:rowOff>15875</xdr:rowOff>
        </xdr:to>
        <xdr:sp macro="" textlink="">
          <xdr:nvSpPr>
            <xdr:cNvPr id="9303" name="Control 87" hidden="1">
              <a:extLst>
                <a:ext uri="{63B3BB69-23CF-44E3-9099-C40C66FF867C}">
                  <a14:compatExt spid="_x0000_s9303"/>
                </a:ext>
                <a:ext uri="{FF2B5EF4-FFF2-40B4-BE49-F238E27FC236}">
                  <a16:creationId xmlns:a16="http://schemas.microsoft.com/office/drawing/2014/main" id="{2CA09CC4-48AF-C6E4-CD0A-53A82F26D9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152400</xdr:colOff>
          <xdr:row>16</xdr:row>
          <xdr:rowOff>15875</xdr:rowOff>
        </xdr:to>
        <xdr:sp macro="" textlink="">
          <xdr:nvSpPr>
            <xdr:cNvPr id="9304" name="Control 88" hidden="1">
              <a:extLst>
                <a:ext uri="{63B3BB69-23CF-44E3-9099-C40C66FF867C}">
                  <a14:compatExt spid="_x0000_s9304"/>
                </a:ext>
                <a:ext uri="{FF2B5EF4-FFF2-40B4-BE49-F238E27FC236}">
                  <a16:creationId xmlns:a16="http://schemas.microsoft.com/office/drawing/2014/main" id="{464840F7-EA8E-911A-3A30-1BB51E577C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2</xdr:col>
          <xdr:colOff>152400</xdr:colOff>
          <xdr:row>17</xdr:row>
          <xdr:rowOff>15875</xdr:rowOff>
        </xdr:to>
        <xdr:sp macro="" textlink="">
          <xdr:nvSpPr>
            <xdr:cNvPr id="9305" name="Control 89" hidden="1">
              <a:extLst>
                <a:ext uri="{63B3BB69-23CF-44E3-9099-C40C66FF867C}">
                  <a14:compatExt spid="_x0000_s9305"/>
                </a:ext>
                <a:ext uri="{FF2B5EF4-FFF2-40B4-BE49-F238E27FC236}">
                  <a16:creationId xmlns:a16="http://schemas.microsoft.com/office/drawing/2014/main" id="{E76E2440-7526-1D40-7202-4A9CD9D534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152400</xdr:colOff>
          <xdr:row>17</xdr:row>
          <xdr:rowOff>15875</xdr:rowOff>
        </xdr:to>
        <xdr:sp macro="" textlink="">
          <xdr:nvSpPr>
            <xdr:cNvPr id="9306" name="Control 90" hidden="1">
              <a:extLst>
                <a:ext uri="{63B3BB69-23CF-44E3-9099-C40C66FF867C}">
                  <a14:compatExt spid="_x0000_s9306"/>
                </a:ext>
                <a:ext uri="{FF2B5EF4-FFF2-40B4-BE49-F238E27FC236}">
                  <a16:creationId xmlns:a16="http://schemas.microsoft.com/office/drawing/2014/main" id="{4975E033-74D7-B5E8-84A1-E182AC8AE9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2</xdr:col>
          <xdr:colOff>152400</xdr:colOff>
          <xdr:row>18</xdr:row>
          <xdr:rowOff>15875</xdr:rowOff>
        </xdr:to>
        <xdr:sp macro="" textlink="">
          <xdr:nvSpPr>
            <xdr:cNvPr id="9307" name="Control 91" hidden="1">
              <a:extLst>
                <a:ext uri="{63B3BB69-23CF-44E3-9099-C40C66FF867C}">
                  <a14:compatExt spid="_x0000_s9307"/>
                </a:ext>
                <a:ext uri="{FF2B5EF4-FFF2-40B4-BE49-F238E27FC236}">
                  <a16:creationId xmlns:a16="http://schemas.microsoft.com/office/drawing/2014/main" id="{4916DE3E-F0F7-6CD2-897A-24C10D7650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152400</xdr:colOff>
          <xdr:row>18</xdr:row>
          <xdr:rowOff>15875</xdr:rowOff>
        </xdr:to>
        <xdr:sp macro="" textlink="">
          <xdr:nvSpPr>
            <xdr:cNvPr id="9308" name="Control 92" hidden="1">
              <a:extLst>
                <a:ext uri="{63B3BB69-23CF-44E3-9099-C40C66FF867C}">
                  <a14:compatExt spid="_x0000_s9308"/>
                </a:ext>
                <a:ext uri="{FF2B5EF4-FFF2-40B4-BE49-F238E27FC236}">
                  <a16:creationId xmlns:a16="http://schemas.microsoft.com/office/drawing/2014/main" id="{A475B32B-6AAD-655E-C0FF-2EE983F263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2</xdr:col>
          <xdr:colOff>152400</xdr:colOff>
          <xdr:row>19</xdr:row>
          <xdr:rowOff>15875</xdr:rowOff>
        </xdr:to>
        <xdr:sp macro="" textlink="">
          <xdr:nvSpPr>
            <xdr:cNvPr id="9309" name="Control 93" hidden="1">
              <a:extLst>
                <a:ext uri="{63B3BB69-23CF-44E3-9099-C40C66FF867C}">
                  <a14:compatExt spid="_x0000_s9309"/>
                </a:ext>
                <a:ext uri="{FF2B5EF4-FFF2-40B4-BE49-F238E27FC236}">
                  <a16:creationId xmlns:a16="http://schemas.microsoft.com/office/drawing/2014/main" id="{B6E1DC9D-7313-4592-6533-2C9E76993E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152400</xdr:colOff>
          <xdr:row>19</xdr:row>
          <xdr:rowOff>15875</xdr:rowOff>
        </xdr:to>
        <xdr:sp macro="" textlink="">
          <xdr:nvSpPr>
            <xdr:cNvPr id="9310" name="Control 94" hidden="1">
              <a:extLst>
                <a:ext uri="{63B3BB69-23CF-44E3-9099-C40C66FF867C}">
                  <a14:compatExt spid="_x0000_s9310"/>
                </a:ext>
                <a:ext uri="{FF2B5EF4-FFF2-40B4-BE49-F238E27FC236}">
                  <a16:creationId xmlns:a16="http://schemas.microsoft.com/office/drawing/2014/main" id="{5C75A325-22B3-F195-18F7-CF0FC63BFC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2</xdr:col>
          <xdr:colOff>152400</xdr:colOff>
          <xdr:row>20</xdr:row>
          <xdr:rowOff>15875</xdr:rowOff>
        </xdr:to>
        <xdr:sp macro="" textlink="">
          <xdr:nvSpPr>
            <xdr:cNvPr id="9311" name="Control 95" hidden="1">
              <a:extLst>
                <a:ext uri="{63B3BB69-23CF-44E3-9099-C40C66FF867C}">
                  <a14:compatExt spid="_x0000_s9311"/>
                </a:ext>
                <a:ext uri="{FF2B5EF4-FFF2-40B4-BE49-F238E27FC236}">
                  <a16:creationId xmlns:a16="http://schemas.microsoft.com/office/drawing/2014/main" id="{70710A52-32E7-234F-7596-F0A04C0D04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152400</xdr:colOff>
          <xdr:row>20</xdr:row>
          <xdr:rowOff>15875</xdr:rowOff>
        </xdr:to>
        <xdr:sp macro="" textlink="">
          <xdr:nvSpPr>
            <xdr:cNvPr id="9312" name="Control 96" hidden="1">
              <a:extLst>
                <a:ext uri="{63B3BB69-23CF-44E3-9099-C40C66FF867C}">
                  <a14:compatExt spid="_x0000_s9312"/>
                </a:ext>
                <a:ext uri="{FF2B5EF4-FFF2-40B4-BE49-F238E27FC236}">
                  <a16:creationId xmlns:a16="http://schemas.microsoft.com/office/drawing/2014/main" id="{FE108E75-96BE-423F-89BE-37BC8143F9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2</xdr:col>
          <xdr:colOff>152400</xdr:colOff>
          <xdr:row>21</xdr:row>
          <xdr:rowOff>15875</xdr:rowOff>
        </xdr:to>
        <xdr:sp macro="" textlink="">
          <xdr:nvSpPr>
            <xdr:cNvPr id="9313" name="Control 97" hidden="1">
              <a:extLst>
                <a:ext uri="{63B3BB69-23CF-44E3-9099-C40C66FF867C}">
                  <a14:compatExt spid="_x0000_s9313"/>
                </a:ext>
                <a:ext uri="{FF2B5EF4-FFF2-40B4-BE49-F238E27FC236}">
                  <a16:creationId xmlns:a16="http://schemas.microsoft.com/office/drawing/2014/main" id="{D565B8E1-D53A-892B-EFB0-337DA059D2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152400</xdr:colOff>
          <xdr:row>21</xdr:row>
          <xdr:rowOff>15875</xdr:rowOff>
        </xdr:to>
        <xdr:sp macro="" textlink="">
          <xdr:nvSpPr>
            <xdr:cNvPr id="9314" name="Control 98" hidden="1">
              <a:extLst>
                <a:ext uri="{63B3BB69-23CF-44E3-9099-C40C66FF867C}">
                  <a14:compatExt spid="_x0000_s9314"/>
                </a:ext>
                <a:ext uri="{FF2B5EF4-FFF2-40B4-BE49-F238E27FC236}">
                  <a16:creationId xmlns:a16="http://schemas.microsoft.com/office/drawing/2014/main" id="{3B93BF6B-07E4-39AA-252D-01F34AAE98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2</xdr:col>
          <xdr:colOff>152400</xdr:colOff>
          <xdr:row>22</xdr:row>
          <xdr:rowOff>15875</xdr:rowOff>
        </xdr:to>
        <xdr:sp macro="" textlink="">
          <xdr:nvSpPr>
            <xdr:cNvPr id="9315" name="Control 99" hidden="1">
              <a:extLst>
                <a:ext uri="{63B3BB69-23CF-44E3-9099-C40C66FF867C}">
                  <a14:compatExt spid="_x0000_s9315"/>
                </a:ext>
                <a:ext uri="{FF2B5EF4-FFF2-40B4-BE49-F238E27FC236}">
                  <a16:creationId xmlns:a16="http://schemas.microsoft.com/office/drawing/2014/main" id="{9FBB81E8-4605-6688-A120-506814434A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152400</xdr:colOff>
          <xdr:row>22</xdr:row>
          <xdr:rowOff>15875</xdr:rowOff>
        </xdr:to>
        <xdr:sp macro="" textlink="">
          <xdr:nvSpPr>
            <xdr:cNvPr id="9316" name="Control 100" hidden="1">
              <a:extLst>
                <a:ext uri="{63B3BB69-23CF-44E3-9099-C40C66FF867C}">
                  <a14:compatExt spid="_x0000_s9316"/>
                </a:ext>
                <a:ext uri="{FF2B5EF4-FFF2-40B4-BE49-F238E27FC236}">
                  <a16:creationId xmlns:a16="http://schemas.microsoft.com/office/drawing/2014/main" id="{CA60E325-8B91-E70C-FA4F-8680F39EB7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2</xdr:col>
          <xdr:colOff>152400</xdr:colOff>
          <xdr:row>23</xdr:row>
          <xdr:rowOff>15875</xdr:rowOff>
        </xdr:to>
        <xdr:sp macro="" textlink="">
          <xdr:nvSpPr>
            <xdr:cNvPr id="9317" name="Control 101" hidden="1">
              <a:extLst>
                <a:ext uri="{63B3BB69-23CF-44E3-9099-C40C66FF867C}">
                  <a14:compatExt spid="_x0000_s9317"/>
                </a:ext>
                <a:ext uri="{FF2B5EF4-FFF2-40B4-BE49-F238E27FC236}">
                  <a16:creationId xmlns:a16="http://schemas.microsoft.com/office/drawing/2014/main" id="{C06B89D8-4FFB-0227-039D-A10A6EFBD3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152400</xdr:colOff>
          <xdr:row>23</xdr:row>
          <xdr:rowOff>15875</xdr:rowOff>
        </xdr:to>
        <xdr:sp macro="" textlink="">
          <xdr:nvSpPr>
            <xdr:cNvPr id="9318" name="Control 102" hidden="1">
              <a:extLst>
                <a:ext uri="{63B3BB69-23CF-44E3-9099-C40C66FF867C}">
                  <a14:compatExt spid="_x0000_s9318"/>
                </a:ext>
                <a:ext uri="{FF2B5EF4-FFF2-40B4-BE49-F238E27FC236}">
                  <a16:creationId xmlns:a16="http://schemas.microsoft.com/office/drawing/2014/main" id="{360E3EA3-5B8A-72C7-EF04-048A409384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2</xdr:col>
          <xdr:colOff>152400</xdr:colOff>
          <xdr:row>24</xdr:row>
          <xdr:rowOff>15875</xdr:rowOff>
        </xdr:to>
        <xdr:sp macro="" textlink="">
          <xdr:nvSpPr>
            <xdr:cNvPr id="9319" name="Control 103" hidden="1">
              <a:extLst>
                <a:ext uri="{63B3BB69-23CF-44E3-9099-C40C66FF867C}">
                  <a14:compatExt spid="_x0000_s9319"/>
                </a:ext>
                <a:ext uri="{FF2B5EF4-FFF2-40B4-BE49-F238E27FC236}">
                  <a16:creationId xmlns:a16="http://schemas.microsoft.com/office/drawing/2014/main" id="{C7007346-469A-BC92-CF2D-C06CDB034D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152400</xdr:colOff>
          <xdr:row>24</xdr:row>
          <xdr:rowOff>15875</xdr:rowOff>
        </xdr:to>
        <xdr:sp macro="" textlink="">
          <xdr:nvSpPr>
            <xdr:cNvPr id="9320" name="Control 104" hidden="1">
              <a:extLst>
                <a:ext uri="{63B3BB69-23CF-44E3-9099-C40C66FF867C}">
                  <a14:compatExt spid="_x0000_s9320"/>
                </a:ext>
                <a:ext uri="{FF2B5EF4-FFF2-40B4-BE49-F238E27FC236}">
                  <a16:creationId xmlns:a16="http://schemas.microsoft.com/office/drawing/2014/main" id="{071DC011-CD22-32F5-B98F-222545F013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2</xdr:col>
          <xdr:colOff>152400</xdr:colOff>
          <xdr:row>25</xdr:row>
          <xdr:rowOff>15875</xdr:rowOff>
        </xdr:to>
        <xdr:sp macro="" textlink="">
          <xdr:nvSpPr>
            <xdr:cNvPr id="9321" name="Control 105" hidden="1">
              <a:extLst>
                <a:ext uri="{63B3BB69-23CF-44E3-9099-C40C66FF867C}">
                  <a14:compatExt spid="_x0000_s9321"/>
                </a:ext>
                <a:ext uri="{FF2B5EF4-FFF2-40B4-BE49-F238E27FC236}">
                  <a16:creationId xmlns:a16="http://schemas.microsoft.com/office/drawing/2014/main" id="{C557695D-BCBA-B10D-A142-1718BC9E09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152400</xdr:colOff>
          <xdr:row>25</xdr:row>
          <xdr:rowOff>15875</xdr:rowOff>
        </xdr:to>
        <xdr:sp macro="" textlink="">
          <xdr:nvSpPr>
            <xdr:cNvPr id="9322" name="Control 106" hidden="1">
              <a:extLst>
                <a:ext uri="{63B3BB69-23CF-44E3-9099-C40C66FF867C}">
                  <a14:compatExt spid="_x0000_s9322"/>
                </a:ext>
                <a:ext uri="{FF2B5EF4-FFF2-40B4-BE49-F238E27FC236}">
                  <a16:creationId xmlns:a16="http://schemas.microsoft.com/office/drawing/2014/main" id="{0368AA57-BD11-2908-3B3F-2E9F4882BA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2</xdr:col>
          <xdr:colOff>152400</xdr:colOff>
          <xdr:row>26</xdr:row>
          <xdr:rowOff>15875</xdr:rowOff>
        </xdr:to>
        <xdr:sp macro="" textlink="">
          <xdr:nvSpPr>
            <xdr:cNvPr id="9323" name="Control 107" hidden="1">
              <a:extLst>
                <a:ext uri="{63B3BB69-23CF-44E3-9099-C40C66FF867C}">
                  <a14:compatExt spid="_x0000_s9323"/>
                </a:ext>
                <a:ext uri="{FF2B5EF4-FFF2-40B4-BE49-F238E27FC236}">
                  <a16:creationId xmlns:a16="http://schemas.microsoft.com/office/drawing/2014/main" id="{9ABD72C7-B4C5-56AC-6477-DA2BD2E05B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152400</xdr:colOff>
          <xdr:row>26</xdr:row>
          <xdr:rowOff>15875</xdr:rowOff>
        </xdr:to>
        <xdr:sp macro="" textlink="">
          <xdr:nvSpPr>
            <xdr:cNvPr id="9324" name="Control 108" hidden="1">
              <a:extLst>
                <a:ext uri="{63B3BB69-23CF-44E3-9099-C40C66FF867C}">
                  <a14:compatExt spid="_x0000_s9324"/>
                </a:ext>
                <a:ext uri="{FF2B5EF4-FFF2-40B4-BE49-F238E27FC236}">
                  <a16:creationId xmlns:a16="http://schemas.microsoft.com/office/drawing/2014/main" id="{1B65B98C-A61C-506B-3B04-9BD14D4AC7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2</xdr:col>
          <xdr:colOff>152400</xdr:colOff>
          <xdr:row>27</xdr:row>
          <xdr:rowOff>15875</xdr:rowOff>
        </xdr:to>
        <xdr:sp macro="" textlink="">
          <xdr:nvSpPr>
            <xdr:cNvPr id="9325" name="Control 109" hidden="1">
              <a:extLst>
                <a:ext uri="{63B3BB69-23CF-44E3-9099-C40C66FF867C}">
                  <a14:compatExt spid="_x0000_s9325"/>
                </a:ext>
                <a:ext uri="{FF2B5EF4-FFF2-40B4-BE49-F238E27FC236}">
                  <a16:creationId xmlns:a16="http://schemas.microsoft.com/office/drawing/2014/main" id="{D25A75D0-774B-08E9-74FE-4F59C6DB79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152400</xdr:colOff>
          <xdr:row>27</xdr:row>
          <xdr:rowOff>15875</xdr:rowOff>
        </xdr:to>
        <xdr:sp macro="" textlink="">
          <xdr:nvSpPr>
            <xdr:cNvPr id="9326" name="Control 110" hidden="1">
              <a:extLst>
                <a:ext uri="{63B3BB69-23CF-44E3-9099-C40C66FF867C}">
                  <a14:compatExt spid="_x0000_s9326"/>
                </a:ext>
                <a:ext uri="{FF2B5EF4-FFF2-40B4-BE49-F238E27FC236}">
                  <a16:creationId xmlns:a16="http://schemas.microsoft.com/office/drawing/2014/main" id="{06C755D5-DCD7-1626-6FBF-C175908677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2</xdr:col>
          <xdr:colOff>152400</xdr:colOff>
          <xdr:row>28</xdr:row>
          <xdr:rowOff>15875</xdr:rowOff>
        </xdr:to>
        <xdr:sp macro="" textlink="">
          <xdr:nvSpPr>
            <xdr:cNvPr id="9327" name="Control 111" hidden="1">
              <a:extLst>
                <a:ext uri="{63B3BB69-23CF-44E3-9099-C40C66FF867C}">
                  <a14:compatExt spid="_x0000_s9327"/>
                </a:ext>
                <a:ext uri="{FF2B5EF4-FFF2-40B4-BE49-F238E27FC236}">
                  <a16:creationId xmlns:a16="http://schemas.microsoft.com/office/drawing/2014/main" id="{CAA05352-BC09-6281-B36C-95453BE1EF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152400</xdr:colOff>
          <xdr:row>28</xdr:row>
          <xdr:rowOff>15875</xdr:rowOff>
        </xdr:to>
        <xdr:sp macro="" textlink="">
          <xdr:nvSpPr>
            <xdr:cNvPr id="9328" name="Control 112" hidden="1">
              <a:extLst>
                <a:ext uri="{63B3BB69-23CF-44E3-9099-C40C66FF867C}">
                  <a14:compatExt spid="_x0000_s9328"/>
                </a:ext>
                <a:ext uri="{FF2B5EF4-FFF2-40B4-BE49-F238E27FC236}">
                  <a16:creationId xmlns:a16="http://schemas.microsoft.com/office/drawing/2014/main" id="{E90AEF1B-C6D3-D9DA-0C88-D1678B2D12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2</xdr:col>
          <xdr:colOff>152400</xdr:colOff>
          <xdr:row>29</xdr:row>
          <xdr:rowOff>15875</xdr:rowOff>
        </xdr:to>
        <xdr:sp macro="" textlink="">
          <xdr:nvSpPr>
            <xdr:cNvPr id="9329" name="Control 113" hidden="1">
              <a:extLst>
                <a:ext uri="{63B3BB69-23CF-44E3-9099-C40C66FF867C}">
                  <a14:compatExt spid="_x0000_s9329"/>
                </a:ext>
                <a:ext uri="{FF2B5EF4-FFF2-40B4-BE49-F238E27FC236}">
                  <a16:creationId xmlns:a16="http://schemas.microsoft.com/office/drawing/2014/main" id="{FC7D40C4-31BE-271F-2A00-6B47834334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152400</xdr:colOff>
          <xdr:row>29</xdr:row>
          <xdr:rowOff>15875</xdr:rowOff>
        </xdr:to>
        <xdr:sp macro="" textlink="">
          <xdr:nvSpPr>
            <xdr:cNvPr id="9330" name="Control 114" hidden="1">
              <a:extLst>
                <a:ext uri="{63B3BB69-23CF-44E3-9099-C40C66FF867C}">
                  <a14:compatExt spid="_x0000_s9330"/>
                </a:ext>
                <a:ext uri="{FF2B5EF4-FFF2-40B4-BE49-F238E27FC236}">
                  <a16:creationId xmlns:a16="http://schemas.microsoft.com/office/drawing/2014/main" id="{D4D4E159-F124-1435-B0C1-D212E99146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2</xdr:col>
          <xdr:colOff>152400</xdr:colOff>
          <xdr:row>30</xdr:row>
          <xdr:rowOff>15875</xdr:rowOff>
        </xdr:to>
        <xdr:sp macro="" textlink="">
          <xdr:nvSpPr>
            <xdr:cNvPr id="9331" name="Control 115" hidden="1">
              <a:extLst>
                <a:ext uri="{63B3BB69-23CF-44E3-9099-C40C66FF867C}">
                  <a14:compatExt spid="_x0000_s9331"/>
                </a:ext>
                <a:ext uri="{FF2B5EF4-FFF2-40B4-BE49-F238E27FC236}">
                  <a16:creationId xmlns:a16="http://schemas.microsoft.com/office/drawing/2014/main" id="{91962F4E-1410-50C6-6F3E-0E50803EA1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152400</xdr:colOff>
          <xdr:row>30</xdr:row>
          <xdr:rowOff>15875</xdr:rowOff>
        </xdr:to>
        <xdr:sp macro="" textlink="">
          <xdr:nvSpPr>
            <xdr:cNvPr id="9332" name="Control 116" hidden="1">
              <a:extLst>
                <a:ext uri="{63B3BB69-23CF-44E3-9099-C40C66FF867C}">
                  <a14:compatExt spid="_x0000_s9332"/>
                </a:ext>
                <a:ext uri="{FF2B5EF4-FFF2-40B4-BE49-F238E27FC236}">
                  <a16:creationId xmlns:a16="http://schemas.microsoft.com/office/drawing/2014/main" id="{C1485C54-DF62-55A0-9BBF-28D81771D4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3.xml"/><Relationship Id="rId21" Type="http://schemas.openxmlformats.org/officeDocument/2006/relationships/image" Target="../media/image9.emf"/><Relationship Id="rId42" Type="http://schemas.openxmlformats.org/officeDocument/2006/relationships/image" Target="../media/image19.emf"/><Relationship Id="rId47" Type="http://schemas.openxmlformats.org/officeDocument/2006/relationships/control" Target="../activeX/activeX24.xml"/><Relationship Id="rId63" Type="http://schemas.openxmlformats.org/officeDocument/2006/relationships/control" Target="../activeX/activeX32.xml"/><Relationship Id="rId68" Type="http://schemas.openxmlformats.org/officeDocument/2006/relationships/image" Target="../media/image32.emf"/><Relationship Id="rId84" Type="http://schemas.openxmlformats.org/officeDocument/2006/relationships/control" Target="../activeX/activeX45.xml"/><Relationship Id="rId89" Type="http://schemas.openxmlformats.org/officeDocument/2006/relationships/image" Target="../media/image39.emf"/><Relationship Id="rId16" Type="http://schemas.openxmlformats.org/officeDocument/2006/relationships/control" Target="../activeX/activeX8.xml"/><Relationship Id="rId11" Type="http://schemas.openxmlformats.org/officeDocument/2006/relationships/image" Target="../media/image4.emf"/><Relationship Id="rId32" Type="http://schemas.openxmlformats.org/officeDocument/2006/relationships/control" Target="../activeX/activeX16.xml"/><Relationship Id="rId37" Type="http://schemas.openxmlformats.org/officeDocument/2006/relationships/image" Target="../media/image17.emf"/><Relationship Id="rId53" Type="http://schemas.openxmlformats.org/officeDocument/2006/relationships/control" Target="../activeX/activeX27.xml"/><Relationship Id="rId58" Type="http://schemas.openxmlformats.org/officeDocument/2006/relationships/image" Target="../media/image27.emf"/><Relationship Id="rId74" Type="http://schemas.openxmlformats.org/officeDocument/2006/relationships/control" Target="../activeX/activeX38.xml"/><Relationship Id="rId79" Type="http://schemas.openxmlformats.org/officeDocument/2006/relationships/image" Target="../media/image36.emf"/><Relationship Id="rId102" Type="http://schemas.openxmlformats.org/officeDocument/2006/relationships/image" Target="../media/image44.emf"/><Relationship Id="rId5" Type="http://schemas.openxmlformats.org/officeDocument/2006/relationships/control" Target="../activeX/activeX2.xml"/><Relationship Id="rId90" Type="http://schemas.openxmlformats.org/officeDocument/2006/relationships/control" Target="../activeX/activeX49.xml"/><Relationship Id="rId95" Type="http://schemas.openxmlformats.org/officeDocument/2006/relationships/control" Target="../activeX/activeX52.xml"/><Relationship Id="rId22" Type="http://schemas.openxmlformats.org/officeDocument/2006/relationships/control" Target="../activeX/activeX11.xml"/><Relationship Id="rId27" Type="http://schemas.openxmlformats.org/officeDocument/2006/relationships/image" Target="../media/image12.emf"/><Relationship Id="rId43" Type="http://schemas.openxmlformats.org/officeDocument/2006/relationships/control" Target="../activeX/activeX22.xml"/><Relationship Id="rId48" Type="http://schemas.openxmlformats.org/officeDocument/2006/relationships/image" Target="../media/image22.emf"/><Relationship Id="rId64" Type="http://schemas.openxmlformats.org/officeDocument/2006/relationships/image" Target="../media/image30.emf"/><Relationship Id="rId69" Type="http://schemas.openxmlformats.org/officeDocument/2006/relationships/control" Target="../activeX/activeX35.xml"/><Relationship Id="rId80" Type="http://schemas.openxmlformats.org/officeDocument/2006/relationships/control" Target="../activeX/activeX42.xml"/><Relationship Id="rId85" Type="http://schemas.openxmlformats.org/officeDocument/2006/relationships/control" Target="../activeX/activeX46.xml"/><Relationship Id="rId12" Type="http://schemas.openxmlformats.org/officeDocument/2006/relationships/control" Target="../activeX/activeX6.xml"/><Relationship Id="rId17" Type="http://schemas.openxmlformats.org/officeDocument/2006/relationships/image" Target="../media/image7.emf"/><Relationship Id="rId33" Type="http://schemas.openxmlformats.org/officeDocument/2006/relationships/image" Target="../media/image15.emf"/><Relationship Id="rId38" Type="http://schemas.openxmlformats.org/officeDocument/2006/relationships/control" Target="../activeX/activeX19.xml"/><Relationship Id="rId59" Type="http://schemas.openxmlformats.org/officeDocument/2006/relationships/control" Target="../activeX/activeX30.xml"/><Relationship Id="rId103" Type="http://schemas.openxmlformats.org/officeDocument/2006/relationships/control" Target="../activeX/activeX57.xml"/><Relationship Id="rId20" Type="http://schemas.openxmlformats.org/officeDocument/2006/relationships/control" Target="../activeX/activeX10.xml"/><Relationship Id="rId41" Type="http://schemas.openxmlformats.org/officeDocument/2006/relationships/control" Target="../activeX/activeX21.xml"/><Relationship Id="rId54" Type="http://schemas.openxmlformats.org/officeDocument/2006/relationships/image" Target="../media/image25.emf"/><Relationship Id="rId62" Type="http://schemas.openxmlformats.org/officeDocument/2006/relationships/image" Target="../media/image29.emf"/><Relationship Id="rId70" Type="http://schemas.openxmlformats.org/officeDocument/2006/relationships/image" Target="../media/image33.emf"/><Relationship Id="rId75" Type="http://schemas.openxmlformats.org/officeDocument/2006/relationships/image" Target="../media/image35.emf"/><Relationship Id="rId83" Type="http://schemas.openxmlformats.org/officeDocument/2006/relationships/control" Target="../activeX/activeX44.xml"/><Relationship Id="rId88" Type="http://schemas.openxmlformats.org/officeDocument/2006/relationships/control" Target="../activeX/activeX48.xml"/><Relationship Id="rId91" Type="http://schemas.openxmlformats.org/officeDocument/2006/relationships/control" Target="../activeX/activeX50.xml"/><Relationship Id="rId96" Type="http://schemas.openxmlformats.org/officeDocument/2006/relationships/image" Target="../media/image42.emf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4.xml"/><Relationship Id="rId36" Type="http://schemas.openxmlformats.org/officeDocument/2006/relationships/control" Target="../activeX/activeX18.xml"/><Relationship Id="rId49" Type="http://schemas.openxmlformats.org/officeDocument/2006/relationships/control" Target="../activeX/activeX25.xml"/><Relationship Id="rId57" Type="http://schemas.openxmlformats.org/officeDocument/2006/relationships/control" Target="../activeX/activeX29.xml"/><Relationship Id="rId106" Type="http://schemas.openxmlformats.org/officeDocument/2006/relationships/image" Target="../media/image46.emf"/><Relationship Id="rId10" Type="http://schemas.openxmlformats.org/officeDocument/2006/relationships/control" Target="../activeX/activeX5.xml"/><Relationship Id="rId31" Type="http://schemas.openxmlformats.org/officeDocument/2006/relationships/image" Target="../media/image14.emf"/><Relationship Id="rId44" Type="http://schemas.openxmlformats.org/officeDocument/2006/relationships/image" Target="../media/image20.emf"/><Relationship Id="rId52" Type="http://schemas.openxmlformats.org/officeDocument/2006/relationships/image" Target="../media/image24.emf"/><Relationship Id="rId60" Type="http://schemas.openxmlformats.org/officeDocument/2006/relationships/image" Target="../media/image28.emf"/><Relationship Id="rId65" Type="http://schemas.openxmlformats.org/officeDocument/2006/relationships/control" Target="../activeX/activeX33.xml"/><Relationship Id="rId73" Type="http://schemas.openxmlformats.org/officeDocument/2006/relationships/control" Target="../activeX/activeX37.xml"/><Relationship Id="rId78" Type="http://schemas.openxmlformats.org/officeDocument/2006/relationships/control" Target="../activeX/activeX41.xml"/><Relationship Id="rId81" Type="http://schemas.openxmlformats.org/officeDocument/2006/relationships/image" Target="../media/image37.emf"/><Relationship Id="rId86" Type="http://schemas.openxmlformats.org/officeDocument/2006/relationships/image" Target="../media/image38.emf"/><Relationship Id="rId94" Type="http://schemas.openxmlformats.org/officeDocument/2006/relationships/image" Target="../media/image41.emf"/><Relationship Id="rId99" Type="http://schemas.openxmlformats.org/officeDocument/2006/relationships/image" Target="../media/image43.emf"/><Relationship Id="rId101" Type="http://schemas.openxmlformats.org/officeDocument/2006/relationships/control" Target="../activeX/activeX56.xml"/><Relationship Id="rId4" Type="http://schemas.openxmlformats.org/officeDocument/2006/relationships/image" Target="../media/image1.emf"/><Relationship Id="rId9" Type="http://schemas.openxmlformats.org/officeDocument/2006/relationships/control" Target="../activeX/activeX4.xml"/><Relationship Id="rId13" Type="http://schemas.openxmlformats.org/officeDocument/2006/relationships/image" Target="../media/image5.emf"/><Relationship Id="rId18" Type="http://schemas.openxmlformats.org/officeDocument/2006/relationships/control" Target="../activeX/activeX9.xml"/><Relationship Id="rId39" Type="http://schemas.openxmlformats.org/officeDocument/2006/relationships/control" Target="../activeX/activeX20.xml"/><Relationship Id="rId34" Type="http://schemas.openxmlformats.org/officeDocument/2006/relationships/control" Target="../activeX/activeX17.xml"/><Relationship Id="rId50" Type="http://schemas.openxmlformats.org/officeDocument/2006/relationships/image" Target="../media/image23.emf"/><Relationship Id="rId55" Type="http://schemas.openxmlformats.org/officeDocument/2006/relationships/control" Target="../activeX/activeX28.xml"/><Relationship Id="rId76" Type="http://schemas.openxmlformats.org/officeDocument/2006/relationships/control" Target="../activeX/activeX39.xml"/><Relationship Id="rId97" Type="http://schemas.openxmlformats.org/officeDocument/2006/relationships/control" Target="../activeX/activeX53.xml"/><Relationship Id="rId104" Type="http://schemas.openxmlformats.org/officeDocument/2006/relationships/image" Target="../media/image45.emf"/><Relationship Id="rId7" Type="http://schemas.openxmlformats.org/officeDocument/2006/relationships/control" Target="../activeX/activeX3.xml"/><Relationship Id="rId71" Type="http://schemas.openxmlformats.org/officeDocument/2006/relationships/control" Target="../activeX/activeX36.xml"/><Relationship Id="rId92" Type="http://schemas.openxmlformats.org/officeDocument/2006/relationships/image" Target="../media/image40.emf"/><Relationship Id="rId2" Type="http://schemas.openxmlformats.org/officeDocument/2006/relationships/vmlDrawing" Target="../drawings/vmlDrawing1.vml"/><Relationship Id="rId29" Type="http://schemas.openxmlformats.org/officeDocument/2006/relationships/image" Target="../media/image13.emf"/><Relationship Id="rId24" Type="http://schemas.openxmlformats.org/officeDocument/2006/relationships/control" Target="../activeX/activeX12.xml"/><Relationship Id="rId40" Type="http://schemas.openxmlformats.org/officeDocument/2006/relationships/image" Target="../media/image18.emf"/><Relationship Id="rId45" Type="http://schemas.openxmlformats.org/officeDocument/2006/relationships/control" Target="../activeX/activeX23.xml"/><Relationship Id="rId66" Type="http://schemas.openxmlformats.org/officeDocument/2006/relationships/image" Target="../media/image31.emf"/><Relationship Id="rId87" Type="http://schemas.openxmlformats.org/officeDocument/2006/relationships/control" Target="../activeX/activeX47.xml"/><Relationship Id="rId61" Type="http://schemas.openxmlformats.org/officeDocument/2006/relationships/control" Target="../activeX/activeX31.xml"/><Relationship Id="rId82" Type="http://schemas.openxmlformats.org/officeDocument/2006/relationships/control" Target="../activeX/activeX43.xml"/><Relationship Id="rId19" Type="http://schemas.openxmlformats.org/officeDocument/2006/relationships/image" Target="../media/image8.emf"/><Relationship Id="rId14" Type="http://schemas.openxmlformats.org/officeDocument/2006/relationships/control" Target="../activeX/activeX7.xml"/><Relationship Id="rId30" Type="http://schemas.openxmlformats.org/officeDocument/2006/relationships/control" Target="../activeX/activeX15.xml"/><Relationship Id="rId35" Type="http://schemas.openxmlformats.org/officeDocument/2006/relationships/image" Target="../media/image16.emf"/><Relationship Id="rId56" Type="http://schemas.openxmlformats.org/officeDocument/2006/relationships/image" Target="../media/image26.emf"/><Relationship Id="rId77" Type="http://schemas.openxmlformats.org/officeDocument/2006/relationships/control" Target="../activeX/activeX40.xml"/><Relationship Id="rId100" Type="http://schemas.openxmlformats.org/officeDocument/2006/relationships/control" Target="../activeX/activeX55.xml"/><Relationship Id="rId105" Type="http://schemas.openxmlformats.org/officeDocument/2006/relationships/control" Target="../activeX/activeX58.xml"/><Relationship Id="rId8" Type="http://schemas.openxmlformats.org/officeDocument/2006/relationships/image" Target="../media/image3.emf"/><Relationship Id="rId51" Type="http://schemas.openxmlformats.org/officeDocument/2006/relationships/control" Target="../activeX/activeX26.xml"/><Relationship Id="rId72" Type="http://schemas.openxmlformats.org/officeDocument/2006/relationships/image" Target="../media/image34.emf"/><Relationship Id="rId93" Type="http://schemas.openxmlformats.org/officeDocument/2006/relationships/control" Target="../activeX/activeX51.xml"/><Relationship Id="rId98" Type="http://schemas.openxmlformats.org/officeDocument/2006/relationships/control" Target="../activeX/activeX54.xml"/><Relationship Id="rId3" Type="http://schemas.openxmlformats.org/officeDocument/2006/relationships/control" Target="../activeX/activeX1.xml"/><Relationship Id="rId25" Type="http://schemas.openxmlformats.org/officeDocument/2006/relationships/image" Target="../media/image11.emf"/><Relationship Id="rId46" Type="http://schemas.openxmlformats.org/officeDocument/2006/relationships/image" Target="../media/image21.emf"/><Relationship Id="rId67" Type="http://schemas.openxmlformats.org/officeDocument/2006/relationships/control" Target="../activeX/activeX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BE2C-14B5-481F-9C28-50FCB61F74C2}">
  <sheetPr filterMode="1"/>
  <dimension ref="A2:P22"/>
  <sheetViews>
    <sheetView workbookViewId="0">
      <selection activeCell="E8" sqref="E8"/>
    </sheetView>
  </sheetViews>
  <sheetFormatPr baseColWidth="10" defaultRowHeight="14.75" x14ac:dyDescent="0.75"/>
  <cols>
    <col min="5" max="5" width="13.453125" bestFit="1" customWidth="1"/>
    <col min="6" max="6" width="11.953125" bestFit="1" customWidth="1"/>
    <col min="11" max="12" width="14.453125" customWidth="1"/>
    <col min="14" max="14" width="18.6328125" customWidth="1"/>
  </cols>
  <sheetData>
    <row r="2" spans="1:16" x14ac:dyDescent="0.75">
      <c r="A2" t="s">
        <v>22</v>
      </c>
      <c r="B2" t="s">
        <v>9</v>
      </c>
      <c r="C2" t="s">
        <v>7</v>
      </c>
      <c r="D2" t="s">
        <v>5</v>
      </c>
      <c r="E2" t="s">
        <v>6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11</v>
      </c>
      <c r="L2" t="s">
        <v>23</v>
      </c>
      <c r="M2" t="s">
        <v>13</v>
      </c>
      <c r="N2" t="s">
        <v>12</v>
      </c>
      <c r="O2" t="s">
        <v>14</v>
      </c>
      <c r="P2" t="s">
        <v>15</v>
      </c>
    </row>
    <row r="3" spans="1:16" x14ac:dyDescent="0.75">
      <c r="A3" t="s">
        <v>8</v>
      </c>
      <c r="B3" t="s">
        <v>10</v>
      </c>
      <c r="C3">
        <v>5569500</v>
      </c>
      <c r="D3">
        <v>0.12</v>
      </c>
      <c r="E3" s="1">
        <v>500000</v>
      </c>
      <c r="F3">
        <v>12</v>
      </c>
      <c r="G3">
        <f>+F3/2*1.25</f>
        <v>7.5</v>
      </c>
      <c r="H3">
        <v>2.464</v>
      </c>
      <c r="I3">
        <v>7000</v>
      </c>
      <c r="J3">
        <v>52</v>
      </c>
      <c r="K3" s="1">
        <f>+G3*H3*I3</f>
        <v>129360</v>
      </c>
      <c r="L3">
        <f>+G3*H3</f>
        <v>18.48</v>
      </c>
      <c r="M3" s="6">
        <f>+L3/$L$18</f>
        <v>0.52559726962457343</v>
      </c>
      <c r="N3" s="1">
        <f>+(E3*J3*M3)/G3</f>
        <v>1822070.534698521</v>
      </c>
      <c r="O3" s="1">
        <f>+C3*D3</f>
        <v>668340</v>
      </c>
      <c r="P3" s="3">
        <f>+(K3+N3+O3)/C3</f>
        <v>0.47037804734689304</v>
      </c>
    </row>
    <row r="4" spans="1:16" hidden="1" x14ac:dyDescent="0.75">
      <c r="A4" t="s">
        <v>8</v>
      </c>
      <c r="B4" t="s">
        <v>16</v>
      </c>
      <c r="C4">
        <v>5569500</v>
      </c>
      <c r="D4">
        <v>0.12</v>
      </c>
      <c r="E4" s="1">
        <v>600000</v>
      </c>
      <c r="F4">
        <v>19</v>
      </c>
      <c r="G4">
        <f t="shared" ref="G4:G17" si="0">+F4/2*1.25</f>
        <v>11.875</v>
      </c>
      <c r="H4">
        <v>2.464</v>
      </c>
      <c r="I4">
        <v>5000</v>
      </c>
      <c r="J4">
        <v>52</v>
      </c>
      <c r="K4" s="1">
        <f t="shared" ref="K4:K7" si="1">+G4*H4*I4</f>
        <v>146300</v>
      </c>
      <c r="M4">
        <v>0.4</v>
      </c>
      <c r="N4" s="1">
        <f>+E4*J4*M4/G4</f>
        <v>1050947.3684210526</v>
      </c>
      <c r="O4" s="1">
        <f t="shared" ref="O4:O7" si="2">+C4*D4</f>
        <v>668340</v>
      </c>
      <c r="P4" s="3">
        <f>+(K4+N4+O4)/C4</f>
        <v>0.33496496425550815</v>
      </c>
    </row>
    <row r="5" spans="1:16" hidden="1" x14ac:dyDescent="0.75">
      <c r="A5" t="s">
        <v>8</v>
      </c>
      <c r="B5" t="s">
        <v>17</v>
      </c>
      <c r="C5">
        <v>5569500</v>
      </c>
      <c r="D5">
        <v>0.12</v>
      </c>
      <c r="E5" s="1">
        <v>300000</v>
      </c>
      <c r="F5">
        <v>15</v>
      </c>
      <c r="G5">
        <f t="shared" si="0"/>
        <v>9.375</v>
      </c>
      <c r="H5">
        <v>2.464</v>
      </c>
      <c r="I5">
        <v>4000</v>
      </c>
      <c r="J5">
        <v>52</v>
      </c>
      <c r="K5" s="1">
        <f t="shared" si="1"/>
        <v>92400</v>
      </c>
      <c r="M5">
        <v>0.4</v>
      </c>
      <c r="N5" s="1">
        <f t="shared" ref="N4:N10" si="3">+E5*J5*M5/G5</f>
        <v>665600</v>
      </c>
      <c r="O5" s="1">
        <f t="shared" si="2"/>
        <v>668340</v>
      </c>
      <c r="P5" s="3">
        <f>+(K5+N5+O5)/C5</f>
        <v>0.25609839303348597</v>
      </c>
    </row>
    <row r="6" spans="1:16" hidden="1" x14ac:dyDescent="0.75">
      <c r="A6" t="s">
        <v>8</v>
      </c>
      <c r="B6" t="s">
        <v>18</v>
      </c>
      <c r="C6">
        <v>5569500</v>
      </c>
      <c r="D6">
        <v>0.12</v>
      </c>
      <c r="E6" s="1">
        <v>900000</v>
      </c>
      <c r="F6">
        <f>+F4+F5</f>
        <v>34</v>
      </c>
      <c r="G6">
        <f t="shared" si="0"/>
        <v>21.25</v>
      </c>
      <c r="H6">
        <v>2.464</v>
      </c>
      <c r="I6">
        <v>3000</v>
      </c>
      <c r="J6">
        <v>52</v>
      </c>
      <c r="K6" s="1">
        <f t="shared" si="1"/>
        <v>157080</v>
      </c>
      <c r="M6">
        <v>0.4</v>
      </c>
      <c r="N6" s="1">
        <f t="shared" si="3"/>
        <v>880941.17647058819</v>
      </c>
      <c r="O6" s="1">
        <f t="shared" si="2"/>
        <v>668340</v>
      </c>
      <c r="P6" s="3">
        <f>+(K6+N6+O6)/C6</f>
        <v>0.30637600798466436</v>
      </c>
    </row>
    <row r="7" spans="1:16" hidden="1" x14ac:dyDescent="0.75">
      <c r="A7" t="s">
        <v>8</v>
      </c>
      <c r="B7" t="s">
        <v>19</v>
      </c>
      <c r="C7">
        <v>5569500</v>
      </c>
      <c r="D7">
        <v>0.12</v>
      </c>
      <c r="E7" s="1">
        <v>1000000</v>
      </c>
      <c r="F7">
        <f>+F3+F4+F5</f>
        <v>46</v>
      </c>
      <c r="G7">
        <f t="shared" si="0"/>
        <v>28.75</v>
      </c>
      <c r="H7">
        <v>2.464</v>
      </c>
      <c r="I7">
        <v>2500</v>
      </c>
      <c r="J7">
        <v>52</v>
      </c>
      <c r="K7" s="1">
        <f>+G7*H7*I7</f>
        <v>177100</v>
      </c>
      <c r="M7">
        <v>0.4</v>
      </c>
      <c r="N7" s="1">
        <f t="shared" si="3"/>
        <v>723478.26086956519</v>
      </c>
      <c r="O7" s="1">
        <f>+C7*D7</f>
        <v>668340</v>
      </c>
      <c r="P7" s="3">
        <f>+(K7+N7+O7)/C7</f>
        <v>0.28169822441324449</v>
      </c>
    </row>
    <row r="8" spans="1:16" x14ac:dyDescent="0.75">
      <c r="A8" t="s">
        <v>20</v>
      </c>
      <c r="B8" t="s">
        <v>10</v>
      </c>
      <c r="C8">
        <v>5038000</v>
      </c>
      <c r="D8">
        <v>0.12</v>
      </c>
      <c r="E8" s="1">
        <v>500000</v>
      </c>
      <c r="F8">
        <v>7</v>
      </c>
      <c r="G8">
        <f t="shared" si="0"/>
        <v>4.375</v>
      </c>
      <c r="H8">
        <v>1.5840000000000001</v>
      </c>
      <c r="I8">
        <v>7000</v>
      </c>
      <c r="J8">
        <v>52</v>
      </c>
      <c r="K8" s="1">
        <f>+G8*H8*I8</f>
        <v>48510.000000000007</v>
      </c>
      <c r="L8">
        <f>+G8*H8</f>
        <v>6.9300000000000006</v>
      </c>
      <c r="M8" s="6">
        <f>+L8/$L$18</f>
        <v>0.19709897610921506</v>
      </c>
      <c r="N8" s="1">
        <f>+(E8*J8*M8)/G8</f>
        <v>1171331.0580204781</v>
      </c>
      <c r="O8" s="1">
        <f>+C8*D8</f>
        <v>604560</v>
      </c>
      <c r="P8" s="3">
        <f>+(K8+N8+O8)/C8</f>
        <v>0.3621280385114089</v>
      </c>
    </row>
    <row r="9" spans="1:16" hidden="1" x14ac:dyDescent="0.75">
      <c r="A9" t="s">
        <v>20</v>
      </c>
      <c r="B9" t="s">
        <v>16</v>
      </c>
      <c r="C9">
        <v>5038000</v>
      </c>
      <c r="D9">
        <v>0.12</v>
      </c>
      <c r="E9" s="1">
        <v>600000</v>
      </c>
      <c r="F9">
        <v>10</v>
      </c>
      <c r="G9">
        <f t="shared" si="0"/>
        <v>6.25</v>
      </c>
      <c r="H9">
        <v>1.5840000000000001</v>
      </c>
      <c r="I9">
        <v>5000</v>
      </c>
      <c r="J9">
        <v>52</v>
      </c>
      <c r="K9" s="1">
        <f t="shared" ref="K9:K17" si="4">+G9*H9*I9</f>
        <v>49500</v>
      </c>
      <c r="M9">
        <v>0.3</v>
      </c>
      <c r="N9" s="1">
        <f t="shared" si="3"/>
        <v>1497600</v>
      </c>
      <c r="O9" s="1">
        <f t="shared" ref="O8:O10" si="5">+C9*D9</f>
        <v>604560</v>
      </c>
      <c r="P9" s="3">
        <f>+(K9+N9+O9)/C9</f>
        <v>0.42708614529575228</v>
      </c>
    </row>
    <row r="10" spans="1:16" hidden="1" x14ac:dyDescent="0.75">
      <c r="A10" t="s">
        <v>20</v>
      </c>
      <c r="B10" t="s">
        <v>17</v>
      </c>
      <c r="C10">
        <v>5038000</v>
      </c>
      <c r="D10">
        <v>0.12</v>
      </c>
      <c r="E10" s="1">
        <v>300000</v>
      </c>
      <c r="F10">
        <v>10</v>
      </c>
      <c r="G10">
        <f t="shared" si="0"/>
        <v>6.25</v>
      </c>
      <c r="H10">
        <v>1.5840000000000001</v>
      </c>
      <c r="I10">
        <v>4000</v>
      </c>
      <c r="J10">
        <v>52</v>
      </c>
      <c r="K10" s="1">
        <f t="shared" si="4"/>
        <v>39600</v>
      </c>
      <c r="M10">
        <v>0.3</v>
      </c>
      <c r="N10" s="1">
        <f t="shared" si="3"/>
        <v>748800</v>
      </c>
      <c r="O10" s="1">
        <f t="shared" si="5"/>
        <v>604560</v>
      </c>
      <c r="P10" s="3">
        <f>+(K10+N10+O10)/C10</f>
        <v>0.27649067090115126</v>
      </c>
    </row>
    <row r="11" spans="1:16" hidden="1" x14ac:dyDescent="0.75">
      <c r="A11" t="s">
        <v>20</v>
      </c>
      <c r="B11" t="s">
        <v>18</v>
      </c>
      <c r="C11">
        <v>5038000</v>
      </c>
      <c r="D11">
        <v>0.12</v>
      </c>
      <c r="E11" s="1">
        <v>900000</v>
      </c>
      <c r="F11">
        <f>+F9+F10</f>
        <v>20</v>
      </c>
      <c r="G11">
        <f t="shared" si="0"/>
        <v>12.5</v>
      </c>
      <c r="H11">
        <v>1.5840000000000001</v>
      </c>
      <c r="I11">
        <v>3000</v>
      </c>
      <c r="J11">
        <v>52</v>
      </c>
      <c r="K11" s="1">
        <f t="shared" si="4"/>
        <v>59400</v>
      </c>
      <c r="M11">
        <v>0.3</v>
      </c>
      <c r="N11" s="1">
        <f t="shared" ref="N11:N12" si="6">+E11*J11*M11/G11</f>
        <v>1123200</v>
      </c>
      <c r="O11" s="1">
        <f t="shared" ref="O11:O12" si="7">+C11*D11</f>
        <v>604560</v>
      </c>
      <c r="P11" s="3">
        <f>+(K11+N11+O11)/C11</f>
        <v>0.35473600635172686</v>
      </c>
    </row>
    <row r="12" spans="1:16" hidden="1" x14ac:dyDescent="0.75">
      <c r="A12" t="s">
        <v>20</v>
      </c>
      <c r="B12" t="s">
        <v>19</v>
      </c>
      <c r="C12">
        <v>5038000</v>
      </c>
      <c r="D12">
        <v>0.12</v>
      </c>
      <c r="E12" s="1">
        <v>1000000</v>
      </c>
      <c r="F12">
        <f>+F8+F9+F10</f>
        <v>27</v>
      </c>
      <c r="G12">
        <f t="shared" si="0"/>
        <v>16.875</v>
      </c>
      <c r="H12">
        <v>1.5840000000000001</v>
      </c>
      <c r="I12">
        <v>2500</v>
      </c>
      <c r="J12">
        <v>52</v>
      </c>
      <c r="K12" s="1">
        <f t="shared" si="4"/>
        <v>66825</v>
      </c>
      <c r="M12">
        <v>0.3</v>
      </c>
      <c r="N12" s="1">
        <f t="shared" si="6"/>
        <v>924444.4444444445</v>
      </c>
      <c r="O12" s="1">
        <f t="shared" si="7"/>
        <v>604560</v>
      </c>
      <c r="P12" s="3">
        <f>+(K12+N12+O12)/C12</f>
        <v>0.31675852410568567</v>
      </c>
    </row>
    <row r="13" spans="1:16" x14ac:dyDescent="0.75">
      <c r="A13" t="s">
        <v>21</v>
      </c>
      <c r="B13" t="s">
        <v>10</v>
      </c>
      <c r="C13">
        <v>5814000</v>
      </c>
      <c r="D13">
        <v>0.12</v>
      </c>
      <c r="E13" s="1">
        <v>500000</v>
      </c>
      <c r="F13">
        <v>4</v>
      </c>
      <c r="G13">
        <f t="shared" si="0"/>
        <v>2.5</v>
      </c>
      <c r="H13">
        <v>3.9</v>
      </c>
      <c r="I13">
        <v>7000</v>
      </c>
      <c r="J13">
        <v>52</v>
      </c>
      <c r="K13" s="1">
        <f t="shared" si="4"/>
        <v>68250</v>
      </c>
      <c r="L13">
        <f>+G13*H13</f>
        <v>9.75</v>
      </c>
      <c r="M13" s="6">
        <f>+L13/$L$18</f>
        <v>0.27730375426621162</v>
      </c>
      <c r="N13" s="1">
        <f>+(E13*J13*M13)/G13</f>
        <v>2883959.0443686009</v>
      </c>
      <c r="O13" s="1">
        <f>+C13*D13</f>
        <v>697680</v>
      </c>
      <c r="P13" s="3">
        <f>+(K13+N13+O13)/C13</f>
        <v>0.627775893424252</v>
      </c>
    </row>
    <row r="14" spans="1:16" hidden="1" x14ac:dyDescent="0.75">
      <c r="A14" t="s">
        <v>21</v>
      </c>
      <c r="B14" t="s">
        <v>16</v>
      </c>
      <c r="C14">
        <v>5814000</v>
      </c>
      <c r="D14">
        <v>0.12</v>
      </c>
      <c r="E14" s="1">
        <v>600000</v>
      </c>
      <c r="F14">
        <v>9</v>
      </c>
      <c r="G14">
        <f t="shared" si="0"/>
        <v>5.625</v>
      </c>
      <c r="H14">
        <v>3.9</v>
      </c>
      <c r="I14">
        <v>5000</v>
      </c>
      <c r="J14">
        <v>52</v>
      </c>
      <c r="K14" s="1">
        <f>+G14*H14*I14</f>
        <v>109687.5</v>
      </c>
      <c r="M14">
        <v>0.3</v>
      </c>
      <c r="N14" s="1">
        <f>+E14*J14*M14/G14</f>
        <v>1664000</v>
      </c>
      <c r="O14" s="1">
        <f>+C14*D14</f>
        <v>697680</v>
      </c>
      <c r="P14" s="3">
        <f>+(K14+N14+O14)/C14</f>
        <v>0.42507180942552458</v>
      </c>
    </row>
    <row r="15" spans="1:16" hidden="1" x14ac:dyDescent="0.75">
      <c r="A15" t="s">
        <v>21</v>
      </c>
      <c r="B15" t="s">
        <v>17</v>
      </c>
      <c r="C15">
        <v>5814000</v>
      </c>
      <c r="D15">
        <v>0.12</v>
      </c>
      <c r="E15" s="1">
        <v>300000</v>
      </c>
      <c r="F15">
        <v>0</v>
      </c>
      <c r="G15">
        <f t="shared" si="0"/>
        <v>0</v>
      </c>
      <c r="H15">
        <v>3.9</v>
      </c>
      <c r="I15">
        <v>4000</v>
      </c>
      <c r="J15">
        <v>52</v>
      </c>
      <c r="K15" s="1">
        <f t="shared" si="4"/>
        <v>0</v>
      </c>
      <c r="M15">
        <v>0.3</v>
      </c>
      <c r="N15" s="1"/>
      <c r="O15" s="1"/>
      <c r="P15" s="3"/>
    </row>
    <row r="16" spans="1:16" hidden="1" x14ac:dyDescent="0.75">
      <c r="A16" t="s">
        <v>21</v>
      </c>
      <c r="B16" t="s">
        <v>18</v>
      </c>
      <c r="C16">
        <v>5814000</v>
      </c>
      <c r="D16">
        <v>0.12</v>
      </c>
      <c r="E16" s="1">
        <v>900000</v>
      </c>
      <c r="F16">
        <f>+F14+F15</f>
        <v>9</v>
      </c>
      <c r="G16">
        <f t="shared" si="0"/>
        <v>5.625</v>
      </c>
      <c r="H16">
        <v>3.9</v>
      </c>
      <c r="I16">
        <v>3000</v>
      </c>
      <c r="J16">
        <v>52</v>
      </c>
      <c r="K16" s="1">
        <f t="shared" si="4"/>
        <v>65812.5</v>
      </c>
      <c r="M16">
        <v>0.3</v>
      </c>
      <c r="N16" s="1">
        <f>+E16*J16*M16/G16</f>
        <v>2496000</v>
      </c>
      <c r="O16" s="1">
        <f>+C16*D16</f>
        <v>697680</v>
      </c>
      <c r="P16" s="3">
        <f>+(K16+N16+O16)/C16</f>
        <v>0.56062822497420017</v>
      </c>
    </row>
    <row r="17" spans="1:16" hidden="1" x14ac:dyDescent="0.75">
      <c r="A17" t="s">
        <v>21</v>
      </c>
      <c r="B17" t="s">
        <v>19</v>
      </c>
      <c r="C17">
        <v>5814000</v>
      </c>
      <c r="D17">
        <v>0.12</v>
      </c>
      <c r="E17" s="1">
        <v>1000000</v>
      </c>
      <c r="F17">
        <f>+F13+F14+F15</f>
        <v>13</v>
      </c>
      <c r="G17">
        <f t="shared" si="0"/>
        <v>8.125</v>
      </c>
      <c r="H17">
        <v>3.9</v>
      </c>
      <c r="I17">
        <v>2500</v>
      </c>
      <c r="J17">
        <v>52</v>
      </c>
      <c r="K17" s="1">
        <f t="shared" si="4"/>
        <v>79218.75</v>
      </c>
      <c r="M17">
        <v>0.3</v>
      </c>
      <c r="N17" s="1">
        <f>+E17*J17*M17/G17</f>
        <v>1920000</v>
      </c>
      <c r="O17" s="1">
        <f>+C17*D17</f>
        <v>697680</v>
      </c>
      <c r="P17" s="3">
        <f>+(K17+N17+O17)/C17</f>
        <v>0.46386287409700722</v>
      </c>
    </row>
    <row r="18" spans="1:16" x14ac:dyDescent="0.75">
      <c r="G18" s="2"/>
      <c r="L18">
        <f>SUBTOTAL(9,L3:L13)</f>
        <v>35.159999999999997</v>
      </c>
    </row>
    <row r="20" spans="1:16" x14ac:dyDescent="0.75">
      <c r="G20" s="4"/>
    </row>
    <row r="22" spans="1:16" x14ac:dyDescent="0.75">
      <c r="G22" s="5"/>
    </row>
  </sheetData>
  <autoFilter ref="A2:O17" xr:uid="{2EBFBE2C-14B5-481F-9C28-50FCB61F74C2}">
    <filterColumn colId="1">
      <filters>
        <filter val="Nort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1DC87-1A0C-497A-A7AA-D2C25558FEE7}">
  <sheetPr codeName="Hoja1"/>
  <dimension ref="A1:G30"/>
  <sheetViews>
    <sheetView workbookViewId="0">
      <selection activeCell="I5" sqref="I5"/>
    </sheetView>
  </sheetViews>
  <sheetFormatPr baseColWidth="10" defaultRowHeight="14.75" x14ac:dyDescent="0.75"/>
  <sheetData>
    <row r="1" spans="1:7" ht="29.5" x14ac:dyDescent="0.75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/>
      <c r="G1" s="7"/>
    </row>
    <row r="2" spans="1:7" ht="16.75" x14ac:dyDescent="0.75">
      <c r="A2" s="9">
        <v>1</v>
      </c>
      <c r="B2" s="9"/>
      <c r="C2" s="9"/>
      <c r="D2" s="9"/>
      <c r="E2" s="9"/>
      <c r="F2" s="9"/>
      <c r="G2" s="9" t="s">
        <v>29</v>
      </c>
    </row>
    <row r="3" spans="1:7" ht="16.75" x14ac:dyDescent="0.75">
      <c r="A3" s="9">
        <v>2</v>
      </c>
      <c r="B3" s="9"/>
      <c r="C3" s="9"/>
      <c r="D3" s="9"/>
      <c r="E3" s="9"/>
      <c r="F3" s="9"/>
      <c r="G3" s="9" t="s">
        <v>29</v>
      </c>
    </row>
    <row r="4" spans="1:7" ht="16.75" x14ac:dyDescent="0.75">
      <c r="A4" s="9">
        <v>3</v>
      </c>
      <c r="B4" s="9"/>
      <c r="C4" s="9"/>
      <c r="D4" s="9"/>
      <c r="E4" s="9"/>
      <c r="F4" s="9"/>
      <c r="G4" s="9" t="s">
        <v>29</v>
      </c>
    </row>
    <row r="5" spans="1:7" ht="16.75" x14ac:dyDescent="0.75">
      <c r="A5" s="9">
        <v>4</v>
      </c>
      <c r="B5" s="9"/>
      <c r="C5" s="9"/>
      <c r="D5" s="9"/>
      <c r="E5" s="9"/>
      <c r="F5" s="9"/>
      <c r="G5" s="9" t="s">
        <v>29</v>
      </c>
    </row>
    <row r="6" spans="1:7" ht="16.75" x14ac:dyDescent="0.75">
      <c r="A6" s="9">
        <v>5</v>
      </c>
      <c r="B6" s="9"/>
      <c r="C6" s="9"/>
      <c r="D6" s="9"/>
      <c r="E6" s="9"/>
      <c r="F6" s="9"/>
      <c r="G6" s="9" t="s">
        <v>29</v>
      </c>
    </row>
    <row r="7" spans="1:7" ht="16.75" x14ac:dyDescent="0.75">
      <c r="A7" s="9">
        <v>6</v>
      </c>
      <c r="B7" s="9"/>
      <c r="C7" s="9"/>
      <c r="D7" s="9"/>
      <c r="E7" s="9"/>
      <c r="F7" s="9"/>
      <c r="G7" s="9" t="s">
        <v>29</v>
      </c>
    </row>
    <row r="8" spans="1:7" ht="16.75" x14ac:dyDescent="0.75">
      <c r="A8" s="9">
        <v>7</v>
      </c>
      <c r="B8" s="9"/>
      <c r="C8" s="9"/>
      <c r="D8" s="9"/>
      <c r="E8" s="9"/>
      <c r="F8" s="9"/>
      <c r="G8" s="9" t="s">
        <v>29</v>
      </c>
    </row>
    <row r="9" spans="1:7" ht="16.75" x14ac:dyDescent="0.75">
      <c r="A9" s="9">
        <v>8</v>
      </c>
      <c r="B9" s="9"/>
      <c r="C9" s="9"/>
      <c r="D9" s="9"/>
      <c r="E9" s="9"/>
      <c r="F9" s="9"/>
      <c r="G9" s="9" t="s">
        <v>29</v>
      </c>
    </row>
    <row r="10" spans="1:7" ht="16.75" x14ac:dyDescent="0.75">
      <c r="A10" s="9">
        <v>9</v>
      </c>
      <c r="B10" s="9"/>
      <c r="C10" s="9"/>
      <c r="D10" s="9"/>
      <c r="E10" s="9"/>
      <c r="F10" s="9"/>
      <c r="G10" s="9" t="s">
        <v>29</v>
      </c>
    </row>
    <row r="11" spans="1:7" ht="16.75" x14ac:dyDescent="0.75">
      <c r="A11" s="9">
        <v>10</v>
      </c>
      <c r="B11" s="9"/>
      <c r="C11" s="9"/>
      <c r="D11" s="9"/>
      <c r="E11" s="9"/>
      <c r="F11" s="9"/>
      <c r="G11" s="9" t="s">
        <v>29</v>
      </c>
    </row>
    <row r="12" spans="1:7" ht="16.75" x14ac:dyDescent="0.75">
      <c r="A12" s="9">
        <v>11</v>
      </c>
      <c r="B12" s="9"/>
      <c r="C12" s="9"/>
      <c r="D12" s="9"/>
      <c r="E12" s="9"/>
      <c r="F12" s="9"/>
      <c r="G12" s="9" t="s">
        <v>29</v>
      </c>
    </row>
    <row r="13" spans="1:7" ht="16.75" x14ac:dyDescent="0.75">
      <c r="A13" s="9">
        <v>12</v>
      </c>
      <c r="B13" s="9"/>
      <c r="C13" s="9"/>
      <c r="D13" s="9"/>
      <c r="E13" s="9"/>
      <c r="F13" s="9"/>
      <c r="G13" s="9" t="s">
        <v>29</v>
      </c>
    </row>
    <row r="14" spans="1:7" ht="16.75" x14ac:dyDescent="0.75">
      <c r="A14" s="9">
        <v>13</v>
      </c>
      <c r="B14" s="9"/>
      <c r="C14" s="9"/>
      <c r="D14" s="9"/>
      <c r="E14" s="9"/>
      <c r="F14" s="9"/>
      <c r="G14" s="9" t="s">
        <v>29</v>
      </c>
    </row>
    <row r="15" spans="1:7" ht="16.75" x14ac:dyDescent="0.75">
      <c r="A15" s="9">
        <v>14</v>
      </c>
      <c r="B15" s="9"/>
      <c r="C15" s="9"/>
      <c r="D15" s="9"/>
      <c r="E15" s="9"/>
      <c r="F15" s="9"/>
      <c r="G15" s="9" t="s">
        <v>29</v>
      </c>
    </row>
    <row r="16" spans="1:7" ht="16.75" x14ac:dyDescent="0.75">
      <c r="A16" s="9">
        <v>15</v>
      </c>
      <c r="B16" s="9"/>
      <c r="C16" s="9"/>
      <c r="D16" s="9"/>
      <c r="E16" s="9"/>
      <c r="F16" s="9"/>
      <c r="G16" s="9" t="s">
        <v>29</v>
      </c>
    </row>
    <row r="17" spans="1:7" ht="16.75" x14ac:dyDescent="0.75">
      <c r="A17" s="9">
        <v>16</v>
      </c>
      <c r="B17" s="9"/>
      <c r="C17" s="9"/>
      <c r="D17" s="9"/>
      <c r="E17" s="9"/>
      <c r="F17" s="9"/>
      <c r="G17" s="9" t="s">
        <v>29</v>
      </c>
    </row>
    <row r="18" spans="1:7" ht="16.75" x14ac:dyDescent="0.75">
      <c r="A18" s="9">
        <v>17</v>
      </c>
      <c r="B18" s="9"/>
      <c r="C18" s="9"/>
      <c r="D18" s="9"/>
      <c r="E18" s="9"/>
      <c r="F18" s="9"/>
      <c r="G18" s="9" t="s">
        <v>29</v>
      </c>
    </row>
    <row r="19" spans="1:7" ht="16.75" x14ac:dyDescent="0.75">
      <c r="A19" s="9">
        <v>18</v>
      </c>
      <c r="B19" s="9"/>
      <c r="C19" s="9"/>
      <c r="D19" s="9"/>
      <c r="E19" s="9"/>
      <c r="F19" s="9"/>
      <c r="G19" s="9" t="s">
        <v>29</v>
      </c>
    </row>
    <row r="20" spans="1:7" ht="16.75" x14ac:dyDescent="0.75">
      <c r="A20" s="9">
        <v>19</v>
      </c>
      <c r="B20" s="9"/>
      <c r="C20" s="9"/>
      <c r="D20" s="9"/>
      <c r="E20" s="9"/>
      <c r="F20" s="9"/>
      <c r="G20" s="9" t="s">
        <v>29</v>
      </c>
    </row>
    <row r="21" spans="1:7" ht="16.75" x14ac:dyDescent="0.75">
      <c r="A21" s="9">
        <v>20</v>
      </c>
      <c r="B21" s="9"/>
      <c r="C21" s="9"/>
      <c r="D21" s="9"/>
      <c r="E21" s="9"/>
      <c r="F21" s="9"/>
      <c r="G21" s="9" t="s">
        <v>29</v>
      </c>
    </row>
    <row r="22" spans="1:7" ht="16.75" x14ac:dyDescent="0.75">
      <c r="A22" s="9">
        <v>21</v>
      </c>
      <c r="B22" s="9"/>
      <c r="C22" s="9"/>
      <c r="D22" s="9"/>
      <c r="E22" s="9"/>
      <c r="F22" s="9"/>
      <c r="G22" s="9" t="s">
        <v>29</v>
      </c>
    </row>
    <row r="23" spans="1:7" ht="16.75" x14ac:dyDescent="0.75">
      <c r="A23" s="9">
        <v>22</v>
      </c>
      <c r="B23" s="9"/>
      <c r="C23" s="9"/>
      <c r="D23" s="9"/>
      <c r="E23" s="9"/>
      <c r="F23" s="9"/>
      <c r="G23" s="9" t="s">
        <v>29</v>
      </c>
    </row>
    <row r="24" spans="1:7" ht="16.75" x14ac:dyDescent="0.75">
      <c r="A24" s="9">
        <v>23</v>
      </c>
      <c r="B24" s="9"/>
      <c r="C24" s="9"/>
      <c r="D24" s="9"/>
      <c r="E24" s="9"/>
      <c r="F24" s="9"/>
      <c r="G24" s="9" t="s">
        <v>29</v>
      </c>
    </row>
    <row r="25" spans="1:7" ht="16.75" x14ac:dyDescent="0.75">
      <c r="A25" s="9">
        <v>24</v>
      </c>
      <c r="B25" s="9"/>
      <c r="C25" s="9"/>
      <c r="D25" s="9"/>
      <c r="E25" s="9"/>
      <c r="F25" s="9"/>
      <c r="G25" s="9" t="s">
        <v>29</v>
      </c>
    </row>
    <row r="26" spans="1:7" ht="16.75" x14ac:dyDescent="0.75">
      <c r="A26" s="9">
        <v>25</v>
      </c>
      <c r="B26" s="9"/>
      <c r="C26" s="9"/>
      <c r="D26" s="9"/>
      <c r="E26" s="9"/>
      <c r="F26" s="9"/>
      <c r="G26" s="9" t="s">
        <v>29</v>
      </c>
    </row>
    <row r="27" spans="1:7" ht="16.75" x14ac:dyDescent="0.75">
      <c r="A27" s="9">
        <v>26</v>
      </c>
      <c r="B27" s="9"/>
      <c r="C27" s="9"/>
      <c r="D27" s="9"/>
      <c r="E27" s="9"/>
      <c r="F27" s="9"/>
      <c r="G27" s="9" t="s">
        <v>29</v>
      </c>
    </row>
    <row r="28" spans="1:7" ht="16.75" x14ac:dyDescent="0.75">
      <c r="A28" s="9">
        <v>27</v>
      </c>
      <c r="B28" s="9"/>
      <c r="C28" s="9"/>
      <c r="D28" s="9"/>
      <c r="E28" s="9"/>
      <c r="F28" s="9"/>
      <c r="G28" s="9" t="s">
        <v>29</v>
      </c>
    </row>
    <row r="29" spans="1:7" ht="16.75" x14ac:dyDescent="0.75">
      <c r="A29" s="9">
        <v>28</v>
      </c>
      <c r="B29" s="9"/>
      <c r="C29" s="9"/>
      <c r="D29" s="9"/>
      <c r="E29" s="9"/>
      <c r="F29" s="9"/>
      <c r="G29" s="9" t="s">
        <v>29</v>
      </c>
    </row>
    <row r="30" spans="1:7" ht="16.75" x14ac:dyDescent="0.75">
      <c r="A30" s="9">
        <v>29</v>
      </c>
      <c r="B30" s="9"/>
      <c r="C30" s="9"/>
      <c r="D30" s="9"/>
      <c r="E30" s="9"/>
      <c r="F30" s="9"/>
      <c r="G30" s="9" t="s">
        <v>29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9332" r:id="rId3" name="Control 116">
          <controlPr defaultSize="0" r:id="rId4">
            <anchor moveWithCells="1">
              <from>
                <xdr:col>5</xdr:col>
                <xdr:colOff>0</xdr:colOff>
                <xdr:row>29</xdr:row>
                <xdr:rowOff>0</xdr:rowOff>
              </from>
              <to>
                <xdr:col>6</xdr:col>
                <xdr:colOff>152400</xdr:colOff>
                <xdr:row>30</xdr:row>
                <xdr:rowOff>15875</xdr:rowOff>
              </to>
            </anchor>
          </controlPr>
        </control>
      </mc:Choice>
      <mc:Fallback>
        <control shapeId="9332" r:id="rId3" name="Control 116"/>
      </mc:Fallback>
    </mc:AlternateContent>
    <mc:AlternateContent xmlns:mc="http://schemas.openxmlformats.org/markup-compatibility/2006">
      <mc:Choice Requires="x14">
        <control shapeId="9331" r:id="rId5" name="Control 115">
          <controlPr defaultSize="0" r:id="rId6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2</xdr:col>
                <xdr:colOff>152400</xdr:colOff>
                <xdr:row>30</xdr:row>
                <xdr:rowOff>15875</xdr:rowOff>
              </to>
            </anchor>
          </controlPr>
        </control>
      </mc:Choice>
      <mc:Fallback>
        <control shapeId="9331" r:id="rId5" name="Control 115"/>
      </mc:Fallback>
    </mc:AlternateContent>
    <mc:AlternateContent xmlns:mc="http://schemas.openxmlformats.org/markup-compatibility/2006">
      <mc:Choice Requires="x14">
        <control shapeId="9330" r:id="rId7" name="Control 114">
          <controlPr defaultSize="0" r:id="rId8">
            <anchor moveWithCells="1">
              <from>
                <xdr:col>5</xdr:col>
                <xdr:colOff>0</xdr:colOff>
                <xdr:row>28</xdr:row>
                <xdr:rowOff>0</xdr:rowOff>
              </from>
              <to>
                <xdr:col>6</xdr:col>
                <xdr:colOff>152400</xdr:colOff>
                <xdr:row>29</xdr:row>
                <xdr:rowOff>15875</xdr:rowOff>
              </to>
            </anchor>
          </controlPr>
        </control>
      </mc:Choice>
      <mc:Fallback>
        <control shapeId="9330" r:id="rId7" name="Control 114"/>
      </mc:Fallback>
    </mc:AlternateContent>
    <mc:AlternateContent xmlns:mc="http://schemas.openxmlformats.org/markup-compatibility/2006">
      <mc:Choice Requires="x14">
        <control shapeId="9329" r:id="rId9" name="Control 113">
          <controlPr defaultSize="0" r:id="rId6">
            <anchor moveWithCells="1">
              <from>
                <xdr:col>1</xdr:col>
                <xdr:colOff>0</xdr:colOff>
                <xdr:row>28</xdr:row>
                <xdr:rowOff>0</xdr:rowOff>
              </from>
              <to>
                <xdr:col>2</xdr:col>
                <xdr:colOff>152400</xdr:colOff>
                <xdr:row>29</xdr:row>
                <xdr:rowOff>15875</xdr:rowOff>
              </to>
            </anchor>
          </controlPr>
        </control>
      </mc:Choice>
      <mc:Fallback>
        <control shapeId="9329" r:id="rId9" name="Control 113"/>
      </mc:Fallback>
    </mc:AlternateContent>
    <mc:AlternateContent xmlns:mc="http://schemas.openxmlformats.org/markup-compatibility/2006">
      <mc:Choice Requires="x14">
        <control shapeId="9328" r:id="rId10" name="Control 112">
          <controlPr defaultSize="0" r:id="rId11">
            <anchor moveWithCells="1">
              <from>
                <xdr:col>5</xdr:col>
                <xdr:colOff>0</xdr:colOff>
                <xdr:row>27</xdr:row>
                <xdr:rowOff>0</xdr:rowOff>
              </from>
              <to>
                <xdr:col>6</xdr:col>
                <xdr:colOff>152400</xdr:colOff>
                <xdr:row>28</xdr:row>
                <xdr:rowOff>15875</xdr:rowOff>
              </to>
            </anchor>
          </controlPr>
        </control>
      </mc:Choice>
      <mc:Fallback>
        <control shapeId="9328" r:id="rId10" name="Control 112"/>
      </mc:Fallback>
    </mc:AlternateContent>
    <mc:AlternateContent xmlns:mc="http://schemas.openxmlformats.org/markup-compatibility/2006">
      <mc:Choice Requires="x14">
        <control shapeId="9327" r:id="rId12" name="Control 111">
          <controlPr defaultSize="0" r:id="rId13">
            <anchor moveWithCells="1">
              <from>
                <xdr:col>1</xdr:col>
                <xdr:colOff>0</xdr:colOff>
                <xdr:row>27</xdr:row>
                <xdr:rowOff>0</xdr:rowOff>
              </from>
              <to>
                <xdr:col>2</xdr:col>
                <xdr:colOff>152400</xdr:colOff>
                <xdr:row>28</xdr:row>
                <xdr:rowOff>15875</xdr:rowOff>
              </to>
            </anchor>
          </controlPr>
        </control>
      </mc:Choice>
      <mc:Fallback>
        <control shapeId="9327" r:id="rId12" name="Control 111"/>
      </mc:Fallback>
    </mc:AlternateContent>
    <mc:AlternateContent xmlns:mc="http://schemas.openxmlformats.org/markup-compatibility/2006">
      <mc:Choice Requires="x14">
        <control shapeId="9326" r:id="rId14" name="Control 110">
          <controlPr defaultSize="0" r:id="rId15">
            <anchor moveWithCells="1">
              <from>
                <xdr:col>5</xdr:col>
                <xdr:colOff>0</xdr:colOff>
                <xdr:row>26</xdr:row>
                <xdr:rowOff>0</xdr:rowOff>
              </from>
              <to>
                <xdr:col>6</xdr:col>
                <xdr:colOff>152400</xdr:colOff>
                <xdr:row>27</xdr:row>
                <xdr:rowOff>15875</xdr:rowOff>
              </to>
            </anchor>
          </controlPr>
        </control>
      </mc:Choice>
      <mc:Fallback>
        <control shapeId="9326" r:id="rId14" name="Control 110"/>
      </mc:Fallback>
    </mc:AlternateContent>
    <mc:AlternateContent xmlns:mc="http://schemas.openxmlformats.org/markup-compatibility/2006">
      <mc:Choice Requires="x14">
        <control shapeId="9325" r:id="rId16" name="Control 109">
          <controlPr defaultSize="0" r:id="rId17">
            <anchor moveWithCells="1">
              <from>
                <xdr:col>1</xdr:col>
                <xdr:colOff>0</xdr:colOff>
                <xdr:row>26</xdr:row>
                <xdr:rowOff>0</xdr:rowOff>
              </from>
              <to>
                <xdr:col>2</xdr:col>
                <xdr:colOff>152400</xdr:colOff>
                <xdr:row>27</xdr:row>
                <xdr:rowOff>15875</xdr:rowOff>
              </to>
            </anchor>
          </controlPr>
        </control>
      </mc:Choice>
      <mc:Fallback>
        <control shapeId="9325" r:id="rId16" name="Control 109"/>
      </mc:Fallback>
    </mc:AlternateContent>
    <mc:AlternateContent xmlns:mc="http://schemas.openxmlformats.org/markup-compatibility/2006">
      <mc:Choice Requires="x14">
        <control shapeId="9324" r:id="rId18" name="Control 108">
          <controlPr defaultSize="0" r:id="rId19">
            <anchor moveWithCells="1">
              <from>
                <xdr:col>5</xdr:col>
                <xdr:colOff>0</xdr:colOff>
                <xdr:row>25</xdr:row>
                <xdr:rowOff>0</xdr:rowOff>
              </from>
              <to>
                <xdr:col>6</xdr:col>
                <xdr:colOff>152400</xdr:colOff>
                <xdr:row>26</xdr:row>
                <xdr:rowOff>15875</xdr:rowOff>
              </to>
            </anchor>
          </controlPr>
        </control>
      </mc:Choice>
      <mc:Fallback>
        <control shapeId="9324" r:id="rId18" name="Control 108"/>
      </mc:Fallback>
    </mc:AlternateContent>
    <mc:AlternateContent xmlns:mc="http://schemas.openxmlformats.org/markup-compatibility/2006">
      <mc:Choice Requires="x14">
        <control shapeId="9323" r:id="rId20" name="Control 107">
          <controlPr defaultSize="0" r:id="rId21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2</xdr:col>
                <xdr:colOff>152400</xdr:colOff>
                <xdr:row>26</xdr:row>
                <xdr:rowOff>15875</xdr:rowOff>
              </to>
            </anchor>
          </controlPr>
        </control>
      </mc:Choice>
      <mc:Fallback>
        <control shapeId="9323" r:id="rId20" name="Control 107"/>
      </mc:Fallback>
    </mc:AlternateContent>
    <mc:AlternateContent xmlns:mc="http://schemas.openxmlformats.org/markup-compatibility/2006">
      <mc:Choice Requires="x14">
        <control shapeId="9322" r:id="rId22" name="Control 106">
          <controlPr defaultSize="0" r:id="rId23">
            <anchor moveWithCells="1">
              <from>
                <xdr:col>5</xdr:col>
                <xdr:colOff>0</xdr:colOff>
                <xdr:row>24</xdr:row>
                <xdr:rowOff>0</xdr:rowOff>
              </from>
              <to>
                <xdr:col>6</xdr:col>
                <xdr:colOff>152400</xdr:colOff>
                <xdr:row>25</xdr:row>
                <xdr:rowOff>15875</xdr:rowOff>
              </to>
            </anchor>
          </controlPr>
        </control>
      </mc:Choice>
      <mc:Fallback>
        <control shapeId="9322" r:id="rId22" name="Control 106"/>
      </mc:Fallback>
    </mc:AlternateContent>
    <mc:AlternateContent xmlns:mc="http://schemas.openxmlformats.org/markup-compatibility/2006">
      <mc:Choice Requires="x14">
        <control shapeId="9321" r:id="rId24" name="Control 105">
          <controlPr defaultSize="0" r:id="rId25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2</xdr:col>
                <xdr:colOff>152400</xdr:colOff>
                <xdr:row>25</xdr:row>
                <xdr:rowOff>15875</xdr:rowOff>
              </to>
            </anchor>
          </controlPr>
        </control>
      </mc:Choice>
      <mc:Fallback>
        <control shapeId="9321" r:id="rId24" name="Control 105"/>
      </mc:Fallback>
    </mc:AlternateContent>
    <mc:AlternateContent xmlns:mc="http://schemas.openxmlformats.org/markup-compatibility/2006">
      <mc:Choice Requires="x14">
        <control shapeId="9320" r:id="rId26" name="Control 104">
          <controlPr defaultSize="0" r:id="rId27">
            <anchor moveWithCells="1">
              <from>
                <xdr:col>5</xdr:col>
                <xdr:colOff>0</xdr:colOff>
                <xdr:row>23</xdr:row>
                <xdr:rowOff>0</xdr:rowOff>
              </from>
              <to>
                <xdr:col>6</xdr:col>
                <xdr:colOff>152400</xdr:colOff>
                <xdr:row>24</xdr:row>
                <xdr:rowOff>15875</xdr:rowOff>
              </to>
            </anchor>
          </controlPr>
        </control>
      </mc:Choice>
      <mc:Fallback>
        <control shapeId="9320" r:id="rId26" name="Control 104"/>
      </mc:Fallback>
    </mc:AlternateContent>
    <mc:AlternateContent xmlns:mc="http://schemas.openxmlformats.org/markup-compatibility/2006">
      <mc:Choice Requires="x14">
        <control shapeId="9319" r:id="rId28" name="Control 103">
          <controlPr defaultSize="0" r:id="rId29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2</xdr:col>
                <xdr:colOff>152400</xdr:colOff>
                <xdr:row>24</xdr:row>
                <xdr:rowOff>15875</xdr:rowOff>
              </to>
            </anchor>
          </controlPr>
        </control>
      </mc:Choice>
      <mc:Fallback>
        <control shapeId="9319" r:id="rId28" name="Control 103"/>
      </mc:Fallback>
    </mc:AlternateContent>
    <mc:AlternateContent xmlns:mc="http://schemas.openxmlformats.org/markup-compatibility/2006">
      <mc:Choice Requires="x14">
        <control shapeId="9318" r:id="rId30" name="Control 102">
          <controlPr defaultSize="0" r:id="rId31">
            <anchor moveWithCells="1">
              <from>
                <xdr:col>5</xdr:col>
                <xdr:colOff>0</xdr:colOff>
                <xdr:row>22</xdr:row>
                <xdr:rowOff>0</xdr:rowOff>
              </from>
              <to>
                <xdr:col>6</xdr:col>
                <xdr:colOff>152400</xdr:colOff>
                <xdr:row>23</xdr:row>
                <xdr:rowOff>15875</xdr:rowOff>
              </to>
            </anchor>
          </controlPr>
        </control>
      </mc:Choice>
      <mc:Fallback>
        <control shapeId="9318" r:id="rId30" name="Control 102"/>
      </mc:Fallback>
    </mc:AlternateContent>
    <mc:AlternateContent xmlns:mc="http://schemas.openxmlformats.org/markup-compatibility/2006">
      <mc:Choice Requires="x14">
        <control shapeId="9317" r:id="rId32" name="Control 101">
          <controlPr defaultSize="0" r:id="rId33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2</xdr:col>
                <xdr:colOff>152400</xdr:colOff>
                <xdr:row>23</xdr:row>
                <xdr:rowOff>15875</xdr:rowOff>
              </to>
            </anchor>
          </controlPr>
        </control>
      </mc:Choice>
      <mc:Fallback>
        <control shapeId="9317" r:id="rId32" name="Control 101"/>
      </mc:Fallback>
    </mc:AlternateContent>
    <mc:AlternateContent xmlns:mc="http://schemas.openxmlformats.org/markup-compatibility/2006">
      <mc:Choice Requires="x14">
        <control shapeId="9316" r:id="rId34" name="Control 100">
          <controlPr defaultSize="0" r:id="rId35">
            <anchor moveWithCells="1">
              <from>
                <xdr:col>5</xdr:col>
                <xdr:colOff>0</xdr:colOff>
                <xdr:row>21</xdr:row>
                <xdr:rowOff>0</xdr:rowOff>
              </from>
              <to>
                <xdr:col>6</xdr:col>
                <xdr:colOff>152400</xdr:colOff>
                <xdr:row>22</xdr:row>
                <xdr:rowOff>15875</xdr:rowOff>
              </to>
            </anchor>
          </controlPr>
        </control>
      </mc:Choice>
      <mc:Fallback>
        <control shapeId="9316" r:id="rId34" name="Control 100"/>
      </mc:Fallback>
    </mc:AlternateContent>
    <mc:AlternateContent xmlns:mc="http://schemas.openxmlformats.org/markup-compatibility/2006">
      <mc:Choice Requires="x14">
        <control shapeId="9315" r:id="rId36" name="Control 99">
          <controlPr defaultSize="0" r:id="rId37">
            <anchor moveWithCells="1">
              <from>
                <xdr:col>1</xdr:col>
                <xdr:colOff>0</xdr:colOff>
                <xdr:row>21</xdr:row>
                <xdr:rowOff>0</xdr:rowOff>
              </from>
              <to>
                <xdr:col>2</xdr:col>
                <xdr:colOff>152400</xdr:colOff>
                <xdr:row>22</xdr:row>
                <xdr:rowOff>15875</xdr:rowOff>
              </to>
            </anchor>
          </controlPr>
        </control>
      </mc:Choice>
      <mc:Fallback>
        <control shapeId="9315" r:id="rId36" name="Control 99"/>
      </mc:Fallback>
    </mc:AlternateContent>
    <mc:AlternateContent xmlns:mc="http://schemas.openxmlformats.org/markup-compatibility/2006">
      <mc:Choice Requires="x14">
        <control shapeId="9314" r:id="rId38" name="Control 98">
          <controlPr defaultSize="0" r:id="rId35">
            <anchor moveWithCells="1">
              <from>
                <xdr:col>5</xdr:col>
                <xdr:colOff>0</xdr:colOff>
                <xdr:row>20</xdr:row>
                <xdr:rowOff>0</xdr:rowOff>
              </from>
              <to>
                <xdr:col>6</xdr:col>
                <xdr:colOff>152400</xdr:colOff>
                <xdr:row>21</xdr:row>
                <xdr:rowOff>15875</xdr:rowOff>
              </to>
            </anchor>
          </controlPr>
        </control>
      </mc:Choice>
      <mc:Fallback>
        <control shapeId="9314" r:id="rId38" name="Control 98"/>
      </mc:Fallback>
    </mc:AlternateContent>
    <mc:AlternateContent xmlns:mc="http://schemas.openxmlformats.org/markup-compatibility/2006">
      <mc:Choice Requires="x14">
        <control shapeId="9313" r:id="rId39" name="Control 97">
          <controlPr defaultSize="0" r:id="rId40">
            <anchor moveWithCells="1">
              <from>
                <xdr:col>1</xdr:col>
                <xdr:colOff>0</xdr:colOff>
                <xdr:row>20</xdr:row>
                <xdr:rowOff>0</xdr:rowOff>
              </from>
              <to>
                <xdr:col>2</xdr:col>
                <xdr:colOff>152400</xdr:colOff>
                <xdr:row>21</xdr:row>
                <xdr:rowOff>15875</xdr:rowOff>
              </to>
            </anchor>
          </controlPr>
        </control>
      </mc:Choice>
      <mc:Fallback>
        <control shapeId="9313" r:id="rId39" name="Control 97"/>
      </mc:Fallback>
    </mc:AlternateContent>
    <mc:AlternateContent xmlns:mc="http://schemas.openxmlformats.org/markup-compatibility/2006">
      <mc:Choice Requires="x14">
        <control shapeId="9312" r:id="rId41" name="Control 96">
          <controlPr defaultSize="0" r:id="rId42">
            <anchor moveWithCells="1">
              <from>
                <xdr:col>5</xdr:col>
                <xdr:colOff>0</xdr:colOff>
                <xdr:row>19</xdr:row>
                <xdr:rowOff>0</xdr:rowOff>
              </from>
              <to>
                <xdr:col>6</xdr:col>
                <xdr:colOff>152400</xdr:colOff>
                <xdr:row>20</xdr:row>
                <xdr:rowOff>15875</xdr:rowOff>
              </to>
            </anchor>
          </controlPr>
        </control>
      </mc:Choice>
      <mc:Fallback>
        <control shapeId="9312" r:id="rId41" name="Control 96"/>
      </mc:Fallback>
    </mc:AlternateContent>
    <mc:AlternateContent xmlns:mc="http://schemas.openxmlformats.org/markup-compatibility/2006">
      <mc:Choice Requires="x14">
        <control shapeId="9311" r:id="rId43" name="Control 95">
          <controlPr defaultSize="0" r:id="rId44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2</xdr:col>
                <xdr:colOff>152400</xdr:colOff>
                <xdr:row>20</xdr:row>
                <xdr:rowOff>15875</xdr:rowOff>
              </to>
            </anchor>
          </controlPr>
        </control>
      </mc:Choice>
      <mc:Fallback>
        <control shapeId="9311" r:id="rId43" name="Control 95"/>
      </mc:Fallback>
    </mc:AlternateContent>
    <mc:AlternateContent xmlns:mc="http://schemas.openxmlformats.org/markup-compatibility/2006">
      <mc:Choice Requires="x14">
        <control shapeId="9310" r:id="rId45" name="Control 94">
          <controlPr defaultSize="0" r:id="rId46">
            <anchor moveWithCells="1">
              <from>
                <xdr:col>5</xdr:col>
                <xdr:colOff>0</xdr:colOff>
                <xdr:row>18</xdr:row>
                <xdr:rowOff>0</xdr:rowOff>
              </from>
              <to>
                <xdr:col>6</xdr:col>
                <xdr:colOff>152400</xdr:colOff>
                <xdr:row>19</xdr:row>
                <xdr:rowOff>15875</xdr:rowOff>
              </to>
            </anchor>
          </controlPr>
        </control>
      </mc:Choice>
      <mc:Fallback>
        <control shapeId="9310" r:id="rId45" name="Control 94"/>
      </mc:Fallback>
    </mc:AlternateContent>
    <mc:AlternateContent xmlns:mc="http://schemas.openxmlformats.org/markup-compatibility/2006">
      <mc:Choice Requires="x14">
        <control shapeId="9309" r:id="rId47" name="Control 93">
          <controlPr defaultSize="0" r:id="rId48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2</xdr:col>
                <xdr:colOff>152400</xdr:colOff>
                <xdr:row>19</xdr:row>
                <xdr:rowOff>15875</xdr:rowOff>
              </to>
            </anchor>
          </controlPr>
        </control>
      </mc:Choice>
      <mc:Fallback>
        <control shapeId="9309" r:id="rId47" name="Control 93"/>
      </mc:Fallback>
    </mc:AlternateContent>
    <mc:AlternateContent xmlns:mc="http://schemas.openxmlformats.org/markup-compatibility/2006">
      <mc:Choice Requires="x14">
        <control shapeId="9308" r:id="rId49" name="Control 92">
          <controlPr defaultSize="0" r:id="rId50">
            <anchor moveWithCells="1">
              <from>
                <xdr:col>5</xdr:col>
                <xdr:colOff>0</xdr:colOff>
                <xdr:row>17</xdr:row>
                <xdr:rowOff>0</xdr:rowOff>
              </from>
              <to>
                <xdr:col>6</xdr:col>
                <xdr:colOff>152400</xdr:colOff>
                <xdr:row>18</xdr:row>
                <xdr:rowOff>15875</xdr:rowOff>
              </to>
            </anchor>
          </controlPr>
        </control>
      </mc:Choice>
      <mc:Fallback>
        <control shapeId="9308" r:id="rId49" name="Control 92"/>
      </mc:Fallback>
    </mc:AlternateContent>
    <mc:AlternateContent xmlns:mc="http://schemas.openxmlformats.org/markup-compatibility/2006">
      <mc:Choice Requires="x14">
        <control shapeId="9307" r:id="rId51" name="Control 91">
          <controlPr defaultSize="0" r:id="rId52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2</xdr:col>
                <xdr:colOff>152400</xdr:colOff>
                <xdr:row>18</xdr:row>
                <xdr:rowOff>15875</xdr:rowOff>
              </to>
            </anchor>
          </controlPr>
        </control>
      </mc:Choice>
      <mc:Fallback>
        <control shapeId="9307" r:id="rId51" name="Control 91"/>
      </mc:Fallback>
    </mc:AlternateContent>
    <mc:AlternateContent xmlns:mc="http://schemas.openxmlformats.org/markup-compatibility/2006">
      <mc:Choice Requires="x14">
        <control shapeId="9306" r:id="rId53" name="Control 90">
          <controlPr defaultSize="0" r:id="rId54">
            <anchor moveWithCells="1">
              <from>
                <xdr:col>5</xdr:col>
                <xdr:colOff>0</xdr:colOff>
                <xdr:row>16</xdr:row>
                <xdr:rowOff>0</xdr:rowOff>
              </from>
              <to>
                <xdr:col>6</xdr:col>
                <xdr:colOff>152400</xdr:colOff>
                <xdr:row>17</xdr:row>
                <xdr:rowOff>15875</xdr:rowOff>
              </to>
            </anchor>
          </controlPr>
        </control>
      </mc:Choice>
      <mc:Fallback>
        <control shapeId="9306" r:id="rId53" name="Control 90"/>
      </mc:Fallback>
    </mc:AlternateContent>
    <mc:AlternateContent xmlns:mc="http://schemas.openxmlformats.org/markup-compatibility/2006">
      <mc:Choice Requires="x14">
        <control shapeId="9305" r:id="rId55" name="Control 89">
          <controlPr defaultSize="0" r:id="rId56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2</xdr:col>
                <xdr:colOff>152400</xdr:colOff>
                <xdr:row>17</xdr:row>
                <xdr:rowOff>15875</xdr:rowOff>
              </to>
            </anchor>
          </controlPr>
        </control>
      </mc:Choice>
      <mc:Fallback>
        <control shapeId="9305" r:id="rId55" name="Control 89"/>
      </mc:Fallback>
    </mc:AlternateContent>
    <mc:AlternateContent xmlns:mc="http://schemas.openxmlformats.org/markup-compatibility/2006">
      <mc:Choice Requires="x14">
        <control shapeId="9304" r:id="rId57" name="Control 88">
          <controlPr defaultSize="0" r:id="rId58">
            <anchor moveWithCells="1">
              <from>
                <xdr:col>5</xdr:col>
                <xdr:colOff>0</xdr:colOff>
                <xdr:row>15</xdr:row>
                <xdr:rowOff>0</xdr:rowOff>
              </from>
              <to>
                <xdr:col>6</xdr:col>
                <xdr:colOff>152400</xdr:colOff>
                <xdr:row>16</xdr:row>
                <xdr:rowOff>15875</xdr:rowOff>
              </to>
            </anchor>
          </controlPr>
        </control>
      </mc:Choice>
      <mc:Fallback>
        <control shapeId="9304" r:id="rId57" name="Control 88"/>
      </mc:Fallback>
    </mc:AlternateContent>
    <mc:AlternateContent xmlns:mc="http://schemas.openxmlformats.org/markup-compatibility/2006">
      <mc:Choice Requires="x14">
        <control shapeId="9303" r:id="rId59" name="Control 87">
          <controlPr defaultSize="0" r:id="rId60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2</xdr:col>
                <xdr:colOff>152400</xdr:colOff>
                <xdr:row>16</xdr:row>
                <xdr:rowOff>15875</xdr:rowOff>
              </to>
            </anchor>
          </controlPr>
        </control>
      </mc:Choice>
      <mc:Fallback>
        <control shapeId="9303" r:id="rId59" name="Control 87"/>
      </mc:Fallback>
    </mc:AlternateContent>
    <mc:AlternateContent xmlns:mc="http://schemas.openxmlformats.org/markup-compatibility/2006">
      <mc:Choice Requires="x14">
        <control shapeId="9302" r:id="rId61" name="Control 86">
          <controlPr defaultSize="0" r:id="rId62">
            <anchor moveWithCells="1">
              <from>
                <xdr:col>5</xdr:col>
                <xdr:colOff>0</xdr:colOff>
                <xdr:row>14</xdr:row>
                <xdr:rowOff>0</xdr:rowOff>
              </from>
              <to>
                <xdr:col>6</xdr:col>
                <xdr:colOff>152400</xdr:colOff>
                <xdr:row>15</xdr:row>
                <xdr:rowOff>15875</xdr:rowOff>
              </to>
            </anchor>
          </controlPr>
        </control>
      </mc:Choice>
      <mc:Fallback>
        <control shapeId="9302" r:id="rId61" name="Control 86"/>
      </mc:Fallback>
    </mc:AlternateContent>
    <mc:AlternateContent xmlns:mc="http://schemas.openxmlformats.org/markup-compatibility/2006">
      <mc:Choice Requires="x14">
        <control shapeId="9301" r:id="rId63" name="Control 85">
          <controlPr defaultSize="0" r:id="rId64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2</xdr:col>
                <xdr:colOff>152400</xdr:colOff>
                <xdr:row>15</xdr:row>
                <xdr:rowOff>15875</xdr:rowOff>
              </to>
            </anchor>
          </controlPr>
        </control>
      </mc:Choice>
      <mc:Fallback>
        <control shapeId="9301" r:id="rId63" name="Control 85"/>
      </mc:Fallback>
    </mc:AlternateContent>
    <mc:AlternateContent xmlns:mc="http://schemas.openxmlformats.org/markup-compatibility/2006">
      <mc:Choice Requires="x14">
        <control shapeId="9300" r:id="rId65" name="Control 84">
          <controlPr defaultSize="0" r:id="rId66">
            <anchor moveWithCells="1">
              <from>
                <xdr:col>5</xdr:col>
                <xdr:colOff>0</xdr:colOff>
                <xdr:row>13</xdr:row>
                <xdr:rowOff>0</xdr:rowOff>
              </from>
              <to>
                <xdr:col>6</xdr:col>
                <xdr:colOff>152400</xdr:colOff>
                <xdr:row>14</xdr:row>
                <xdr:rowOff>15875</xdr:rowOff>
              </to>
            </anchor>
          </controlPr>
        </control>
      </mc:Choice>
      <mc:Fallback>
        <control shapeId="9300" r:id="rId65" name="Control 84"/>
      </mc:Fallback>
    </mc:AlternateContent>
    <mc:AlternateContent xmlns:mc="http://schemas.openxmlformats.org/markup-compatibility/2006">
      <mc:Choice Requires="x14">
        <control shapeId="9299" r:id="rId67" name="Control 83">
          <controlPr defaultSize="0" r:id="rId68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2</xdr:col>
                <xdr:colOff>152400</xdr:colOff>
                <xdr:row>14</xdr:row>
                <xdr:rowOff>15875</xdr:rowOff>
              </to>
            </anchor>
          </controlPr>
        </control>
      </mc:Choice>
      <mc:Fallback>
        <control shapeId="9299" r:id="rId67" name="Control 83"/>
      </mc:Fallback>
    </mc:AlternateContent>
    <mc:AlternateContent xmlns:mc="http://schemas.openxmlformats.org/markup-compatibility/2006">
      <mc:Choice Requires="x14">
        <control shapeId="9298" r:id="rId69" name="Control 82">
          <controlPr defaultSize="0" r:id="rId70">
            <anchor moveWithCells="1">
              <from>
                <xdr:col>5</xdr:col>
                <xdr:colOff>0</xdr:colOff>
                <xdr:row>12</xdr:row>
                <xdr:rowOff>0</xdr:rowOff>
              </from>
              <to>
                <xdr:col>6</xdr:col>
                <xdr:colOff>152400</xdr:colOff>
                <xdr:row>13</xdr:row>
                <xdr:rowOff>15875</xdr:rowOff>
              </to>
            </anchor>
          </controlPr>
        </control>
      </mc:Choice>
      <mc:Fallback>
        <control shapeId="9298" r:id="rId69" name="Control 82"/>
      </mc:Fallback>
    </mc:AlternateContent>
    <mc:AlternateContent xmlns:mc="http://schemas.openxmlformats.org/markup-compatibility/2006">
      <mc:Choice Requires="x14">
        <control shapeId="9297" r:id="rId71" name="Control 81">
          <controlPr defaultSize="0" r:id="rId72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2</xdr:col>
                <xdr:colOff>152400</xdr:colOff>
                <xdr:row>13</xdr:row>
                <xdr:rowOff>15875</xdr:rowOff>
              </to>
            </anchor>
          </controlPr>
        </control>
      </mc:Choice>
      <mc:Fallback>
        <control shapeId="9297" r:id="rId71" name="Control 81"/>
      </mc:Fallback>
    </mc:AlternateContent>
    <mc:AlternateContent xmlns:mc="http://schemas.openxmlformats.org/markup-compatibility/2006">
      <mc:Choice Requires="x14">
        <control shapeId="9296" r:id="rId73" name="Control 80">
          <controlPr defaultSize="0" r:id="rId42">
            <anchor moveWithCells="1">
              <from>
                <xdr:col>5</xdr:col>
                <xdr:colOff>0</xdr:colOff>
                <xdr:row>11</xdr:row>
                <xdr:rowOff>0</xdr:rowOff>
              </from>
              <to>
                <xdr:col>6</xdr:col>
                <xdr:colOff>152400</xdr:colOff>
                <xdr:row>12</xdr:row>
                <xdr:rowOff>15875</xdr:rowOff>
              </to>
            </anchor>
          </controlPr>
        </control>
      </mc:Choice>
      <mc:Fallback>
        <control shapeId="9296" r:id="rId73" name="Control 80"/>
      </mc:Fallback>
    </mc:AlternateContent>
    <mc:AlternateContent xmlns:mc="http://schemas.openxmlformats.org/markup-compatibility/2006">
      <mc:Choice Requires="x14">
        <control shapeId="9295" r:id="rId74" name="Control 79">
          <controlPr defaultSize="0" r:id="rId75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2</xdr:col>
                <xdr:colOff>152400</xdr:colOff>
                <xdr:row>12</xdr:row>
                <xdr:rowOff>15875</xdr:rowOff>
              </to>
            </anchor>
          </controlPr>
        </control>
      </mc:Choice>
      <mc:Fallback>
        <control shapeId="9295" r:id="rId74" name="Control 79"/>
      </mc:Fallback>
    </mc:AlternateContent>
    <mc:AlternateContent xmlns:mc="http://schemas.openxmlformats.org/markup-compatibility/2006">
      <mc:Choice Requires="x14">
        <control shapeId="9294" r:id="rId76" name="Control 78">
          <controlPr defaultSize="0" r:id="rId42">
            <anchor moveWithCells="1">
              <from>
                <xdr:col>5</xdr:col>
                <xdr:colOff>0</xdr:colOff>
                <xdr:row>10</xdr:row>
                <xdr:rowOff>0</xdr:rowOff>
              </from>
              <to>
                <xdr:col>6</xdr:col>
                <xdr:colOff>152400</xdr:colOff>
                <xdr:row>11</xdr:row>
                <xdr:rowOff>15875</xdr:rowOff>
              </to>
            </anchor>
          </controlPr>
        </control>
      </mc:Choice>
      <mc:Fallback>
        <control shapeId="9294" r:id="rId76" name="Control 78"/>
      </mc:Fallback>
    </mc:AlternateContent>
    <mc:AlternateContent xmlns:mc="http://schemas.openxmlformats.org/markup-compatibility/2006">
      <mc:Choice Requires="x14">
        <control shapeId="9293" r:id="rId77" name="Control 77">
          <controlPr defaultSize="0" r:id="rId75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2</xdr:col>
                <xdr:colOff>152400</xdr:colOff>
                <xdr:row>11</xdr:row>
                <xdr:rowOff>15875</xdr:rowOff>
              </to>
            </anchor>
          </controlPr>
        </control>
      </mc:Choice>
      <mc:Fallback>
        <control shapeId="9293" r:id="rId77" name="Control 77"/>
      </mc:Fallback>
    </mc:AlternateContent>
    <mc:AlternateContent xmlns:mc="http://schemas.openxmlformats.org/markup-compatibility/2006">
      <mc:Choice Requires="x14">
        <control shapeId="9292" r:id="rId78" name="Control 76">
          <controlPr defaultSize="0" r:id="rId79">
            <anchor moveWithCells="1">
              <from>
                <xdr:col>5</xdr:col>
                <xdr:colOff>0</xdr:colOff>
                <xdr:row>9</xdr:row>
                <xdr:rowOff>0</xdr:rowOff>
              </from>
              <to>
                <xdr:col>6</xdr:col>
                <xdr:colOff>152400</xdr:colOff>
                <xdr:row>10</xdr:row>
                <xdr:rowOff>15875</xdr:rowOff>
              </to>
            </anchor>
          </controlPr>
        </control>
      </mc:Choice>
      <mc:Fallback>
        <control shapeId="9292" r:id="rId78" name="Control 76"/>
      </mc:Fallback>
    </mc:AlternateContent>
    <mc:AlternateContent xmlns:mc="http://schemas.openxmlformats.org/markup-compatibility/2006">
      <mc:Choice Requires="x14">
        <control shapeId="9291" r:id="rId80" name="Control 75">
          <controlPr defaultSize="0" r:id="rId81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2</xdr:col>
                <xdr:colOff>152400</xdr:colOff>
                <xdr:row>10</xdr:row>
                <xdr:rowOff>15875</xdr:rowOff>
              </to>
            </anchor>
          </controlPr>
        </control>
      </mc:Choice>
      <mc:Fallback>
        <control shapeId="9291" r:id="rId80" name="Control 75"/>
      </mc:Fallback>
    </mc:AlternateContent>
    <mc:AlternateContent xmlns:mc="http://schemas.openxmlformats.org/markup-compatibility/2006">
      <mc:Choice Requires="x14">
        <control shapeId="9290" r:id="rId82" name="Control 74">
          <controlPr defaultSize="0" r:id="rId42">
            <anchor moveWithCells="1">
              <from>
                <xdr:col>5</xdr:col>
                <xdr:colOff>0</xdr:colOff>
                <xdr:row>8</xdr:row>
                <xdr:rowOff>0</xdr:rowOff>
              </from>
              <to>
                <xdr:col>6</xdr:col>
                <xdr:colOff>152400</xdr:colOff>
                <xdr:row>9</xdr:row>
                <xdr:rowOff>15875</xdr:rowOff>
              </to>
            </anchor>
          </controlPr>
        </control>
      </mc:Choice>
      <mc:Fallback>
        <control shapeId="9290" r:id="rId82" name="Control 74"/>
      </mc:Fallback>
    </mc:AlternateContent>
    <mc:AlternateContent xmlns:mc="http://schemas.openxmlformats.org/markup-compatibility/2006">
      <mc:Choice Requires="x14">
        <control shapeId="9289" r:id="rId83" name="Control 73">
          <controlPr defaultSize="0" r:id="rId75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2</xdr:col>
                <xdr:colOff>152400</xdr:colOff>
                <xdr:row>9</xdr:row>
                <xdr:rowOff>15875</xdr:rowOff>
              </to>
            </anchor>
          </controlPr>
        </control>
      </mc:Choice>
      <mc:Fallback>
        <control shapeId="9289" r:id="rId83" name="Control 73"/>
      </mc:Fallback>
    </mc:AlternateContent>
    <mc:AlternateContent xmlns:mc="http://schemas.openxmlformats.org/markup-compatibility/2006">
      <mc:Choice Requires="x14">
        <control shapeId="9288" r:id="rId84" name="Control 72">
          <controlPr defaultSize="0" r:id="rId46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6</xdr:col>
                <xdr:colOff>152400</xdr:colOff>
                <xdr:row>8</xdr:row>
                <xdr:rowOff>15875</xdr:rowOff>
              </to>
            </anchor>
          </controlPr>
        </control>
      </mc:Choice>
      <mc:Fallback>
        <control shapeId="9288" r:id="rId84" name="Control 72"/>
      </mc:Fallback>
    </mc:AlternateContent>
    <mc:AlternateContent xmlns:mc="http://schemas.openxmlformats.org/markup-compatibility/2006">
      <mc:Choice Requires="x14">
        <control shapeId="9287" r:id="rId85" name="Control 71">
          <controlPr defaultSize="0" r:id="rId86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2</xdr:col>
                <xdr:colOff>152400</xdr:colOff>
                <xdr:row>8</xdr:row>
                <xdr:rowOff>15875</xdr:rowOff>
              </to>
            </anchor>
          </controlPr>
        </control>
      </mc:Choice>
      <mc:Fallback>
        <control shapeId="9287" r:id="rId85" name="Control 71"/>
      </mc:Fallback>
    </mc:AlternateContent>
    <mc:AlternateContent xmlns:mc="http://schemas.openxmlformats.org/markup-compatibility/2006">
      <mc:Choice Requires="x14">
        <control shapeId="9286" r:id="rId87" name="Control 70">
          <controlPr defaultSize="0" r:id="rId50">
            <anchor moveWithCells="1">
              <from>
                <xdr:col>5</xdr:col>
                <xdr:colOff>0</xdr:colOff>
                <xdr:row>6</xdr:row>
                <xdr:rowOff>0</xdr:rowOff>
              </from>
              <to>
                <xdr:col>6</xdr:col>
                <xdr:colOff>152400</xdr:colOff>
                <xdr:row>7</xdr:row>
                <xdr:rowOff>15875</xdr:rowOff>
              </to>
            </anchor>
          </controlPr>
        </control>
      </mc:Choice>
      <mc:Fallback>
        <control shapeId="9286" r:id="rId87" name="Control 70"/>
      </mc:Fallback>
    </mc:AlternateContent>
    <mc:AlternateContent xmlns:mc="http://schemas.openxmlformats.org/markup-compatibility/2006">
      <mc:Choice Requires="x14">
        <control shapeId="9285" r:id="rId88" name="Control 69">
          <controlPr defaultSize="0" r:id="rId89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2</xdr:col>
                <xdr:colOff>152400</xdr:colOff>
                <xdr:row>7</xdr:row>
                <xdr:rowOff>15875</xdr:rowOff>
              </to>
            </anchor>
          </controlPr>
        </control>
      </mc:Choice>
      <mc:Fallback>
        <control shapeId="9285" r:id="rId88" name="Control 69"/>
      </mc:Fallback>
    </mc:AlternateContent>
    <mc:AlternateContent xmlns:mc="http://schemas.openxmlformats.org/markup-compatibility/2006">
      <mc:Choice Requires="x14">
        <control shapeId="9284" r:id="rId90" name="Control 68">
          <controlPr defaultSize="0" r:id="rId54">
            <anchor moveWithCells="1">
              <from>
                <xdr:col>5</xdr:col>
                <xdr:colOff>0</xdr:colOff>
                <xdr:row>5</xdr:row>
                <xdr:rowOff>0</xdr:rowOff>
              </from>
              <to>
                <xdr:col>6</xdr:col>
                <xdr:colOff>152400</xdr:colOff>
                <xdr:row>6</xdr:row>
                <xdr:rowOff>15875</xdr:rowOff>
              </to>
            </anchor>
          </controlPr>
        </control>
      </mc:Choice>
      <mc:Fallback>
        <control shapeId="9284" r:id="rId90" name="Control 68"/>
      </mc:Fallback>
    </mc:AlternateContent>
    <mc:AlternateContent xmlns:mc="http://schemas.openxmlformats.org/markup-compatibility/2006">
      <mc:Choice Requires="x14">
        <control shapeId="9283" r:id="rId91" name="Control 67">
          <controlPr defaultSize="0" r:id="rId92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2</xdr:col>
                <xdr:colOff>152400</xdr:colOff>
                <xdr:row>6</xdr:row>
                <xdr:rowOff>15875</xdr:rowOff>
              </to>
            </anchor>
          </controlPr>
        </control>
      </mc:Choice>
      <mc:Fallback>
        <control shapeId="9283" r:id="rId91" name="Control 67"/>
      </mc:Fallback>
    </mc:AlternateContent>
    <mc:AlternateContent xmlns:mc="http://schemas.openxmlformats.org/markup-compatibility/2006">
      <mc:Choice Requires="x14">
        <control shapeId="9282" r:id="rId93" name="Control 66">
          <controlPr defaultSize="0" r:id="rId94">
            <anchor moveWithCells="1">
              <from>
                <xdr:col>5</xdr:col>
                <xdr:colOff>0</xdr:colOff>
                <xdr:row>4</xdr:row>
                <xdr:rowOff>0</xdr:rowOff>
              </from>
              <to>
                <xdr:col>6</xdr:col>
                <xdr:colOff>152400</xdr:colOff>
                <xdr:row>5</xdr:row>
                <xdr:rowOff>15875</xdr:rowOff>
              </to>
            </anchor>
          </controlPr>
        </control>
      </mc:Choice>
      <mc:Fallback>
        <control shapeId="9282" r:id="rId93" name="Control 66"/>
      </mc:Fallback>
    </mc:AlternateContent>
    <mc:AlternateContent xmlns:mc="http://schemas.openxmlformats.org/markup-compatibility/2006">
      <mc:Choice Requires="x14">
        <control shapeId="9281" r:id="rId95" name="Control 65">
          <controlPr defaultSize="0" r:id="rId96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2</xdr:col>
                <xdr:colOff>152400</xdr:colOff>
                <xdr:row>5</xdr:row>
                <xdr:rowOff>15875</xdr:rowOff>
              </to>
            </anchor>
          </controlPr>
        </control>
      </mc:Choice>
      <mc:Fallback>
        <control shapeId="9281" r:id="rId95" name="Control 65"/>
      </mc:Fallback>
    </mc:AlternateContent>
    <mc:AlternateContent xmlns:mc="http://schemas.openxmlformats.org/markup-compatibility/2006">
      <mc:Choice Requires="x14">
        <control shapeId="9280" r:id="rId97" name="Control 64">
          <controlPr defaultSize="0" r:id="rId54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152400</xdr:colOff>
                <xdr:row>4</xdr:row>
                <xdr:rowOff>15875</xdr:rowOff>
              </to>
            </anchor>
          </controlPr>
        </control>
      </mc:Choice>
      <mc:Fallback>
        <control shapeId="9280" r:id="rId97" name="Control 64"/>
      </mc:Fallback>
    </mc:AlternateContent>
    <mc:AlternateContent xmlns:mc="http://schemas.openxmlformats.org/markup-compatibility/2006">
      <mc:Choice Requires="x14">
        <control shapeId="9279" r:id="rId98" name="Control 63">
          <controlPr defaultSize="0" r:id="rId99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15875</xdr:rowOff>
              </to>
            </anchor>
          </controlPr>
        </control>
      </mc:Choice>
      <mc:Fallback>
        <control shapeId="9279" r:id="rId98" name="Control 63"/>
      </mc:Fallback>
    </mc:AlternateContent>
    <mc:AlternateContent xmlns:mc="http://schemas.openxmlformats.org/markup-compatibility/2006">
      <mc:Choice Requires="x14">
        <control shapeId="9278" r:id="rId100" name="Control 62">
          <controlPr defaultSize="0" r:id="rId42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152400</xdr:colOff>
                <xdr:row>3</xdr:row>
                <xdr:rowOff>15875</xdr:rowOff>
              </to>
            </anchor>
          </controlPr>
        </control>
      </mc:Choice>
      <mc:Fallback>
        <control shapeId="9278" r:id="rId100" name="Control 62"/>
      </mc:Fallback>
    </mc:AlternateContent>
    <mc:AlternateContent xmlns:mc="http://schemas.openxmlformats.org/markup-compatibility/2006">
      <mc:Choice Requires="x14">
        <control shapeId="9277" r:id="rId101" name="Control 61">
          <controlPr defaultSize="0" r:id="rId102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2</xdr:col>
                <xdr:colOff>152400</xdr:colOff>
                <xdr:row>3</xdr:row>
                <xdr:rowOff>15875</xdr:rowOff>
              </to>
            </anchor>
          </controlPr>
        </control>
      </mc:Choice>
      <mc:Fallback>
        <control shapeId="9277" r:id="rId101" name="Control 61"/>
      </mc:Fallback>
    </mc:AlternateContent>
    <mc:AlternateContent xmlns:mc="http://schemas.openxmlformats.org/markup-compatibility/2006">
      <mc:Choice Requires="x14">
        <control shapeId="9276" r:id="rId103" name="Control 60">
          <controlPr defaultSize="0" r:id="rId104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6</xdr:col>
                <xdr:colOff>152400</xdr:colOff>
                <xdr:row>2</xdr:row>
                <xdr:rowOff>15875</xdr:rowOff>
              </to>
            </anchor>
          </controlPr>
        </control>
      </mc:Choice>
      <mc:Fallback>
        <control shapeId="9276" r:id="rId103" name="Control 60"/>
      </mc:Fallback>
    </mc:AlternateContent>
    <mc:AlternateContent xmlns:mc="http://schemas.openxmlformats.org/markup-compatibility/2006">
      <mc:Choice Requires="x14">
        <control shapeId="9275" r:id="rId105" name="Control 59">
          <controlPr defaultSize="0" r:id="rId106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2</xdr:col>
                <xdr:colOff>152400</xdr:colOff>
                <xdr:row>2</xdr:row>
                <xdr:rowOff>15875</xdr:rowOff>
              </to>
            </anchor>
          </controlPr>
        </control>
      </mc:Choice>
      <mc:Fallback>
        <control shapeId="9275" r:id="rId105" name="Control 59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2EB2-3939-4511-8E7F-29C1BE89021E}">
  <sheetPr codeName="Hoja2"/>
  <dimension ref="A1:F175"/>
  <sheetViews>
    <sheetView tabSelected="1" workbookViewId="0">
      <selection activeCell="A16" sqref="A16:A18"/>
    </sheetView>
  </sheetViews>
  <sheetFormatPr baseColWidth="10" defaultRowHeight="14.75" x14ac:dyDescent="0.75"/>
  <sheetData>
    <row r="1" spans="1:6" x14ac:dyDescent="0.75">
      <c r="A1" t="s">
        <v>24</v>
      </c>
      <c r="B1" t="s">
        <v>25</v>
      </c>
      <c r="C1" t="s">
        <v>26</v>
      </c>
      <c r="D1" t="s">
        <v>27</v>
      </c>
      <c r="E1" t="s">
        <v>28</v>
      </c>
    </row>
    <row r="2" spans="1:6" x14ac:dyDescent="0.75">
      <c r="A2">
        <v>1</v>
      </c>
    </row>
    <row r="3" spans="1:6" x14ac:dyDescent="0.75">
      <c r="A3" t="s">
        <v>30</v>
      </c>
      <c r="B3">
        <v>0.11</v>
      </c>
      <c r="C3">
        <v>0.22</v>
      </c>
      <c r="D3">
        <v>0.8</v>
      </c>
      <c r="E3">
        <v>1.9359999999999999E-2</v>
      </c>
      <c r="F3">
        <v>2</v>
      </c>
    </row>
    <row r="4" spans="1:6" x14ac:dyDescent="0.75">
      <c r="A4">
        <v>0.11</v>
      </c>
    </row>
    <row r="5" spans="1:6" x14ac:dyDescent="0.75">
      <c r="A5">
        <v>0.22</v>
      </c>
    </row>
    <row r="6" spans="1:6" x14ac:dyDescent="0.75">
      <c r="A6">
        <v>0.8</v>
      </c>
    </row>
    <row r="7" spans="1:6" x14ac:dyDescent="0.75">
      <c r="A7">
        <v>1.9359999999999999E-2</v>
      </c>
    </row>
    <row r="8" spans="1:6" x14ac:dyDescent="0.75">
      <c r="A8">
        <v>2</v>
      </c>
    </row>
    <row r="9" spans="1:6" x14ac:dyDescent="0.75">
      <c r="A9" t="s">
        <v>31</v>
      </c>
      <c r="B9">
        <v>0.22</v>
      </c>
      <c r="C9">
        <v>0.22</v>
      </c>
      <c r="D9">
        <v>0.08</v>
      </c>
      <c r="E9">
        <v>3.872E-3</v>
      </c>
      <c r="F9">
        <v>3</v>
      </c>
    </row>
    <row r="10" spans="1:6" x14ac:dyDescent="0.75">
      <c r="A10">
        <v>0.22</v>
      </c>
    </row>
    <row r="11" spans="1:6" x14ac:dyDescent="0.75">
      <c r="A11">
        <v>0.22</v>
      </c>
    </row>
    <row r="12" spans="1:6" x14ac:dyDescent="0.75">
      <c r="A12">
        <v>0.08</v>
      </c>
    </row>
    <row r="13" spans="1:6" x14ac:dyDescent="0.75">
      <c r="A13">
        <v>3.872E-3</v>
      </c>
    </row>
    <row r="14" spans="1:6" x14ac:dyDescent="0.75">
      <c r="A14">
        <v>3</v>
      </c>
    </row>
    <row r="15" spans="1:6" x14ac:dyDescent="0.75">
      <c r="A15" t="s">
        <v>32</v>
      </c>
      <c r="B15">
        <v>0.22</v>
      </c>
      <c r="C15">
        <v>0.44</v>
      </c>
      <c r="D15">
        <v>0.08</v>
      </c>
      <c r="E15">
        <v>7.744E-3</v>
      </c>
      <c r="F15">
        <v>4</v>
      </c>
    </row>
    <row r="16" spans="1:6" x14ac:dyDescent="0.75">
      <c r="A16">
        <v>0.22</v>
      </c>
    </row>
    <row r="17" spans="1:6" x14ac:dyDescent="0.75">
      <c r="A17">
        <v>0.44</v>
      </c>
    </row>
    <row r="18" spans="1:6" x14ac:dyDescent="0.75">
      <c r="A18">
        <v>0.08</v>
      </c>
    </row>
    <row r="19" spans="1:6" x14ac:dyDescent="0.75">
      <c r="A19">
        <v>7.744E-3</v>
      </c>
    </row>
    <row r="20" spans="1:6" x14ac:dyDescent="0.75">
      <c r="A20">
        <v>4</v>
      </c>
    </row>
    <row r="21" spans="1:6" x14ac:dyDescent="0.75">
      <c r="A21" t="s">
        <v>33</v>
      </c>
      <c r="B21">
        <v>0.22</v>
      </c>
      <c r="C21">
        <v>0.11</v>
      </c>
      <c r="D21">
        <v>0.15</v>
      </c>
      <c r="E21">
        <v>3.63E-3</v>
      </c>
      <c r="F21">
        <v>5</v>
      </c>
    </row>
    <row r="22" spans="1:6" x14ac:dyDescent="0.75">
      <c r="A22">
        <v>0.22</v>
      </c>
    </row>
    <row r="23" spans="1:6" x14ac:dyDescent="0.75">
      <c r="A23">
        <v>0.11</v>
      </c>
    </row>
    <row r="24" spans="1:6" x14ac:dyDescent="0.75">
      <c r="A24">
        <v>0.15</v>
      </c>
    </row>
    <row r="25" spans="1:6" x14ac:dyDescent="0.75">
      <c r="A25">
        <v>3.63E-3</v>
      </c>
    </row>
    <row r="26" spans="1:6" x14ac:dyDescent="0.75">
      <c r="A26">
        <v>5</v>
      </c>
    </row>
    <row r="27" spans="1:6" x14ac:dyDescent="0.75">
      <c r="A27" t="s">
        <v>34</v>
      </c>
    </row>
    <row r="28" spans="1:6" x14ac:dyDescent="0.75">
      <c r="A28">
        <v>0.22</v>
      </c>
    </row>
    <row r="29" spans="1:6" x14ac:dyDescent="0.75">
      <c r="A29">
        <v>0.44</v>
      </c>
    </row>
    <row r="30" spans="1:6" x14ac:dyDescent="0.75">
      <c r="A30">
        <v>0.08</v>
      </c>
    </row>
    <row r="31" spans="1:6" x14ac:dyDescent="0.75">
      <c r="A31">
        <v>7.744E-3</v>
      </c>
    </row>
    <row r="32" spans="1:6" x14ac:dyDescent="0.75">
      <c r="A32">
        <v>6</v>
      </c>
    </row>
    <row r="33" spans="1:1" x14ac:dyDescent="0.75">
      <c r="A33" t="s">
        <v>35</v>
      </c>
    </row>
    <row r="34" spans="1:1" x14ac:dyDescent="0.75">
      <c r="A34">
        <v>0.22</v>
      </c>
    </row>
    <row r="35" spans="1:1" x14ac:dyDescent="0.75">
      <c r="A35">
        <v>0.88</v>
      </c>
    </row>
    <row r="36" spans="1:1" x14ac:dyDescent="0.75">
      <c r="A36">
        <v>0.08</v>
      </c>
    </row>
    <row r="37" spans="1:1" x14ac:dyDescent="0.75">
      <c r="A37">
        <v>1.5488E-2</v>
      </c>
    </row>
    <row r="38" spans="1:1" x14ac:dyDescent="0.75">
      <c r="A38">
        <v>7</v>
      </c>
    </row>
    <row r="39" spans="1:1" x14ac:dyDescent="0.75">
      <c r="A39" t="s">
        <v>36</v>
      </c>
    </row>
    <row r="40" spans="1:1" x14ac:dyDescent="0.75">
      <c r="A40">
        <v>0.22</v>
      </c>
    </row>
    <row r="41" spans="1:1" x14ac:dyDescent="0.75">
      <c r="A41">
        <v>1.32</v>
      </c>
    </row>
    <row r="42" spans="1:1" x14ac:dyDescent="0.75">
      <c r="A42">
        <v>0.08</v>
      </c>
    </row>
    <row r="43" spans="1:1" x14ac:dyDescent="0.75">
      <c r="A43">
        <v>2.3231999999999999E-2</v>
      </c>
    </row>
    <row r="44" spans="1:1" x14ac:dyDescent="0.75">
      <c r="A44">
        <v>8</v>
      </c>
    </row>
    <row r="45" spans="1:1" x14ac:dyDescent="0.75">
      <c r="A45" t="s">
        <v>37</v>
      </c>
    </row>
    <row r="46" spans="1:1" x14ac:dyDescent="0.75">
      <c r="A46">
        <v>0.22</v>
      </c>
    </row>
    <row r="47" spans="1:1" x14ac:dyDescent="0.75">
      <c r="A47">
        <v>0.22</v>
      </c>
    </row>
    <row r="48" spans="1:1" x14ac:dyDescent="0.75">
      <c r="A48">
        <v>0.08</v>
      </c>
    </row>
    <row r="49" spans="1:1" x14ac:dyDescent="0.75">
      <c r="A49">
        <v>3.872E-3</v>
      </c>
    </row>
    <row r="50" spans="1:1" x14ac:dyDescent="0.75">
      <c r="A50">
        <v>9</v>
      </c>
    </row>
    <row r="51" spans="1:1" x14ac:dyDescent="0.75">
      <c r="A51" t="s">
        <v>38</v>
      </c>
    </row>
    <row r="52" spans="1:1" x14ac:dyDescent="0.75">
      <c r="A52">
        <v>0.11</v>
      </c>
    </row>
    <row r="53" spans="1:1" x14ac:dyDescent="0.75">
      <c r="A53">
        <v>0.22</v>
      </c>
    </row>
    <row r="54" spans="1:1" x14ac:dyDescent="0.75">
      <c r="A54">
        <v>0.08</v>
      </c>
    </row>
    <row r="55" spans="1:1" x14ac:dyDescent="0.75">
      <c r="A55">
        <v>1.936E-3</v>
      </c>
    </row>
    <row r="56" spans="1:1" x14ac:dyDescent="0.75">
      <c r="A56">
        <v>10</v>
      </c>
    </row>
    <row r="57" spans="1:1" x14ac:dyDescent="0.75">
      <c r="A57" t="s">
        <v>39</v>
      </c>
    </row>
    <row r="58" spans="1:1" x14ac:dyDescent="0.75">
      <c r="A58">
        <v>0.22</v>
      </c>
    </row>
    <row r="59" spans="1:1" x14ac:dyDescent="0.75">
      <c r="A59">
        <v>0.22</v>
      </c>
    </row>
    <row r="60" spans="1:1" x14ac:dyDescent="0.75">
      <c r="A60">
        <v>0.08</v>
      </c>
    </row>
    <row r="61" spans="1:1" x14ac:dyDescent="0.75">
      <c r="A61">
        <v>3.872E-3</v>
      </c>
    </row>
    <row r="62" spans="1:1" x14ac:dyDescent="0.75">
      <c r="A62">
        <v>11</v>
      </c>
    </row>
    <row r="63" spans="1:1" x14ac:dyDescent="0.75">
      <c r="A63" t="s">
        <v>40</v>
      </c>
    </row>
    <row r="64" spans="1:1" x14ac:dyDescent="0.75">
      <c r="A64">
        <v>0.22</v>
      </c>
    </row>
    <row r="65" spans="1:1" x14ac:dyDescent="0.75">
      <c r="A65">
        <v>0.22</v>
      </c>
    </row>
    <row r="66" spans="1:1" x14ac:dyDescent="0.75">
      <c r="A66">
        <v>0.08</v>
      </c>
    </row>
    <row r="67" spans="1:1" x14ac:dyDescent="0.75">
      <c r="A67">
        <v>3.872E-3</v>
      </c>
    </row>
    <row r="68" spans="1:1" x14ac:dyDescent="0.75">
      <c r="A68">
        <v>12</v>
      </c>
    </row>
    <row r="69" spans="1:1" x14ac:dyDescent="0.75">
      <c r="A69" t="s">
        <v>41</v>
      </c>
    </row>
    <row r="70" spans="1:1" x14ac:dyDescent="0.75">
      <c r="A70">
        <v>0.4</v>
      </c>
    </row>
    <row r="71" spans="1:1" x14ac:dyDescent="0.75">
      <c r="A71">
        <v>0.4</v>
      </c>
    </row>
    <row r="72" spans="1:1" x14ac:dyDescent="0.75">
      <c r="A72">
        <v>0.08</v>
      </c>
    </row>
    <row r="73" spans="1:1" x14ac:dyDescent="0.75">
      <c r="A73">
        <v>1.2800000000000001E-2</v>
      </c>
    </row>
    <row r="74" spans="1:1" x14ac:dyDescent="0.75">
      <c r="A74">
        <v>13</v>
      </c>
    </row>
    <row r="75" spans="1:1" x14ac:dyDescent="0.75">
      <c r="A75" t="s">
        <v>42</v>
      </c>
    </row>
    <row r="76" spans="1:1" x14ac:dyDescent="0.75">
      <c r="A76">
        <v>0.5</v>
      </c>
    </row>
    <row r="77" spans="1:1" x14ac:dyDescent="0.75">
      <c r="A77">
        <v>0.5</v>
      </c>
    </row>
    <row r="78" spans="1:1" x14ac:dyDescent="0.75">
      <c r="A78">
        <v>0.08</v>
      </c>
    </row>
    <row r="79" spans="1:1" x14ac:dyDescent="0.75">
      <c r="A79">
        <v>0.02</v>
      </c>
    </row>
    <row r="80" spans="1:1" x14ac:dyDescent="0.75">
      <c r="A80">
        <v>14</v>
      </c>
    </row>
    <row r="81" spans="1:1" x14ac:dyDescent="0.75">
      <c r="A81" t="s">
        <v>43</v>
      </c>
    </row>
    <row r="82" spans="1:1" x14ac:dyDescent="0.75">
      <c r="A82">
        <v>0.25</v>
      </c>
    </row>
    <row r="83" spans="1:1" x14ac:dyDescent="0.75">
      <c r="A83">
        <v>0.25</v>
      </c>
    </row>
    <row r="84" spans="1:1" x14ac:dyDescent="0.75">
      <c r="A84">
        <v>0.08</v>
      </c>
    </row>
    <row r="85" spans="1:1" x14ac:dyDescent="0.75">
      <c r="A85">
        <v>5.0000000000000001E-3</v>
      </c>
    </row>
    <row r="86" spans="1:1" x14ac:dyDescent="0.75">
      <c r="A86">
        <v>15</v>
      </c>
    </row>
    <row r="87" spans="1:1" x14ac:dyDescent="0.75">
      <c r="A87" t="s">
        <v>44</v>
      </c>
    </row>
    <row r="88" spans="1:1" x14ac:dyDescent="0.75">
      <c r="A88">
        <v>0.36</v>
      </c>
    </row>
    <row r="89" spans="1:1" x14ac:dyDescent="0.75">
      <c r="A89">
        <v>0.36</v>
      </c>
    </row>
    <row r="90" spans="1:1" x14ac:dyDescent="0.75">
      <c r="A90">
        <v>0.13</v>
      </c>
    </row>
    <row r="91" spans="1:1" x14ac:dyDescent="0.75">
      <c r="A91">
        <v>1.6847999999999998E-2</v>
      </c>
    </row>
    <row r="92" spans="1:1" x14ac:dyDescent="0.75">
      <c r="A92">
        <v>16</v>
      </c>
    </row>
    <row r="93" spans="1:1" x14ac:dyDescent="0.75">
      <c r="A93" t="s">
        <v>45</v>
      </c>
    </row>
    <row r="94" spans="1:1" x14ac:dyDescent="0.75">
      <c r="A94">
        <v>0.22</v>
      </c>
    </row>
    <row r="95" spans="1:1" x14ac:dyDescent="0.75">
      <c r="A95">
        <v>0.44</v>
      </c>
    </row>
    <row r="96" spans="1:1" x14ac:dyDescent="0.75">
      <c r="A96">
        <v>0.08</v>
      </c>
    </row>
    <row r="97" spans="1:1" x14ac:dyDescent="0.75">
      <c r="A97">
        <v>7.744E-3</v>
      </c>
    </row>
    <row r="98" spans="1:1" x14ac:dyDescent="0.75">
      <c r="A98">
        <v>17</v>
      </c>
    </row>
    <row r="99" spans="1:1" x14ac:dyDescent="0.75">
      <c r="A99" t="s">
        <v>46</v>
      </c>
    </row>
    <row r="100" spans="1:1" x14ac:dyDescent="0.75">
      <c r="A100">
        <v>0.22</v>
      </c>
    </row>
    <row r="101" spans="1:1" x14ac:dyDescent="0.75">
      <c r="A101">
        <v>0.88</v>
      </c>
    </row>
    <row r="102" spans="1:1" x14ac:dyDescent="0.75">
      <c r="A102">
        <v>0.08</v>
      </c>
    </row>
    <row r="103" spans="1:1" x14ac:dyDescent="0.75">
      <c r="A103">
        <v>1.5488E-2</v>
      </c>
    </row>
    <row r="104" spans="1:1" x14ac:dyDescent="0.75">
      <c r="A104">
        <v>18</v>
      </c>
    </row>
    <row r="105" spans="1:1" x14ac:dyDescent="0.75">
      <c r="A105" t="s">
        <v>47</v>
      </c>
    </row>
    <row r="106" spans="1:1" x14ac:dyDescent="0.75">
      <c r="A106">
        <v>0.22</v>
      </c>
    </row>
    <row r="107" spans="1:1" x14ac:dyDescent="0.75">
      <c r="A107">
        <v>1.32</v>
      </c>
    </row>
    <row r="108" spans="1:1" x14ac:dyDescent="0.75">
      <c r="A108">
        <v>0.08</v>
      </c>
    </row>
    <row r="109" spans="1:1" x14ac:dyDescent="0.75">
      <c r="A109">
        <v>2.3231999999999999E-2</v>
      </c>
    </row>
    <row r="110" spans="1:1" x14ac:dyDescent="0.75">
      <c r="A110">
        <v>19</v>
      </c>
    </row>
    <row r="111" spans="1:1" x14ac:dyDescent="0.75">
      <c r="A111" t="s">
        <v>48</v>
      </c>
    </row>
    <row r="112" spans="1:1" x14ac:dyDescent="0.75">
      <c r="A112">
        <v>0.22</v>
      </c>
    </row>
    <row r="113" spans="1:1" x14ac:dyDescent="0.75">
      <c r="A113">
        <v>0.22</v>
      </c>
    </row>
    <row r="114" spans="1:1" x14ac:dyDescent="0.75">
      <c r="A114">
        <v>0.08</v>
      </c>
    </row>
    <row r="115" spans="1:1" x14ac:dyDescent="0.75">
      <c r="A115">
        <v>3.872E-3</v>
      </c>
    </row>
    <row r="116" spans="1:1" x14ac:dyDescent="0.75">
      <c r="A116">
        <v>20</v>
      </c>
    </row>
    <row r="117" spans="1:1" x14ac:dyDescent="0.75">
      <c r="A117" t="s">
        <v>49</v>
      </c>
    </row>
    <row r="118" spans="1:1" x14ac:dyDescent="0.75">
      <c r="A118">
        <v>7.0000000000000007E-2</v>
      </c>
    </row>
    <row r="119" spans="1:1" x14ac:dyDescent="0.75">
      <c r="A119">
        <v>7.0000000000000007E-2</v>
      </c>
    </row>
    <row r="120" spans="1:1" x14ac:dyDescent="0.75">
      <c r="A120">
        <v>0.15</v>
      </c>
    </row>
    <row r="121" spans="1:1" x14ac:dyDescent="0.75">
      <c r="A121">
        <v>7.3499999999999998E-4</v>
      </c>
    </row>
    <row r="122" spans="1:1" x14ac:dyDescent="0.75">
      <c r="A122">
        <v>21</v>
      </c>
    </row>
    <row r="123" spans="1:1" x14ac:dyDescent="0.75">
      <c r="A123" t="s">
        <v>50</v>
      </c>
    </row>
    <row r="124" spans="1:1" x14ac:dyDescent="0.75">
      <c r="A124">
        <v>7.0000000000000007E-2</v>
      </c>
    </row>
    <row r="125" spans="1:1" x14ac:dyDescent="0.75">
      <c r="A125">
        <v>7.0000000000000007E-2</v>
      </c>
    </row>
    <row r="126" spans="1:1" x14ac:dyDescent="0.75">
      <c r="A126">
        <v>0.15</v>
      </c>
    </row>
    <row r="127" spans="1:1" x14ac:dyDescent="0.75">
      <c r="A127">
        <v>7.3499999999999998E-4</v>
      </c>
    </row>
    <row r="128" spans="1:1" x14ac:dyDescent="0.75">
      <c r="A128">
        <v>22</v>
      </c>
    </row>
    <row r="129" spans="1:1" x14ac:dyDescent="0.75">
      <c r="A129" t="s">
        <v>51</v>
      </c>
    </row>
    <row r="130" spans="1:1" x14ac:dyDescent="0.75">
      <c r="A130">
        <v>0.15</v>
      </c>
    </row>
    <row r="131" spans="1:1" x14ac:dyDescent="0.75">
      <c r="A131">
        <v>0.2</v>
      </c>
    </row>
    <row r="132" spans="1:1" x14ac:dyDescent="0.75">
      <c r="A132">
        <v>0.06</v>
      </c>
    </row>
    <row r="133" spans="1:1" x14ac:dyDescent="0.75">
      <c r="A133">
        <v>1.8E-3</v>
      </c>
    </row>
    <row r="134" spans="1:1" x14ac:dyDescent="0.75">
      <c r="A134">
        <v>23</v>
      </c>
    </row>
    <row r="135" spans="1:1" x14ac:dyDescent="0.75">
      <c r="A135" t="s">
        <v>52</v>
      </c>
    </row>
    <row r="136" spans="1:1" x14ac:dyDescent="0.75">
      <c r="A136">
        <v>0.08</v>
      </c>
    </row>
    <row r="137" spans="1:1" x14ac:dyDescent="0.75">
      <c r="A137">
        <v>0.08</v>
      </c>
    </row>
    <row r="138" spans="1:1" x14ac:dyDescent="0.75">
      <c r="A138">
        <v>0.22</v>
      </c>
    </row>
    <row r="139" spans="1:1" x14ac:dyDescent="0.75">
      <c r="A139">
        <v>1.408E-3</v>
      </c>
    </row>
    <row r="140" spans="1:1" x14ac:dyDescent="0.75">
      <c r="A140">
        <v>24</v>
      </c>
    </row>
    <row r="141" spans="1:1" x14ac:dyDescent="0.75">
      <c r="A141" t="s">
        <v>53</v>
      </c>
    </row>
    <row r="142" spans="1:1" x14ac:dyDescent="0.75">
      <c r="A142">
        <v>0.08</v>
      </c>
    </row>
    <row r="143" spans="1:1" x14ac:dyDescent="0.75">
      <c r="A143">
        <v>0.08</v>
      </c>
    </row>
    <row r="144" spans="1:1" x14ac:dyDescent="0.75">
      <c r="A144">
        <v>0.15</v>
      </c>
    </row>
    <row r="145" spans="1:1" x14ac:dyDescent="0.75">
      <c r="A145">
        <v>9.6000000000000002E-4</v>
      </c>
    </row>
    <row r="146" spans="1:1" x14ac:dyDescent="0.75">
      <c r="A146">
        <v>25</v>
      </c>
    </row>
    <row r="147" spans="1:1" x14ac:dyDescent="0.75">
      <c r="A147" t="s">
        <v>54</v>
      </c>
    </row>
    <row r="148" spans="1:1" x14ac:dyDescent="0.75">
      <c r="A148">
        <v>0.08</v>
      </c>
    </row>
    <row r="149" spans="1:1" x14ac:dyDescent="0.75">
      <c r="A149">
        <v>0.08</v>
      </c>
    </row>
    <row r="150" spans="1:1" x14ac:dyDescent="0.75">
      <c r="A150">
        <v>7.0000000000000007E-2</v>
      </c>
    </row>
    <row r="151" spans="1:1" x14ac:dyDescent="0.75">
      <c r="A151">
        <v>4.4799999999999999E-4</v>
      </c>
    </row>
    <row r="152" spans="1:1" x14ac:dyDescent="0.75">
      <c r="A152">
        <v>26</v>
      </c>
    </row>
    <row r="153" spans="1:1" x14ac:dyDescent="0.75">
      <c r="A153" t="s">
        <v>55</v>
      </c>
    </row>
    <row r="154" spans="1:1" x14ac:dyDescent="0.75">
      <c r="A154">
        <v>0.1</v>
      </c>
    </row>
    <row r="155" spans="1:1" x14ac:dyDescent="0.75">
      <c r="A155">
        <v>0.12</v>
      </c>
    </row>
    <row r="156" spans="1:1" x14ac:dyDescent="0.75">
      <c r="A156">
        <v>0.05</v>
      </c>
    </row>
    <row r="157" spans="1:1" x14ac:dyDescent="0.75">
      <c r="A157">
        <v>5.9999999999999995E-4</v>
      </c>
    </row>
    <row r="158" spans="1:1" x14ac:dyDescent="0.75">
      <c r="A158">
        <v>27</v>
      </c>
    </row>
    <row r="159" spans="1:1" x14ac:dyDescent="0.75">
      <c r="A159" t="s">
        <v>56</v>
      </c>
    </row>
    <row r="160" spans="1:1" x14ac:dyDescent="0.75">
      <c r="A160">
        <v>0.3</v>
      </c>
    </row>
    <row r="161" spans="1:1" x14ac:dyDescent="0.75">
      <c r="A161">
        <v>0.3</v>
      </c>
    </row>
    <row r="162" spans="1:1" x14ac:dyDescent="0.75">
      <c r="A162">
        <v>0.04</v>
      </c>
    </row>
    <row r="163" spans="1:1" x14ac:dyDescent="0.75">
      <c r="A163">
        <v>3.5999999999999999E-3</v>
      </c>
    </row>
    <row r="164" spans="1:1" x14ac:dyDescent="0.75">
      <c r="A164">
        <v>28</v>
      </c>
    </row>
    <row r="165" spans="1:1" x14ac:dyDescent="0.75">
      <c r="A165" t="s">
        <v>57</v>
      </c>
    </row>
    <row r="166" spans="1:1" x14ac:dyDescent="0.75">
      <c r="A166">
        <v>0.3</v>
      </c>
    </row>
    <row r="167" spans="1:1" x14ac:dyDescent="0.75">
      <c r="A167">
        <v>0.3</v>
      </c>
    </row>
    <row r="168" spans="1:1" x14ac:dyDescent="0.75">
      <c r="A168">
        <v>7.0000000000000007E-2</v>
      </c>
    </row>
    <row r="169" spans="1:1" x14ac:dyDescent="0.75">
      <c r="A169">
        <v>6.3E-3</v>
      </c>
    </row>
    <row r="170" spans="1:1" x14ac:dyDescent="0.75">
      <c r="A170">
        <v>29</v>
      </c>
    </row>
    <row r="171" spans="1:1" x14ac:dyDescent="0.75">
      <c r="A171" t="s">
        <v>58</v>
      </c>
    </row>
    <row r="172" spans="1:1" x14ac:dyDescent="0.75">
      <c r="A172">
        <v>0.3</v>
      </c>
    </row>
    <row r="173" spans="1:1" x14ac:dyDescent="0.75">
      <c r="A173">
        <v>0.3</v>
      </c>
    </row>
    <row r="174" spans="1:1" x14ac:dyDescent="0.75">
      <c r="A174">
        <v>0.1</v>
      </c>
    </row>
    <row r="175" spans="1:1" x14ac:dyDescent="0.75">
      <c r="A175">
        <v>8.9999999999999993E-3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6B10-15DF-4638-B6BD-AAD4A5277B47}">
  <sheetPr filterMode="1"/>
  <dimension ref="A2:P22"/>
  <sheetViews>
    <sheetView workbookViewId="0">
      <selection activeCell="N4" sqref="N4"/>
    </sheetView>
  </sheetViews>
  <sheetFormatPr baseColWidth="10" defaultRowHeight="14.75" x14ac:dyDescent="0.75"/>
  <cols>
    <col min="5" max="5" width="13.453125" bestFit="1" customWidth="1"/>
    <col min="6" max="6" width="11.953125" bestFit="1" customWidth="1"/>
    <col min="11" max="12" width="14.453125" customWidth="1"/>
    <col min="14" max="14" width="18.6328125" customWidth="1"/>
  </cols>
  <sheetData>
    <row r="2" spans="1:16" x14ac:dyDescent="0.75">
      <c r="A2" t="s">
        <v>22</v>
      </c>
      <c r="B2" t="s">
        <v>9</v>
      </c>
      <c r="C2" t="s">
        <v>7</v>
      </c>
      <c r="D2" t="s">
        <v>5</v>
      </c>
      <c r="E2" t="s">
        <v>6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11</v>
      </c>
      <c r="L2" t="s">
        <v>23</v>
      </c>
      <c r="M2" t="s">
        <v>13</v>
      </c>
      <c r="N2" t="s">
        <v>12</v>
      </c>
      <c r="O2" t="s">
        <v>14</v>
      </c>
      <c r="P2" t="s">
        <v>15</v>
      </c>
    </row>
    <row r="3" spans="1:16" hidden="1" x14ac:dyDescent="0.75">
      <c r="A3" t="s">
        <v>8</v>
      </c>
      <c r="B3" t="s">
        <v>10</v>
      </c>
      <c r="C3">
        <v>5569500</v>
      </c>
      <c r="D3">
        <v>0.12</v>
      </c>
      <c r="E3" s="1">
        <v>800000</v>
      </c>
      <c r="F3">
        <v>12</v>
      </c>
      <c r="G3">
        <f>+F3/2*1.25</f>
        <v>7.5</v>
      </c>
      <c r="H3">
        <v>2.464</v>
      </c>
      <c r="I3">
        <v>7000</v>
      </c>
      <c r="J3">
        <v>52</v>
      </c>
      <c r="K3" s="1">
        <f>+G3*H3*I3</f>
        <v>129360</v>
      </c>
      <c r="L3">
        <f>+G3*H3</f>
        <v>18.48</v>
      </c>
      <c r="M3" s="6">
        <f>+L3/$L$18</f>
        <v>0.30246736773190397</v>
      </c>
      <c r="N3" s="1">
        <f>+(E3*J3*M3)/G3</f>
        <v>1677685.6663529607</v>
      </c>
      <c r="O3" s="1">
        <f>+C3*D3</f>
        <v>668340</v>
      </c>
      <c r="P3" s="3">
        <f>+(K3+N3+O3)/C3</f>
        <v>0.44445384080311712</v>
      </c>
    </row>
    <row r="4" spans="1:16" x14ac:dyDescent="0.75">
      <c r="A4" t="s">
        <v>8</v>
      </c>
      <c r="B4" t="s">
        <v>16</v>
      </c>
      <c r="C4">
        <v>5569500</v>
      </c>
      <c r="D4">
        <v>0.12</v>
      </c>
      <c r="E4" s="1">
        <v>350000</v>
      </c>
      <c r="F4">
        <v>19</v>
      </c>
      <c r="G4">
        <f t="shared" ref="G4:G17" si="0">+F4/2*1.25</f>
        <v>11.875</v>
      </c>
      <c r="H4">
        <v>2.464</v>
      </c>
      <c r="I4">
        <v>5000</v>
      </c>
      <c r="J4">
        <v>52</v>
      </c>
      <c r="K4" s="1">
        <f t="shared" ref="K4:K7" si="1">+G4*H4*I4</f>
        <v>146300</v>
      </c>
      <c r="L4">
        <f>+G4*H4</f>
        <v>29.259999999999998</v>
      </c>
      <c r="M4" s="6">
        <f>+L4/$L$18</f>
        <v>0.47890666557551453</v>
      </c>
      <c r="N4" s="1">
        <f>+E4*J4*M4/G4</f>
        <v>733987.47902942018</v>
      </c>
      <c r="O4" s="1">
        <f>+C4*D4</f>
        <v>668340</v>
      </c>
      <c r="P4" s="3">
        <f>+(K4+N4+O4)/C4</f>
        <v>0.27805502810475274</v>
      </c>
    </row>
    <row r="5" spans="1:16" hidden="1" x14ac:dyDescent="0.75">
      <c r="A5" t="s">
        <v>8</v>
      </c>
      <c r="B5" t="s">
        <v>17</v>
      </c>
      <c r="C5">
        <v>5569500</v>
      </c>
      <c r="D5">
        <v>0.12</v>
      </c>
      <c r="E5" s="1">
        <v>300000</v>
      </c>
      <c r="F5">
        <v>15</v>
      </c>
      <c r="G5">
        <f t="shared" si="0"/>
        <v>9.375</v>
      </c>
      <c r="H5">
        <v>2.464</v>
      </c>
      <c r="I5">
        <v>4000</v>
      </c>
      <c r="J5">
        <v>52</v>
      </c>
      <c r="K5" s="1">
        <f t="shared" si="1"/>
        <v>92400</v>
      </c>
      <c r="M5">
        <v>0.4</v>
      </c>
      <c r="N5" s="1">
        <f t="shared" ref="N5:N12" si="2">+E5*J5*M5/G5</f>
        <v>665600</v>
      </c>
      <c r="O5" s="1">
        <f t="shared" ref="O4:O7" si="3">+C5*D5</f>
        <v>668340</v>
      </c>
      <c r="P5" s="3">
        <f>+(K5+N5+O5)/C5</f>
        <v>0.25609839303348597</v>
      </c>
    </row>
    <row r="6" spans="1:16" hidden="1" x14ac:dyDescent="0.75">
      <c r="A6" t="s">
        <v>8</v>
      </c>
      <c r="B6" t="s">
        <v>18</v>
      </c>
      <c r="C6">
        <v>5569500</v>
      </c>
      <c r="D6">
        <v>0.12</v>
      </c>
      <c r="E6" s="1">
        <v>900000</v>
      </c>
      <c r="F6">
        <f>+F4+F5</f>
        <v>34</v>
      </c>
      <c r="G6">
        <f t="shared" si="0"/>
        <v>21.25</v>
      </c>
      <c r="H6">
        <v>2.464</v>
      </c>
      <c r="I6">
        <v>3000</v>
      </c>
      <c r="J6">
        <v>52</v>
      </c>
      <c r="K6" s="1">
        <f t="shared" si="1"/>
        <v>157080</v>
      </c>
      <c r="M6">
        <v>0.4</v>
      </c>
      <c r="N6" s="1">
        <f t="shared" si="2"/>
        <v>880941.17647058819</v>
      </c>
      <c r="O6" s="1">
        <f t="shared" si="3"/>
        <v>668340</v>
      </c>
      <c r="P6" s="3">
        <f>+(K6+N6+O6)/C6</f>
        <v>0.30637600798466436</v>
      </c>
    </row>
    <row r="7" spans="1:16" hidden="1" x14ac:dyDescent="0.75">
      <c r="A7" t="s">
        <v>8</v>
      </c>
      <c r="B7" t="s">
        <v>19</v>
      </c>
      <c r="C7">
        <v>5569500</v>
      </c>
      <c r="D7">
        <v>0.12</v>
      </c>
      <c r="E7" s="1">
        <v>1000000</v>
      </c>
      <c r="F7">
        <f>+F3+F4+F5</f>
        <v>46</v>
      </c>
      <c r="G7">
        <f t="shared" si="0"/>
        <v>28.75</v>
      </c>
      <c r="H7">
        <v>2.464</v>
      </c>
      <c r="I7">
        <v>2500</v>
      </c>
      <c r="J7">
        <v>52</v>
      </c>
      <c r="K7" s="1">
        <f>+G7*H7*I7</f>
        <v>177100</v>
      </c>
      <c r="M7">
        <v>0.4</v>
      </c>
      <c r="N7" s="1">
        <f t="shared" si="2"/>
        <v>723478.26086956519</v>
      </c>
      <c r="O7" s="1">
        <f>+C7*D7</f>
        <v>668340</v>
      </c>
      <c r="P7" s="3">
        <f>+(K7+N7+O7)/C7</f>
        <v>0.28169822441324449</v>
      </c>
    </row>
    <row r="8" spans="1:16" hidden="1" x14ac:dyDescent="0.75">
      <c r="A8" t="s">
        <v>20</v>
      </c>
      <c r="B8" t="s">
        <v>10</v>
      </c>
      <c r="C8">
        <v>5038000</v>
      </c>
      <c r="D8">
        <v>0.12</v>
      </c>
      <c r="E8" s="1">
        <v>800000</v>
      </c>
      <c r="F8">
        <v>7</v>
      </c>
      <c r="G8">
        <f t="shared" si="0"/>
        <v>4.375</v>
      </c>
      <c r="H8">
        <v>1.5840000000000001</v>
      </c>
      <c r="I8">
        <v>7000</v>
      </c>
      <c r="J8">
        <v>52</v>
      </c>
      <c r="K8" s="1">
        <f>+G8*H8*I8</f>
        <v>48510.000000000007</v>
      </c>
      <c r="L8">
        <f>+G8*H8</f>
        <v>6.9300000000000006</v>
      </c>
      <c r="M8" s="6">
        <f>+L8/$L$18</f>
        <v>0.11342526289946399</v>
      </c>
      <c r="N8" s="1">
        <f>+(E8*J8*M8)/G8</f>
        <v>1078512.2140840462</v>
      </c>
      <c r="O8" s="1">
        <f>+C8*D8</f>
        <v>604560</v>
      </c>
      <c r="P8" s="3">
        <f>+(K8+N8+O8)/C8</f>
        <v>0.34370429021120408</v>
      </c>
    </row>
    <row r="9" spans="1:16" x14ac:dyDescent="0.75">
      <c r="A9" t="s">
        <v>20</v>
      </c>
      <c r="B9" t="s">
        <v>16</v>
      </c>
      <c r="C9">
        <v>5038000</v>
      </c>
      <c r="D9">
        <v>0.12</v>
      </c>
      <c r="E9" s="1">
        <v>350000</v>
      </c>
      <c r="F9">
        <v>10</v>
      </c>
      <c r="G9">
        <f t="shared" si="0"/>
        <v>6.25</v>
      </c>
      <c r="H9">
        <v>1.5840000000000001</v>
      </c>
      <c r="I9">
        <v>5000</v>
      </c>
      <c r="J9">
        <v>52</v>
      </c>
      <c r="K9" s="1">
        <f>+G9*H9*I9</f>
        <v>49500</v>
      </c>
      <c r="L9">
        <f>+G9*H9</f>
        <v>9.9</v>
      </c>
      <c r="M9" s="6">
        <f>+L9/$L$18</f>
        <v>0.16203608985637713</v>
      </c>
      <c r="N9" s="1">
        <f>+E9*J9*M9/G9</f>
        <v>471849.09366177022</v>
      </c>
      <c r="O9" s="1">
        <f t="shared" ref="O9:O12" si="4">+C9*D9</f>
        <v>604560</v>
      </c>
      <c r="P9" s="3">
        <f>+(K9+N9+O9)/C9</f>
        <v>0.22348334530801314</v>
      </c>
    </row>
    <row r="10" spans="1:16" hidden="1" x14ac:dyDescent="0.75">
      <c r="A10" t="s">
        <v>20</v>
      </c>
      <c r="B10" t="s">
        <v>17</v>
      </c>
      <c r="C10">
        <v>5038000</v>
      </c>
      <c r="D10">
        <v>0.12</v>
      </c>
      <c r="E10" s="1">
        <v>300000</v>
      </c>
      <c r="F10">
        <v>10</v>
      </c>
      <c r="G10">
        <f t="shared" si="0"/>
        <v>6.25</v>
      </c>
      <c r="H10">
        <v>1.5840000000000001</v>
      </c>
      <c r="I10">
        <v>4000</v>
      </c>
      <c r="J10">
        <v>52</v>
      </c>
      <c r="K10" s="1">
        <f t="shared" ref="K9:K17" si="5">+G10*H10*I10</f>
        <v>39600</v>
      </c>
      <c r="M10">
        <v>0.3</v>
      </c>
      <c r="N10" s="1">
        <f t="shared" si="2"/>
        <v>748800</v>
      </c>
      <c r="O10" s="1">
        <f t="shared" si="4"/>
        <v>604560</v>
      </c>
      <c r="P10" s="3">
        <f>+(K10+N10+O10)/C10</f>
        <v>0.27649067090115126</v>
      </c>
    </row>
    <row r="11" spans="1:16" hidden="1" x14ac:dyDescent="0.75">
      <c r="A11" t="s">
        <v>20</v>
      </c>
      <c r="B11" t="s">
        <v>18</v>
      </c>
      <c r="C11">
        <v>5038000</v>
      </c>
      <c r="D11">
        <v>0.12</v>
      </c>
      <c r="E11" s="1">
        <v>900000</v>
      </c>
      <c r="F11">
        <f>+F9+F10</f>
        <v>20</v>
      </c>
      <c r="G11">
        <f t="shared" si="0"/>
        <v>12.5</v>
      </c>
      <c r="H11">
        <v>1.5840000000000001</v>
      </c>
      <c r="I11">
        <v>3000</v>
      </c>
      <c r="J11">
        <v>52</v>
      </c>
      <c r="K11" s="1">
        <f t="shared" si="5"/>
        <v>59400</v>
      </c>
      <c r="M11">
        <v>0.3</v>
      </c>
      <c r="N11" s="1">
        <f t="shared" si="2"/>
        <v>1123200</v>
      </c>
      <c r="O11" s="1">
        <f t="shared" si="4"/>
        <v>604560</v>
      </c>
      <c r="P11" s="3">
        <f>+(K11+N11+O11)/C11</f>
        <v>0.35473600635172686</v>
      </c>
    </row>
    <row r="12" spans="1:16" hidden="1" x14ac:dyDescent="0.75">
      <c r="A12" t="s">
        <v>20</v>
      </c>
      <c r="B12" t="s">
        <v>19</v>
      </c>
      <c r="C12">
        <v>5038000</v>
      </c>
      <c r="D12">
        <v>0.12</v>
      </c>
      <c r="E12" s="1">
        <v>1000000</v>
      </c>
      <c r="F12">
        <f>+F8+F9+F10</f>
        <v>27</v>
      </c>
      <c r="G12">
        <f t="shared" si="0"/>
        <v>16.875</v>
      </c>
      <c r="H12">
        <v>1.5840000000000001</v>
      </c>
      <c r="I12">
        <v>2500</v>
      </c>
      <c r="J12">
        <v>52</v>
      </c>
      <c r="K12" s="1">
        <f t="shared" si="5"/>
        <v>66825</v>
      </c>
      <c r="M12">
        <v>0.3</v>
      </c>
      <c r="N12" s="1">
        <f t="shared" si="2"/>
        <v>924444.4444444445</v>
      </c>
      <c r="O12" s="1">
        <f t="shared" si="4"/>
        <v>604560</v>
      </c>
      <c r="P12" s="3">
        <f>+(K12+N12+O12)/C12</f>
        <v>0.31675852410568567</v>
      </c>
    </row>
    <row r="13" spans="1:16" hidden="1" x14ac:dyDescent="0.75">
      <c r="A13" t="s">
        <v>21</v>
      </c>
      <c r="B13" t="s">
        <v>10</v>
      </c>
      <c r="C13">
        <v>5814000</v>
      </c>
      <c r="D13">
        <v>0.12</v>
      </c>
      <c r="E13" s="1">
        <v>800000</v>
      </c>
      <c r="F13">
        <v>4</v>
      </c>
      <c r="G13">
        <f t="shared" si="0"/>
        <v>2.5</v>
      </c>
      <c r="H13">
        <v>3.9</v>
      </c>
      <c r="I13">
        <v>7000</v>
      </c>
      <c r="J13">
        <v>52</v>
      </c>
      <c r="K13" s="1">
        <f t="shared" si="5"/>
        <v>68250</v>
      </c>
      <c r="L13">
        <f>+G13*H13</f>
        <v>9.75</v>
      </c>
      <c r="M13" s="6">
        <f>+L13/$L$18</f>
        <v>0.15958099758582595</v>
      </c>
      <c r="N13" s="1">
        <f>+(E13*J13*M13)/G13</f>
        <v>2655427.7998281438</v>
      </c>
      <c r="O13" s="1">
        <f>+C13*D13</f>
        <v>697680</v>
      </c>
      <c r="P13" s="3">
        <f>+(K13+N13+O13)/C13</f>
        <v>0.58846883381977022</v>
      </c>
    </row>
    <row r="14" spans="1:16" x14ac:dyDescent="0.75">
      <c r="A14" t="s">
        <v>21</v>
      </c>
      <c r="B14" t="s">
        <v>16</v>
      </c>
      <c r="C14">
        <v>5814000</v>
      </c>
      <c r="D14">
        <v>0.12</v>
      </c>
      <c r="E14" s="1">
        <v>350000</v>
      </c>
      <c r="F14">
        <v>9</v>
      </c>
      <c r="G14">
        <f t="shared" si="0"/>
        <v>5.625</v>
      </c>
      <c r="H14">
        <v>3.9</v>
      </c>
      <c r="I14">
        <v>5000</v>
      </c>
      <c r="J14">
        <v>52</v>
      </c>
      <c r="K14" s="1">
        <f>+G14*H14*I14</f>
        <v>109687.5</v>
      </c>
      <c r="L14">
        <f>+G14*H14</f>
        <v>21.9375</v>
      </c>
      <c r="M14" s="6">
        <f>+L14/$L$18</f>
        <v>0.35905724456810839</v>
      </c>
      <c r="N14" s="1">
        <f>+E14*J14*M14/G14</f>
        <v>1161749.6624248128</v>
      </c>
      <c r="O14" s="1">
        <f>+C14*D14</f>
        <v>697680</v>
      </c>
      <c r="P14" s="3">
        <f>+(K14+N14+O14)/C14</f>
        <v>0.33868544245352816</v>
      </c>
    </row>
    <row r="15" spans="1:16" hidden="1" x14ac:dyDescent="0.75">
      <c r="A15" t="s">
        <v>21</v>
      </c>
      <c r="B15" t="s">
        <v>17</v>
      </c>
      <c r="C15">
        <v>5814000</v>
      </c>
      <c r="D15">
        <v>0.12</v>
      </c>
      <c r="E15" s="1">
        <v>300000</v>
      </c>
      <c r="F15">
        <v>0</v>
      </c>
      <c r="G15">
        <f t="shared" si="0"/>
        <v>0</v>
      </c>
      <c r="H15">
        <v>3.9</v>
      </c>
      <c r="I15">
        <v>4000</v>
      </c>
      <c r="J15">
        <v>52</v>
      </c>
      <c r="K15" s="1">
        <f t="shared" si="5"/>
        <v>0</v>
      </c>
      <c r="M15">
        <v>0.3</v>
      </c>
      <c r="N15" s="1"/>
      <c r="O15" s="1"/>
      <c r="P15" s="3"/>
    </row>
    <row r="16" spans="1:16" hidden="1" x14ac:dyDescent="0.75">
      <c r="A16" t="s">
        <v>21</v>
      </c>
      <c r="B16" t="s">
        <v>18</v>
      </c>
      <c r="C16">
        <v>5814000</v>
      </c>
      <c r="D16">
        <v>0.12</v>
      </c>
      <c r="E16" s="1">
        <v>900000</v>
      </c>
      <c r="F16">
        <f>+F14+F15</f>
        <v>9</v>
      </c>
      <c r="G16">
        <f t="shared" si="0"/>
        <v>5.625</v>
      </c>
      <c r="H16">
        <v>3.9</v>
      </c>
      <c r="I16">
        <v>3000</v>
      </c>
      <c r="J16">
        <v>52</v>
      </c>
      <c r="K16" s="1">
        <f t="shared" si="5"/>
        <v>65812.5</v>
      </c>
      <c r="M16">
        <v>0.3</v>
      </c>
      <c r="N16" s="1">
        <f>+E16*J16*M16/G16</f>
        <v>2496000</v>
      </c>
      <c r="O16" s="1">
        <f>+C16*D16</f>
        <v>697680</v>
      </c>
      <c r="P16" s="3">
        <f>+(K16+N16+O16)/C16</f>
        <v>0.56062822497420017</v>
      </c>
    </row>
    <row r="17" spans="1:16" hidden="1" x14ac:dyDescent="0.75">
      <c r="A17" t="s">
        <v>21</v>
      </c>
      <c r="B17" t="s">
        <v>19</v>
      </c>
      <c r="C17">
        <v>5814000</v>
      </c>
      <c r="D17">
        <v>0.12</v>
      </c>
      <c r="E17" s="1">
        <v>1000000</v>
      </c>
      <c r="F17">
        <f>+F13+F14+F15</f>
        <v>13</v>
      </c>
      <c r="G17">
        <f t="shared" si="0"/>
        <v>8.125</v>
      </c>
      <c r="H17">
        <v>3.9</v>
      </c>
      <c r="I17">
        <v>2500</v>
      </c>
      <c r="J17">
        <v>52</v>
      </c>
      <c r="K17" s="1">
        <f t="shared" si="5"/>
        <v>79218.75</v>
      </c>
      <c r="M17">
        <v>0.3</v>
      </c>
      <c r="N17" s="1">
        <f>+E17*J17*M17/G17</f>
        <v>1920000</v>
      </c>
      <c r="O17" s="1">
        <f>+C17*D17</f>
        <v>697680</v>
      </c>
      <c r="P17" s="3">
        <f>+(K17+N17+O17)/C17</f>
        <v>0.46386287409700722</v>
      </c>
    </row>
    <row r="18" spans="1:16" x14ac:dyDescent="0.75">
      <c r="G18" s="2"/>
      <c r="L18">
        <f>SUBTOTAL(9,L3:L14)</f>
        <v>61.097499999999997</v>
      </c>
    </row>
    <row r="20" spans="1:16" x14ac:dyDescent="0.75">
      <c r="G20" s="4"/>
    </row>
    <row r="22" spans="1:16" x14ac:dyDescent="0.75">
      <c r="G22" s="5"/>
    </row>
  </sheetData>
  <autoFilter ref="A2:O17" xr:uid="{2EBFBE2C-14B5-481F-9C28-50FCB61F74C2}">
    <filterColumn colId="1">
      <filters>
        <filter val="Centro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5DF5-4004-464F-B701-CE402F5D650A}">
  <sheetPr filterMode="1"/>
  <dimension ref="A2:P22"/>
  <sheetViews>
    <sheetView workbookViewId="0">
      <selection activeCell="E5" sqref="E5"/>
    </sheetView>
  </sheetViews>
  <sheetFormatPr baseColWidth="10" defaultRowHeight="14.75" x14ac:dyDescent="0.75"/>
  <cols>
    <col min="5" max="5" width="13.453125" bestFit="1" customWidth="1"/>
    <col min="6" max="6" width="11.953125" bestFit="1" customWidth="1"/>
    <col min="11" max="12" width="14.453125" customWidth="1"/>
    <col min="14" max="14" width="18.6328125" customWidth="1"/>
  </cols>
  <sheetData>
    <row r="2" spans="1:16" x14ac:dyDescent="0.75">
      <c r="A2" t="s">
        <v>22</v>
      </c>
      <c r="B2" t="s">
        <v>9</v>
      </c>
      <c r="C2" t="s">
        <v>7</v>
      </c>
      <c r="D2" t="s">
        <v>5</v>
      </c>
      <c r="E2" t="s">
        <v>6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11</v>
      </c>
      <c r="L2" t="s">
        <v>23</v>
      </c>
      <c r="M2" t="s">
        <v>13</v>
      </c>
      <c r="N2" t="s">
        <v>12</v>
      </c>
      <c r="O2" t="s">
        <v>14</v>
      </c>
      <c r="P2" t="s">
        <v>15</v>
      </c>
    </row>
    <row r="3" spans="1:16" hidden="1" x14ac:dyDescent="0.75">
      <c r="A3" t="s">
        <v>8</v>
      </c>
      <c r="B3" t="s">
        <v>10</v>
      </c>
      <c r="C3">
        <v>5569500</v>
      </c>
      <c r="D3">
        <v>0.12</v>
      </c>
      <c r="E3" s="1">
        <v>800000</v>
      </c>
      <c r="F3">
        <v>12</v>
      </c>
      <c r="G3">
        <f>+F3/2*1.25</f>
        <v>7.5</v>
      </c>
      <c r="H3">
        <v>2.464</v>
      </c>
      <c r="I3">
        <v>7000</v>
      </c>
      <c r="J3">
        <v>52</v>
      </c>
      <c r="K3" s="1">
        <f>+G3*H3*I3</f>
        <v>129360</v>
      </c>
      <c r="L3">
        <f>+G3*H3</f>
        <v>18.48</v>
      </c>
      <c r="M3" s="6">
        <f>+L3/$L$18</f>
        <v>0.56000000000000005</v>
      </c>
      <c r="N3" s="1">
        <f>+(E3*J3*M3)/G3</f>
        <v>3106133.333333334</v>
      </c>
      <c r="O3" s="1">
        <f>+C3*D3</f>
        <v>668340</v>
      </c>
      <c r="P3" s="3">
        <f>+(K3+N3+O3)/C3</f>
        <v>0.70093066403327664</v>
      </c>
    </row>
    <row r="4" spans="1:16" hidden="1" x14ac:dyDescent="0.75">
      <c r="A4" t="s">
        <v>8</v>
      </c>
      <c r="B4" t="s">
        <v>16</v>
      </c>
      <c r="C4">
        <v>5569500</v>
      </c>
      <c r="D4">
        <v>0.12</v>
      </c>
      <c r="E4" s="1">
        <v>600000</v>
      </c>
      <c r="F4">
        <v>19</v>
      </c>
      <c r="G4">
        <f t="shared" ref="G4:G17" si="0">+F4/2*1.25</f>
        <v>11.875</v>
      </c>
      <c r="H4">
        <v>2.464</v>
      </c>
      <c r="I4">
        <v>5000</v>
      </c>
      <c r="J4">
        <v>52</v>
      </c>
      <c r="K4" s="1">
        <f t="shared" ref="K4:K7" si="1">+G4*H4*I4</f>
        <v>146300</v>
      </c>
      <c r="L4">
        <f>+G4*H4</f>
        <v>29.259999999999998</v>
      </c>
      <c r="M4" s="6">
        <f>+L4/$L$18</f>
        <v>0.8866666666666666</v>
      </c>
      <c r="N4" s="1">
        <f>+E4*J4*M4/G4</f>
        <v>2329599.9999999995</v>
      </c>
      <c r="O4" s="1">
        <f>+C4*D4</f>
        <v>668340</v>
      </c>
      <c r="P4" s="3">
        <f>+(K4+N4+O4)/C4</f>
        <v>0.56454618906544562</v>
      </c>
    </row>
    <row r="5" spans="1:16" x14ac:dyDescent="0.75">
      <c r="A5" t="s">
        <v>8</v>
      </c>
      <c r="B5" t="s">
        <v>17</v>
      </c>
      <c r="C5">
        <v>5569500</v>
      </c>
      <c r="D5">
        <v>0.12</v>
      </c>
      <c r="E5" s="1">
        <v>200000</v>
      </c>
      <c r="F5">
        <v>15</v>
      </c>
      <c r="G5">
        <f t="shared" si="0"/>
        <v>9.375</v>
      </c>
      <c r="H5">
        <v>2.464</v>
      </c>
      <c r="I5">
        <v>4000</v>
      </c>
      <c r="J5">
        <v>52</v>
      </c>
      <c r="K5" s="1">
        <f t="shared" si="1"/>
        <v>92400</v>
      </c>
      <c r="L5">
        <f>+G5*H5</f>
        <v>23.1</v>
      </c>
      <c r="M5" s="6">
        <f>+L5/$L$18</f>
        <v>0.70000000000000007</v>
      </c>
      <c r="N5" s="1">
        <f t="shared" ref="N5:N12" si="2">+E5*J5*M5/G5</f>
        <v>776533.33333333349</v>
      </c>
      <c r="O5" s="1">
        <f t="shared" ref="O5:O8" si="3">+C5*D5</f>
        <v>668340</v>
      </c>
      <c r="P5" s="3">
        <f>+(K5+N5+O5)/C5</f>
        <v>0.27601639883891438</v>
      </c>
    </row>
    <row r="6" spans="1:16" hidden="1" x14ac:dyDescent="0.75">
      <c r="A6" t="s">
        <v>8</v>
      </c>
      <c r="B6" t="s">
        <v>18</v>
      </c>
      <c r="C6">
        <v>5569500</v>
      </c>
      <c r="D6">
        <v>0.12</v>
      </c>
      <c r="E6" s="1">
        <v>900000</v>
      </c>
      <c r="F6">
        <f>+F4+F5</f>
        <v>34</v>
      </c>
      <c r="G6">
        <f t="shared" si="0"/>
        <v>21.25</v>
      </c>
      <c r="H6">
        <v>2.464</v>
      </c>
      <c r="I6">
        <v>3000</v>
      </c>
      <c r="J6">
        <v>52</v>
      </c>
      <c r="K6" s="1">
        <f t="shared" si="1"/>
        <v>157080</v>
      </c>
      <c r="M6">
        <v>0.4</v>
      </c>
      <c r="N6" s="1">
        <f t="shared" si="2"/>
        <v>880941.17647058819</v>
      </c>
      <c r="O6" s="1">
        <f t="shared" si="3"/>
        <v>668340</v>
      </c>
      <c r="P6" s="3">
        <f>+(K6+N6+O6)/C6</f>
        <v>0.30637600798466436</v>
      </c>
    </row>
    <row r="7" spans="1:16" hidden="1" x14ac:dyDescent="0.75">
      <c r="A7" t="s">
        <v>8</v>
      </c>
      <c r="B7" t="s">
        <v>19</v>
      </c>
      <c r="C7">
        <v>5569500</v>
      </c>
      <c r="D7">
        <v>0.12</v>
      </c>
      <c r="E7" s="1">
        <v>1000000</v>
      </c>
      <c r="F7">
        <f>+F3+F4+F5</f>
        <v>46</v>
      </c>
      <c r="G7">
        <f t="shared" si="0"/>
        <v>28.75</v>
      </c>
      <c r="H7">
        <v>2.464</v>
      </c>
      <c r="I7">
        <v>2500</v>
      </c>
      <c r="J7">
        <v>52</v>
      </c>
      <c r="K7" s="1">
        <f>+G7*H7*I7</f>
        <v>177100</v>
      </c>
      <c r="M7">
        <v>0.4</v>
      </c>
      <c r="N7" s="1">
        <f t="shared" si="2"/>
        <v>723478.26086956519</v>
      </c>
      <c r="O7" s="1">
        <f>+C7*D7</f>
        <v>668340</v>
      </c>
      <c r="P7" s="3">
        <f>+(K7+N7+O7)/C7</f>
        <v>0.28169822441324449</v>
      </c>
    </row>
    <row r="8" spans="1:16" hidden="1" x14ac:dyDescent="0.75">
      <c r="A8" t="s">
        <v>20</v>
      </c>
      <c r="B8" t="s">
        <v>10</v>
      </c>
      <c r="C8">
        <v>5038000</v>
      </c>
      <c r="D8">
        <v>0.12</v>
      </c>
      <c r="E8" s="1">
        <v>800000</v>
      </c>
      <c r="F8">
        <v>7</v>
      </c>
      <c r="G8">
        <f t="shared" si="0"/>
        <v>4.375</v>
      </c>
      <c r="H8">
        <v>1.5840000000000001</v>
      </c>
      <c r="I8">
        <v>7000</v>
      </c>
      <c r="J8">
        <v>52</v>
      </c>
      <c r="K8" s="1">
        <f>+G8*H8*I8</f>
        <v>48510.000000000007</v>
      </c>
      <c r="L8">
        <f>+G8*H8</f>
        <v>6.9300000000000006</v>
      </c>
      <c r="M8" s="6">
        <f>+L8/$L$18</f>
        <v>0.21000000000000002</v>
      </c>
      <c r="N8" s="1">
        <f>+(E8*J8*M8)/G8</f>
        <v>1996800</v>
      </c>
      <c r="O8" s="1">
        <f>+C8*D8</f>
        <v>604560</v>
      </c>
      <c r="P8" s="3">
        <f>+(K8+N8+O8)/C8</f>
        <v>0.5259765780071457</v>
      </c>
    </row>
    <row r="9" spans="1:16" hidden="1" x14ac:dyDescent="0.75">
      <c r="A9" t="s">
        <v>20</v>
      </c>
      <c r="B9" t="s">
        <v>16</v>
      </c>
      <c r="C9">
        <v>5038000</v>
      </c>
      <c r="D9">
        <v>0.12</v>
      </c>
      <c r="E9" s="1">
        <v>600000</v>
      </c>
      <c r="F9">
        <v>10</v>
      </c>
      <c r="G9">
        <f t="shared" si="0"/>
        <v>6.25</v>
      </c>
      <c r="H9">
        <v>1.5840000000000001</v>
      </c>
      <c r="I9">
        <v>5000</v>
      </c>
      <c r="J9">
        <v>52</v>
      </c>
      <c r="K9" s="1">
        <f>+G9*H9*I9</f>
        <v>49500</v>
      </c>
      <c r="L9">
        <f>+G9*H9</f>
        <v>9.9</v>
      </c>
      <c r="M9" s="6">
        <f>+L9/$L$18</f>
        <v>0.3</v>
      </c>
      <c r="N9" s="1">
        <f>+E9*J9*M9/G9</f>
        <v>1497600</v>
      </c>
      <c r="O9" s="1">
        <f t="shared" ref="O9:O12" si="4">+C9*D9</f>
        <v>604560</v>
      </c>
      <c r="P9" s="3">
        <f>+(K9+N9+O9)/C9</f>
        <v>0.42708614529575228</v>
      </c>
    </row>
    <row r="10" spans="1:16" x14ac:dyDescent="0.75">
      <c r="A10" t="s">
        <v>20</v>
      </c>
      <c r="B10" t="s">
        <v>17</v>
      </c>
      <c r="C10">
        <v>5038000</v>
      </c>
      <c r="D10">
        <v>0.12</v>
      </c>
      <c r="E10" s="1">
        <v>200000</v>
      </c>
      <c r="F10">
        <v>10</v>
      </c>
      <c r="G10">
        <f t="shared" si="0"/>
        <v>6.25</v>
      </c>
      <c r="H10">
        <v>1.5840000000000001</v>
      </c>
      <c r="I10">
        <v>4000</v>
      </c>
      <c r="J10">
        <v>52</v>
      </c>
      <c r="K10" s="1">
        <f t="shared" ref="K10:K18" si="5">+G10*H10*I10</f>
        <v>39600</v>
      </c>
      <c r="L10">
        <f>+G10*H10</f>
        <v>9.9</v>
      </c>
      <c r="M10" s="6">
        <f>+L10/$L$18</f>
        <v>0.3</v>
      </c>
      <c r="N10" s="1">
        <f t="shared" si="2"/>
        <v>499200</v>
      </c>
      <c r="O10" s="1">
        <f t="shared" si="4"/>
        <v>604560</v>
      </c>
      <c r="P10" s="3">
        <f>+(K10+N10+O10)/C10</f>
        <v>0.22694720127034537</v>
      </c>
    </row>
    <row r="11" spans="1:16" hidden="1" x14ac:dyDescent="0.75">
      <c r="A11" t="s">
        <v>20</v>
      </c>
      <c r="B11" t="s">
        <v>18</v>
      </c>
      <c r="C11">
        <v>5038000</v>
      </c>
      <c r="D11">
        <v>0.12</v>
      </c>
      <c r="E11" s="1">
        <v>900000</v>
      </c>
      <c r="F11">
        <f>+F9+F10</f>
        <v>20</v>
      </c>
      <c r="G11">
        <f t="shared" si="0"/>
        <v>12.5</v>
      </c>
      <c r="H11">
        <v>1.5840000000000001</v>
      </c>
      <c r="I11">
        <v>3000</v>
      </c>
      <c r="J11">
        <v>52</v>
      </c>
      <c r="K11" s="1">
        <f t="shared" si="5"/>
        <v>59400</v>
      </c>
      <c r="M11">
        <v>0.3</v>
      </c>
      <c r="N11" s="1">
        <f t="shared" si="2"/>
        <v>1123200</v>
      </c>
      <c r="O11" s="1">
        <f t="shared" si="4"/>
        <v>604560</v>
      </c>
      <c r="P11" s="3">
        <f>+(K11+N11+O11)/C11</f>
        <v>0.35473600635172686</v>
      </c>
    </row>
    <row r="12" spans="1:16" hidden="1" x14ac:dyDescent="0.75">
      <c r="A12" t="s">
        <v>20</v>
      </c>
      <c r="B12" t="s">
        <v>19</v>
      </c>
      <c r="C12">
        <v>5038000</v>
      </c>
      <c r="D12">
        <v>0.12</v>
      </c>
      <c r="E12" s="1">
        <v>1000000</v>
      </c>
      <c r="F12">
        <f>+F8+F9+F10</f>
        <v>27</v>
      </c>
      <c r="G12">
        <f t="shared" si="0"/>
        <v>16.875</v>
      </c>
      <c r="H12">
        <v>1.5840000000000001</v>
      </c>
      <c r="I12">
        <v>2500</v>
      </c>
      <c r="J12">
        <v>52</v>
      </c>
      <c r="K12" s="1">
        <f t="shared" si="5"/>
        <v>66825</v>
      </c>
      <c r="M12">
        <v>0.3</v>
      </c>
      <c r="N12" s="1">
        <f t="shared" si="2"/>
        <v>924444.4444444445</v>
      </c>
      <c r="O12" s="1">
        <f t="shared" si="4"/>
        <v>604560</v>
      </c>
      <c r="P12" s="3">
        <f>+(K12+N12+O12)/C12</f>
        <v>0.31675852410568567</v>
      </c>
    </row>
    <row r="13" spans="1:16" hidden="1" x14ac:dyDescent="0.75">
      <c r="A13" t="s">
        <v>21</v>
      </c>
      <c r="B13" t="s">
        <v>10</v>
      </c>
      <c r="C13">
        <v>5814000</v>
      </c>
      <c r="D13">
        <v>0.12</v>
      </c>
      <c r="E13" s="1">
        <v>800000</v>
      </c>
      <c r="F13">
        <v>4</v>
      </c>
      <c r="G13">
        <f t="shared" si="0"/>
        <v>2.5</v>
      </c>
      <c r="H13">
        <v>3.9</v>
      </c>
      <c r="I13">
        <v>7000</v>
      </c>
      <c r="J13">
        <v>52</v>
      </c>
      <c r="K13" s="1">
        <f t="shared" si="5"/>
        <v>68250</v>
      </c>
      <c r="L13">
        <f>+G13*H13</f>
        <v>9.75</v>
      </c>
      <c r="M13" s="6">
        <f>+L13/$L$18</f>
        <v>0.29545454545454547</v>
      </c>
      <c r="N13" s="1">
        <f>+(E13*J13*M13)/G13</f>
        <v>4916363.6363636367</v>
      </c>
      <c r="O13" s="1">
        <f>+C13*D13</f>
        <v>697680</v>
      </c>
      <c r="P13" s="3">
        <f>+(K13+N13+O13)/C13</f>
        <v>0.97734668668105207</v>
      </c>
    </row>
    <row r="14" spans="1:16" hidden="1" x14ac:dyDescent="0.75">
      <c r="A14" t="s">
        <v>21</v>
      </c>
      <c r="B14" t="s">
        <v>16</v>
      </c>
      <c r="C14">
        <v>5814000</v>
      </c>
      <c r="D14">
        <v>0.12</v>
      </c>
      <c r="E14" s="1">
        <v>600000</v>
      </c>
      <c r="F14">
        <v>9</v>
      </c>
      <c r="G14">
        <f t="shared" si="0"/>
        <v>5.625</v>
      </c>
      <c r="H14">
        <v>3.9</v>
      </c>
      <c r="I14">
        <v>5000</v>
      </c>
      <c r="J14">
        <v>52</v>
      </c>
      <c r="K14" s="1">
        <f>+G14*H14*I14</f>
        <v>109687.5</v>
      </c>
      <c r="L14">
        <f>+G14*H14</f>
        <v>21.9375</v>
      </c>
      <c r="M14" s="6">
        <f>+L14/$L$18</f>
        <v>0.66477272727272729</v>
      </c>
      <c r="N14" s="1">
        <f>+E14*J14*M14/G14</f>
        <v>3687272.7272727271</v>
      </c>
      <c r="O14" s="1">
        <f>+C14*D14</f>
        <v>697680</v>
      </c>
      <c r="P14" s="3">
        <f>+(K14+N14+O14)/C14</f>
        <v>0.77307193451543288</v>
      </c>
    </row>
    <row r="15" spans="1:16" x14ac:dyDescent="0.75">
      <c r="A15" t="s">
        <v>21</v>
      </c>
      <c r="B15" t="s">
        <v>17</v>
      </c>
      <c r="C15">
        <v>5814000</v>
      </c>
      <c r="D15">
        <v>0.12</v>
      </c>
      <c r="E15" s="1">
        <v>300000</v>
      </c>
      <c r="F15">
        <v>0</v>
      </c>
      <c r="G15">
        <f t="shared" si="0"/>
        <v>0</v>
      </c>
      <c r="H15">
        <v>3.9</v>
      </c>
      <c r="I15">
        <v>4000</v>
      </c>
      <c r="J15">
        <v>52</v>
      </c>
      <c r="K15" s="1">
        <f t="shared" si="5"/>
        <v>0</v>
      </c>
      <c r="L15">
        <f>+G15*H15</f>
        <v>0</v>
      </c>
      <c r="M15" s="6">
        <f>+L15/$L$18</f>
        <v>0</v>
      </c>
      <c r="N15" s="1"/>
      <c r="O15" s="1"/>
      <c r="P15" s="3"/>
    </row>
    <row r="16" spans="1:16" hidden="1" x14ac:dyDescent="0.75">
      <c r="A16" t="s">
        <v>21</v>
      </c>
      <c r="B16" t="s">
        <v>18</v>
      </c>
      <c r="C16">
        <v>5814000</v>
      </c>
      <c r="D16">
        <v>0.12</v>
      </c>
      <c r="E16" s="1">
        <v>900000</v>
      </c>
      <c r="F16">
        <f>+F14+F15</f>
        <v>9</v>
      </c>
      <c r="G16">
        <f t="shared" si="0"/>
        <v>5.625</v>
      </c>
      <c r="H16">
        <v>3.9</v>
      </c>
      <c r="I16">
        <v>3000</v>
      </c>
      <c r="J16">
        <v>52</v>
      </c>
      <c r="K16" s="1">
        <f t="shared" si="5"/>
        <v>65812.5</v>
      </c>
      <c r="M16">
        <v>0.3</v>
      </c>
      <c r="N16" s="1">
        <f>+E16*J16*M16/G16</f>
        <v>2496000</v>
      </c>
      <c r="O16" s="1">
        <f>+C16*D16</f>
        <v>697680</v>
      </c>
      <c r="P16" s="3">
        <f>+(K16+N16+O16)/C16</f>
        <v>0.56062822497420017</v>
      </c>
    </row>
    <row r="17" spans="1:16" hidden="1" x14ac:dyDescent="0.75">
      <c r="A17" t="s">
        <v>21</v>
      </c>
      <c r="B17" t="s">
        <v>19</v>
      </c>
      <c r="C17">
        <v>5814000</v>
      </c>
      <c r="D17">
        <v>0.12</v>
      </c>
      <c r="E17" s="1">
        <v>1000000</v>
      </c>
      <c r="F17">
        <f>+F13+F14+F15</f>
        <v>13</v>
      </c>
      <c r="G17">
        <f t="shared" si="0"/>
        <v>8.125</v>
      </c>
      <c r="H17">
        <v>3.9</v>
      </c>
      <c r="I17">
        <v>2500</v>
      </c>
      <c r="J17">
        <v>52</v>
      </c>
      <c r="K17" s="1">
        <f t="shared" si="5"/>
        <v>79218.75</v>
      </c>
      <c r="M17">
        <v>0.3</v>
      </c>
      <c r="N17" s="1">
        <f>+E17*J17*M17/G17</f>
        <v>1920000</v>
      </c>
      <c r="O17" s="1">
        <f>+C17*D17</f>
        <v>697680</v>
      </c>
      <c r="P17" s="3">
        <f>+(K17+N17+O17)/C17</f>
        <v>0.46386287409700722</v>
      </c>
    </row>
    <row r="18" spans="1:16" x14ac:dyDescent="0.75">
      <c r="G18" s="2"/>
      <c r="L18">
        <f>SUBTOTAL(9,L3:L15)</f>
        <v>33</v>
      </c>
    </row>
    <row r="20" spans="1:16" x14ac:dyDescent="0.75">
      <c r="G20" s="4"/>
    </row>
    <row r="22" spans="1:16" x14ac:dyDescent="0.75">
      <c r="G22" s="5"/>
    </row>
  </sheetData>
  <autoFilter ref="A2:O17" xr:uid="{2EBFBE2C-14B5-481F-9C28-50FCB61F74C2}">
    <filterColumn colId="1">
      <filters>
        <filter val="Sur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2911-6989-4CB3-84A7-F99ECBE7A15F}">
  <sheetPr filterMode="1"/>
  <dimension ref="A2:P22"/>
  <sheetViews>
    <sheetView workbookViewId="0">
      <selection activeCell="E18" sqref="E18"/>
    </sheetView>
  </sheetViews>
  <sheetFormatPr baseColWidth="10" defaultRowHeight="14.75" x14ac:dyDescent="0.75"/>
  <cols>
    <col min="5" max="5" width="13.453125" bestFit="1" customWidth="1"/>
    <col min="6" max="6" width="11.953125" bestFit="1" customWidth="1"/>
    <col min="11" max="12" width="14.453125" customWidth="1"/>
    <col min="14" max="14" width="18.6328125" customWidth="1"/>
  </cols>
  <sheetData>
    <row r="2" spans="1:16" x14ac:dyDescent="0.75">
      <c r="A2" t="s">
        <v>22</v>
      </c>
      <c r="B2" t="s">
        <v>9</v>
      </c>
      <c r="C2" t="s">
        <v>7</v>
      </c>
      <c r="D2" t="s">
        <v>5</v>
      </c>
      <c r="E2" t="s">
        <v>6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11</v>
      </c>
      <c r="L2" t="s">
        <v>23</v>
      </c>
      <c r="M2" t="s">
        <v>13</v>
      </c>
      <c r="N2" t="s">
        <v>12</v>
      </c>
      <c r="O2" t="s">
        <v>14</v>
      </c>
      <c r="P2" t="s">
        <v>15</v>
      </c>
    </row>
    <row r="3" spans="1:16" hidden="1" x14ac:dyDescent="0.75">
      <c r="A3" t="s">
        <v>8</v>
      </c>
      <c r="B3" t="s">
        <v>10</v>
      </c>
      <c r="C3">
        <v>5569500</v>
      </c>
      <c r="D3">
        <v>0.12</v>
      </c>
      <c r="E3" s="1">
        <v>800000</v>
      </c>
      <c r="F3">
        <v>12</v>
      </c>
      <c r="G3">
        <f>+F3/2*1.25</f>
        <v>7.5</v>
      </c>
      <c r="H3">
        <v>2.464</v>
      </c>
      <c r="I3">
        <v>7000</v>
      </c>
      <c r="J3">
        <v>52</v>
      </c>
      <c r="K3" s="1">
        <f>+G3*H3*I3</f>
        <v>129360</v>
      </c>
      <c r="L3">
        <f>+G3*H3</f>
        <v>18.48</v>
      </c>
      <c r="M3" s="6">
        <f>+L3/$L$18</f>
        <v>0.19639204017109912</v>
      </c>
      <c r="N3" s="1">
        <f>+(E3*J3*M3)/G3</f>
        <v>1089321.1828156963</v>
      </c>
      <c r="O3" s="1">
        <f>+C3*D3</f>
        <v>668340</v>
      </c>
      <c r="P3" s="3">
        <f>+(K3+N3+O3)/C3</f>
        <v>0.33881339129467569</v>
      </c>
    </row>
    <row r="4" spans="1:16" hidden="1" x14ac:dyDescent="0.75">
      <c r="A4" t="s">
        <v>8</v>
      </c>
      <c r="B4" t="s">
        <v>16</v>
      </c>
      <c r="C4">
        <v>5569500</v>
      </c>
      <c r="D4">
        <v>0.12</v>
      </c>
      <c r="E4" s="1">
        <v>600000</v>
      </c>
      <c r="F4">
        <v>19</v>
      </c>
      <c r="G4">
        <f t="shared" ref="G4:G17" si="0">+F4/2*1.25</f>
        <v>11.875</v>
      </c>
      <c r="H4">
        <v>2.464</v>
      </c>
      <c r="I4">
        <v>5000</v>
      </c>
      <c r="J4">
        <v>52</v>
      </c>
      <c r="K4" s="1">
        <f t="shared" ref="K4:K7" si="1">+G4*H4*I4</f>
        <v>146300</v>
      </c>
      <c r="L4">
        <f>+G4*H4</f>
        <v>29.259999999999998</v>
      </c>
      <c r="M4" s="6">
        <f>+L4/$L$18</f>
        <v>0.31095406360424027</v>
      </c>
      <c r="N4" s="1">
        <f>+E4*J4*M4/G4</f>
        <v>816990.88711177232</v>
      </c>
      <c r="O4" s="1">
        <f>+C4*D4</f>
        <v>668340</v>
      </c>
      <c r="P4" s="3">
        <f>+(K4+N4+O4)/C4</f>
        <v>0.29295823451149516</v>
      </c>
    </row>
    <row r="5" spans="1:16" hidden="1" x14ac:dyDescent="0.75">
      <c r="A5" t="s">
        <v>8</v>
      </c>
      <c r="B5" t="s">
        <v>17</v>
      </c>
      <c r="C5">
        <v>5569500</v>
      </c>
      <c r="D5">
        <v>0.12</v>
      </c>
      <c r="E5" s="1">
        <v>300000</v>
      </c>
      <c r="F5">
        <v>15</v>
      </c>
      <c r="G5">
        <f t="shared" si="0"/>
        <v>9.375</v>
      </c>
      <c r="H5">
        <v>2.464</v>
      </c>
      <c r="I5">
        <v>4000</v>
      </c>
      <c r="J5">
        <v>52</v>
      </c>
      <c r="K5" s="1">
        <f t="shared" si="1"/>
        <v>92400</v>
      </c>
      <c r="M5">
        <v>0.4</v>
      </c>
      <c r="N5" s="1">
        <f t="shared" ref="N5:N12" si="2">+E5*J5*M5/G5</f>
        <v>665600</v>
      </c>
      <c r="O5" s="1">
        <f t="shared" ref="O5:O8" si="3">+C5*D5</f>
        <v>668340</v>
      </c>
      <c r="P5" s="3">
        <f>+(K5+N5+O5)/C5</f>
        <v>0.25609839303348597</v>
      </c>
    </row>
    <row r="6" spans="1:16" x14ac:dyDescent="0.75">
      <c r="A6" t="s">
        <v>8</v>
      </c>
      <c r="B6" t="s">
        <v>18</v>
      </c>
      <c r="C6">
        <v>5569500</v>
      </c>
      <c r="D6">
        <v>0.12</v>
      </c>
      <c r="E6" s="1">
        <v>600000</v>
      </c>
      <c r="F6">
        <f>+F4+F5</f>
        <v>34</v>
      </c>
      <c r="G6">
        <f t="shared" si="0"/>
        <v>21.25</v>
      </c>
      <c r="H6">
        <v>2.464</v>
      </c>
      <c r="I6">
        <v>3000</v>
      </c>
      <c r="J6">
        <v>52</v>
      </c>
      <c r="K6" s="1">
        <f t="shared" si="1"/>
        <v>157080</v>
      </c>
      <c r="L6">
        <f>+G6*H6</f>
        <v>52.36</v>
      </c>
      <c r="M6" s="6">
        <f>+L6/$L$18</f>
        <v>0.55644411381811421</v>
      </c>
      <c r="N6" s="1">
        <f t="shared" si="2"/>
        <v>816990.88711177232</v>
      </c>
      <c r="O6" s="1">
        <f t="shared" si="3"/>
        <v>668340</v>
      </c>
      <c r="P6" s="3">
        <f>+(K6+N6+O6)/C6</f>
        <v>0.29489377630160202</v>
      </c>
    </row>
    <row r="7" spans="1:16" hidden="1" x14ac:dyDescent="0.75">
      <c r="A7" t="s">
        <v>8</v>
      </c>
      <c r="B7" t="s">
        <v>19</v>
      </c>
      <c r="C7">
        <v>5569500</v>
      </c>
      <c r="D7">
        <v>0.12</v>
      </c>
      <c r="E7" s="1">
        <v>1000000</v>
      </c>
      <c r="F7">
        <f>+F3+F4+F5</f>
        <v>46</v>
      </c>
      <c r="G7">
        <f t="shared" si="0"/>
        <v>28.75</v>
      </c>
      <c r="H7">
        <v>2.464</v>
      </c>
      <c r="I7">
        <v>2500</v>
      </c>
      <c r="J7">
        <v>52</v>
      </c>
      <c r="K7" s="1">
        <f>+G7*H7*I7</f>
        <v>177100</v>
      </c>
      <c r="M7">
        <v>0.4</v>
      </c>
      <c r="N7" s="1">
        <f t="shared" si="2"/>
        <v>723478.26086956519</v>
      </c>
      <c r="O7" s="1">
        <f>+C7*D7</f>
        <v>668340</v>
      </c>
      <c r="P7" s="3">
        <f>+(K7+N7+O7)/C7</f>
        <v>0.28169822441324449</v>
      </c>
    </row>
    <row r="8" spans="1:16" hidden="1" x14ac:dyDescent="0.75">
      <c r="A8" t="s">
        <v>20</v>
      </c>
      <c r="B8" t="s">
        <v>10</v>
      </c>
      <c r="C8">
        <v>5038000</v>
      </c>
      <c r="D8">
        <v>0.12</v>
      </c>
      <c r="E8" s="1">
        <v>800000</v>
      </c>
      <c r="F8">
        <v>7</v>
      </c>
      <c r="G8">
        <f t="shared" si="0"/>
        <v>4.375</v>
      </c>
      <c r="H8">
        <v>1.5840000000000001</v>
      </c>
      <c r="I8">
        <v>7000</v>
      </c>
      <c r="J8">
        <v>52</v>
      </c>
      <c r="K8" s="1">
        <f>+G8*H8*I8</f>
        <v>48510.000000000007</v>
      </c>
      <c r="L8">
        <f>+G8*H8</f>
        <v>6.9300000000000006</v>
      </c>
      <c r="M8" s="6">
        <f>+L8/$L$18</f>
        <v>7.3647015064162186E-2</v>
      </c>
      <c r="N8" s="1">
        <f>+(E8*J8*M8)/G8</f>
        <v>700277.90323866217</v>
      </c>
      <c r="O8" s="1">
        <f>+C8*D8</f>
        <v>604560</v>
      </c>
      <c r="P8" s="3">
        <f>+(K8+N8+O8)/C8</f>
        <v>0.26862800778853951</v>
      </c>
    </row>
    <row r="9" spans="1:16" hidden="1" x14ac:dyDescent="0.75">
      <c r="A9" t="s">
        <v>20</v>
      </c>
      <c r="B9" t="s">
        <v>16</v>
      </c>
      <c r="C9">
        <v>5038000</v>
      </c>
      <c r="D9">
        <v>0.12</v>
      </c>
      <c r="E9" s="1">
        <v>600000</v>
      </c>
      <c r="F9">
        <v>10</v>
      </c>
      <c r="G9">
        <f t="shared" si="0"/>
        <v>6.25</v>
      </c>
      <c r="H9">
        <v>1.5840000000000001</v>
      </c>
      <c r="I9">
        <v>5000</v>
      </c>
      <c r="J9">
        <v>52</v>
      </c>
      <c r="K9" s="1">
        <f>+G9*H9*I9</f>
        <v>49500</v>
      </c>
      <c r="L9">
        <f>+G9*H9</f>
        <v>9.9</v>
      </c>
      <c r="M9" s="6">
        <f>+L9/$L$18</f>
        <v>0.10521002152023168</v>
      </c>
      <c r="N9" s="1">
        <f>+E9*J9*M9/G9</f>
        <v>525208.42742899654</v>
      </c>
      <c r="O9" s="1">
        <f t="shared" ref="O9:O12" si="4">+C9*D9</f>
        <v>604560</v>
      </c>
      <c r="P9" s="3">
        <f>+(K9+N9+O9)/C9</f>
        <v>0.23407471763179766</v>
      </c>
    </row>
    <row r="10" spans="1:16" hidden="1" x14ac:dyDescent="0.75">
      <c r="A10" t="s">
        <v>20</v>
      </c>
      <c r="B10" t="s">
        <v>17</v>
      </c>
      <c r="C10">
        <v>5038000</v>
      </c>
      <c r="D10">
        <v>0.12</v>
      </c>
      <c r="E10" s="1">
        <v>300000</v>
      </c>
      <c r="F10">
        <v>10</v>
      </c>
      <c r="G10">
        <f t="shared" si="0"/>
        <v>6.25</v>
      </c>
      <c r="H10">
        <v>1.5840000000000001</v>
      </c>
      <c r="I10">
        <v>4000</v>
      </c>
      <c r="J10">
        <v>52</v>
      </c>
      <c r="K10" s="1">
        <f t="shared" ref="K10:K18" si="5">+G10*H10*I10</f>
        <v>39600</v>
      </c>
      <c r="M10">
        <v>0.3</v>
      </c>
      <c r="N10" s="1">
        <f t="shared" si="2"/>
        <v>748800</v>
      </c>
      <c r="O10" s="1">
        <f t="shared" si="4"/>
        <v>604560</v>
      </c>
      <c r="P10" s="3">
        <f>+(K10+N10+O10)/C10</f>
        <v>0.27649067090115126</v>
      </c>
    </row>
    <row r="11" spans="1:16" x14ac:dyDescent="0.75">
      <c r="A11" t="s">
        <v>20</v>
      </c>
      <c r="B11" t="s">
        <v>18</v>
      </c>
      <c r="C11">
        <v>5038000</v>
      </c>
      <c r="D11">
        <v>0.12</v>
      </c>
      <c r="E11" s="1">
        <v>600000</v>
      </c>
      <c r="F11">
        <f>+F9+F10</f>
        <v>20</v>
      </c>
      <c r="G11">
        <f t="shared" si="0"/>
        <v>12.5</v>
      </c>
      <c r="H11">
        <v>1.5840000000000001</v>
      </c>
      <c r="I11">
        <v>3000</v>
      </c>
      <c r="J11">
        <v>52</v>
      </c>
      <c r="K11" s="1">
        <f t="shared" si="5"/>
        <v>59400</v>
      </c>
      <c r="L11">
        <f>+G11*H11</f>
        <v>19.8</v>
      </c>
      <c r="M11" s="6">
        <f>+L11/$L$18</f>
        <v>0.21042004304046336</v>
      </c>
      <c r="N11" s="1">
        <f t="shared" si="2"/>
        <v>525208.42742899654</v>
      </c>
      <c r="O11" s="1">
        <f t="shared" si="4"/>
        <v>604560</v>
      </c>
      <c r="P11" s="3">
        <f>+(K11+N11+O11)/C11</f>
        <v>0.23603978313398108</v>
      </c>
    </row>
    <row r="12" spans="1:16" hidden="1" x14ac:dyDescent="0.75">
      <c r="A12" t="s">
        <v>20</v>
      </c>
      <c r="B12" t="s">
        <v>19</v>
      </c>
      <c r="C12">
        <v>5038000</v>
      </c>
      <c r="D12">
        <v>0.12</v>
      </c>
      <c r="E12" s="1">
        <v>1000000</v>
      </c>
      <c r="F12">
        <f>+F8+F9+F10</f>
        <v>27</v>
      </c>
      <c r="G12">
        <f t="shared" si="0"/>
        <v>16.875</v>
      </c>
      <c r="H12">
        <v>1.5840000000000001</v>
      </c>
      <c r="I12">
        <v>2500</v>
      </c>
      <c r="J12">
        <v>52</v>
      </c>
      <c r="K12" s="1">
        <f t="shared" si="5"/>
        <v>66825</v>
      </c>
      <c r="M12">
        <v>0.3</v>
      </c>
      <c r="N12" s="1">
        <f t="shared" si="2"/>
        <v>924444.4444444445</v>
      </c>
      <c r="O12" s="1">
        <f t="shared" si="4"/>
        <v>604560</v>
      </c>
      <c r="P12" s="3">
        <f>+(K12+N12+O12)/C12</f>
        <v>0.31675852410568567</v>
      </c>
    </row>
    <row r="13" spans="1:16" hidden="1" x14ac:dyDescent="0.75">
      <c r="A13" t="s">
        <v>21</v>
      </c>
      <c r="B13" t="s">
        <v>10</v>
      </c>
      <c r="C13">
        <v>5814000</v>
      </c>
      <c r="D13">
        <v>0.12</v>
      </c>
      <c r="E13" s="1">
        <v>800000</v>
      </c>
      <c r="F13">
        <v>4</v>
      </c>
      <c r="G13">
        <f t="shared" si="0"/>
        <v>2.5</v>
      </c>
      <c r="H13">
        <v>3.9</v>
      </c>
      <c r="I13">
        <v>7000</v>
      </c>
      <c r="J13">
        <v>52</v>
      </c>
      <c r="K13" s="1">
        <f t="shared" si="5"/>
        <v>68250</v>
      </c>
      <c r="L13">
        <f>+G13*H13</f>
        <v>9.75</v>
      </c>
      <c r="M13" s="6">
        <f>+L13/$L$18</f>
        <v>0.10361593028507665</v>
      </c>
      <c r="N13" s="1">
        <f>+(E13*J13*M13)/G13</f>
        <v>1724169.0799436755</v>
      </c>
      <c r="O13" s="1">
        <f>+C13*D13</f>
        <v>697680</v>
      </c>
      <c r="P13" s="3">
        <f>+(K13+N13+O13)/C13</f>
        <v>0.42829361540138899</v>
      </c>
    </row>
    <row r="14" spans="1:16" hidden="1" x14ac:dyDescent="0.75">
      <c r="A14" t="s">
        <v>21</v>
      </c>
      <c r="B14" t="s">
        <v>16</v>
      </c>
      <c r="C14">
        <v>5814000</v>
      </c>
      <c r="D14">
        <v>0.12</v>
      </c>
      <c r="E14" s="1">
        <v>600000</v>
      </c>
      <c r="F14">
        <v>9</v>
      </c>
      <c r="G14">
        <f t="shared" si="0"/>
        <v>5.625</v>
      </c>
      <c r="H14">
        <v>3.9</v>
      </c>
      <c r="I14">
        <v>5000</v>
      </c>
      <c r="J14">
        <v>52</v>
      </c>
      <c r="K14" s="1">
        <f>+G14*H14*I14</f>
        <v>109687.5</v>
      </c>
      <c r="L14">
        <f>+G14*H14</f>
        <v>21.9375</v>
      </c>
      <c r="M14" s="6">
        <f>+L14/$L$18</f>
        <v>0.23313584314142247</v>
      </c>
      <c r="N14" s="1">
        <f>+E14*J14*M14/G14</f>
        <v>1293126.8099577567</v>
      </c>
      <c r="O14" s="1">
        <f>+C14*D14</f>
        <v>697680</v>
      </c>
      <c r="P14" s="3">
        <f>+(K14+N14+O14)/C14</f>
        <v>0.36128213105568568</v>
      </c>
    </row>
    <row r="15" spans="1:16" hidden="1" x14ac:dyDescent="0.75">
      <c r="A15" t="s">
        <v>21</v>
      </c>
      <c r="B15" t="s">
        <v>17</v>
      </c>
      <c r="C15">
        <v>5814000</v>
      </c>
      <c r="D15">
        <v>0.12</v>
      </c>
      <c r="E15" s="1">
        <v>300000</v>
      </c>
      <c r="F15">
        <v>0</v>
      </c>
      <c r="G15">
        <f t="shared" si="0"/>
        <v>0</v>
      </c>
      <c r="H15">
        <v>3.9</v>
      </c>
      <c r="I15">
        <v>4000</v>
      </c>
      <c r="J15">
        <v>52</v>
      </c>
      <c r="K15" s="1">
        <f t="shared" si="5"/>
        <v>0</v>
      </c>
      <c r="M15">
        <v>0.3</v>
      </c>
      <c r="N15" s="1"/>
      <c r="O15" s="1"/>
      <c r="P15" s="3"/>
    </row>
    <row r="16" spans="1:16" x14ac:dyDescent="0.75">
      <c r="A16" t="s">
        <v>21</v>
      </c>
      <c r="B16" t="s">
        <v>18</v>
      </c>
      <c r="C16">
        <v>5814000</v>
      </c>
      <c r="D16">
        <v>0.12</v>
      </c>
      <c r="E16" s="1">
        <v>600000</v>
      </c>
      <c r="F16">
        <f>+F14+F15</f>
        <v>9</v>
      </c>
      <c r="G16">
        <f t="shared" si="0"/>
        <v>5.625</v>
      </c>
      <c r="H16">
        <v>3.9</v>
      </c>
      <c r="I16">
        <v>3000</v>
      </c>
      <c r="J16">
        <v>52</v>
      </c>
      <c r="K16" s="1">
        <f t="shared" si="5"/>
        <v>65812.5</v>
      </c>
      <c r="L16">
        <f>+G16*H16</f>
        <v>21.9375</v>
      </c>
      <c r="M16" s="6">
        <f>+L16/$L$18</f>
        <v>0.23313584314142247</v>
      </c>
      <c r="N16" s="1">
        <f>+E16*J16*M16/G16</f>
        <v>1293126.8099577567</v>
      </c>
      <c r="O16" s="1">
        <f>+C16*D16</f>
        <v>697680</v>
      </c>
      <c r="P16" s="3">
        <f>+(K16+N16+O16)/C16</f>
        <v>0.35373569142720274</v>
      </c>
    </row>
    <row r="17" spans="1:16" hidden="1" x14ac:dyDescent="0.75">
      <c r="A17" t="s">
        <v>21</v>
      </c>
      <c r="B17" t="s">
        <v>19</v>
      </c>
      <c r="C17">
        <v>5814000</v>
      </c>
      <c r="D17">
        <v>0.12</v>
      </c>
      <c r="E17" s="1">
        <v>1000000</v>
      </c>
      <c r="F17">
        <f>+F13+F14+F15</f>
        <v>13</v>
      </c>
      <c r="G17">
        <f t="shared" si="0"/>
        <v>8.125</v>
      </c>
      <c r="H17">
        <v>3.9</v>
      </c>
      <c r="I17">
        <v>2500</v>
      </c>
      <c r="J17">
        <v>52</v>
      </c>
      <c r="K17" s="1">
        <f t="shared" si="5"/>
        <v>79218.75</v>
      </c>
      <c r="M17">
        <v>0.3</v>
      </c>
      <c r="N17" s="1">
        <f>+E17*J17*M17/G17</f>
        <v>1920000</v>
      </c>
      <c r="O17" s="1">
        <f>+C17*D17</f>
        <v>697680</v>
      </c>
      <c r="P17" s="3">
        <f>+(K17+N17+O17)/C17</f>
        <v>0.46386287409700722</v>
      </c>
    </row>
    <row r="18" spans="1:16" x14ac:dyDescent="0.75">
      <c r="G18" s="2"/>
      <c r="L18">
        <f>SUBTOTAL(9,L3:L16)</f>
        <v>94.097499999999997</v>
      </c>
    </row>
    <row r="20" spans="1:16" x14ac:dyDescent="0.75">
      <c r="G20" s="4"/>
    </row>
    <row r="22" spans="1:16" x14ac:dyDescent="0.75">
      <c r="G22" s="5"/>
    </row>
  </sheetData>
  <autoFilter ref="A2:O17" xr:uid="{2EBFBE2C-14B5-481F-9C28-50FCB61F74C2}">
    <filterColumn colId="1">
      <filters>
        <filter val="Cedi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37FD-05A6-4825-9F6D-1E9D72A89944}">
  <sheetPr filterMode="1"/>
  <dimension ref="A2:P22"/>
  <sheetViews>
    <sheetView workbookViewId="0">
      <selection activeCell="P17" sqref="P17"/>
    </sheetView>
  </sheetViews>
  <sheetFormatPr baseColWidth="10" defaultRowHeight="14.75" x14ac:dyDescent="0.75"/>
  <cols>
    <col min="5" max="5" width="13.453125" bestFit="1" customWidth="1"/>
    <col min="6" max="6" width="11.953125" bestFit="1" customWidth="1"/>
    <col min="11" max="12" width="14.453125" customWidth="1"/>
    <col min="14" max="14" width="18.6328125" customWidth="1"/>
  </cols>
  <sheetData>
    <row r="2" spans="1:16" x14ac:dyDescent="0.75">
      <c r="A2" t="s">
        <v>22</v>
      </c>
      <c r="B2" t="s">
        <v>9</v>
      </c>
      <c r="C2" t="s">
        <v>7</v>
      </c>
      <c r="D2" t="s">
        <v>5</v>
      </c>
      <c r="E2" t="s">
        <v>6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11</v>
      </c>
      <c r="L2" t="s">
        <v>23</v>
      </c>
      <c r="M2" t="s">
        <v>13</v>
      </c>
      <c r="N2" t="s">
        <v>12</v>
      </c>
      <c r="O2" t="s">
        <v>14</v>
      </c>
      <c r="P2" t="s">
        <v>15</v>
      </c>
    </row>
    <row r="3" spans="1:16" hidden="1" x14ac:dyDescent="0.75">
      <c r="A3" t="s">
        <v>8</v>
      </c>
      <c r="B3" t="s">
        <v>10</v>
      </c>
      <c r="C3">
        <v>5569500</v>
      </c>
      <c r="D3">
        <v>0.12</v>
      </c>
      <c r="E3" s="1">
        <v>800000</v>
      </c>
      <c r="F3">
        <v>12</v>
      </c>
      <c r="G3">
        <f>+F3/2*1.25</f>
        <v>7.5</v>
      </c>
      <c r="H3">
        <v>2.464</v>
      </c>
      <c r="I3">
        <v>7000</v>
      </c>
      <c r="J3">
        <v>52</v>
      </c>
      <c r="K3" s="1">
        <f>+G3*H3*I3</f>
        <v>129360</v>
      </c>
      <c r="L3">
        <f>+G3*H3</f>
        <v>18.48</v>
      </c>
      <c r="M3" s="6">
        <f>+L3/$L$18</f>
        <v>0.14297042724793532</v>
      </c>
      <c r="N3" s="1">
        <f>+(E3*J3*M3)/G3</f>
        <v>793009.30313521461</v>
      </c>
      <c r="O3" s="1">
        <f>+C3*D3</f>
        <v>668340</v>
      </c>
      <c r="P3" s="3">
        <f>+(K3+N3+O3)/C3</f>
        <v>0.28561079147772955</v>
      </c>
    </row>
    <row r="4" spans="1:16" hidden="1" x14ac:dyDescent="0.75">
      <c r="A4" t="s">
        <v>8</v>
      </c>
      <c r="B4" t="s">
        <v>16</v>
      </c>
      <c r="C4">
        <v>5569500</v>
      </c>
      <c r="D4">
        <v>0.12</v>
      </c>
      <c r="E4" s="1">
        <v>600000</v>
      </c>
      <c r="F4">
        <v>19</v>
      </c>
      <c r="G4">
        <f t="shared" ref="G4:G17" si="0">+F4/2*1.25</f>
        <v>11.875</v>
      </c>
      <c r="H4">
        <v>2.464</v>
      </c>
      <c r="I4">
        <v>5000</v>
      </c>
      <c r="J4">
        <v>52</v>
      </c>
      <c r="K4" s="1">
        <f t="shared" ref="K4:K7" si="1">+G4*H4*I4</f>
        <v>146300</v>
      </c>
      <c r="L4">
        <f>+G4*H4</f>
        <v>29.259999999999998</v>
      </c>
      <c r="M4" s="6">
        <f>+L4/$L$18</f>
        <v>0.22636984314256425</v>
      </c>
      <c r="N4" s="1">
        <f>+E4*J4*M4/G4</f>
        <v>594756.9773514109</v>
      </c>
      <c r="O4" s="1">
        <f>+C4*D4</f>
        <v>668340</v>
      </c>
      <c r="P4" s="3">
        <f>+(K4+N4+O4)/C4</f>
        <v>0.25305628464878549</v>
      </c>
    </row>
    <row r="5" spans="1:16" hidden="1" x14ac:dyDescent="0.75">
      <c r="A5" t="s">
        <v>8</v>
      </c>
      <c r="B5" t="s">
        <v>17</v>
      </c>
      <c r="C5">
        <v>5569500</v>
      </c>
      <c r="D5">
        <v>0.12</v>
      </c>
      <c r="E5" s="1">
        <v>300000</v>
      </c>
      <c r="F5">
        <v>15</v>
      </c>
      <c r="G5">
        <f t="shared" si="0"/>
        <v>9.375</v>
      </c>
      <c r="H5">
        <v>2.464</v>
      </c>
      <c r="I5">
        <v>4000</v>
      </c>
      <c r="J5">
        <v>52</v>
      </c>
      <c r="K5" s="1">
        <f t="shared" si="1"/>
        <v>92400</v>
      </c>
      <c r="M5">
        <v>0.4</v>
      </c>
      <c r="N5" s="1">
        <f t="shared" ref="N5:N12" si="2">+E5*J5*M5/G5</f>
        <v>665600</v>
      </c>
      <c r="O5" s="1">
        <f t="shared" ref="O5:O8" si="3">+C5*D5</f>
        <v>668340</v>
      </c>
      <c r="P5" s="3">
        <f>+(K5+N5+O5)/C5</f>
        <v>0.25609839303348597</v>
      </c>
    </row>
    <row r="6" spans="1:16" hidden="1" x14ac:dyDescent="0.75">
      <c r="A6" t="s">
        <v>8</v>
      </c>
      <c r="B6" t="s">
        <v>18</v>
      </c>
      <c r="C6">
        <v>5569500</v>
      </c>
      <c r="D6">
        <v>0.12</v>
      </c>
      <c r="E6" s="1">
        <v>900000</v>
      </c>
      <c r="F6">
        <f>+F4+F5</f>
        <v>34</v>
      </c>
      <c r="G6">
        <f t="shared" si="0"/>
        <v>21.25</v>
      </c>
      <c r="H6">
        <v>2.464</v>
      </c>
      <c r="I6">
        <v>3000</v>
      </c>
      <c r="J6">
        <v>52</v>
      </c>
      <c r="K6" s="1">
        <f t="shared" si="1"/>
        <v>157080</v>
      </c>
      <c r="L6">
        <f>+G6*H6</f>
        <v>52.36</v>
      </c>
      <c r="M6" s="6">
        <f>+L6/$L$18</f>
        <v>0.40508287720248343</v>
      </c>
      <c r="N6" s="1">
        <f t="shared" si="2"/>
        <v>892135.4660271164</v>
      </c>
      <c r="O6" s="1">
        <f t="shared" si="3"/>
        <v>668340</v>
      </c>
      <c r="P6" s="3">
        <f>+(K6+N6+O6)/C6</f>
        <v>0.30838593518756019</v>
      </c>
    </row>
    <row r="7" spans="1:16" x14ac:dyDescent="0.75">
      <c r="A7" t="s">
        <v>8</v>
      </c>
      <c r="B7" t="s">
        <v>19</v>
      </c>
      <c r="C7">
        <v>5569500</v>
      </c>
      <c r="D7">
        <v>0.12</v>
      </c>
      <c r="E7" s="1">
        <v>1000000</v>
      </c>
      <c r="F7">
        <f>+F3+F4+F5</f>
        <v>46</v>
      </c>
      <c r="G7">
        <f t="shared" si="0"/>
        <v>28.75</v>
      </c>
      <c r="H7">
        <v>2.464</v>
      </c>
      <c r="I7">
        <v>2500</v>
      </c>
      <c r="J7">
        <v>52</v>
      </c>
      <c r="K7" s="1">
        <f>+G7*H7*I7</f>
        <v>177100</v>
      </c>
      <c r="L7">
        <f>+G7*H7</f>
        <v>70.84</v>
      </c>
      <c r="M7" s="6">
        <f>+L7/$L$18</f>
        <v>0.54805330445041878</v>
      </c>
      <c r="N7" s="1">
        <f>+E7*J7*M7/G7</f>
        <v>991261.62891901832</v>
      </c>
      <c r="O7" s="1">
        <f>+C7*D7</f>
        <v>668340</v>
      </c>
      <c r="P7" s="3">
        <f>+(K7+N7+O7)/C7</f>
        <v>0.32977854904731457</v>
      </c>
    </row>
    <row r="8" spans="1:16" hidden="1" x14ac:dyDescent="0.75">
      <c r="A8" t="s">
        <v>20</v>
      </c>
      <c r="B8" t="s">
        <v>10</v>
      </c>
      <c r="C8">
        <v>5038000</v>
      </c>
      <c r="D8">
        <v>0.12</v>
      </c>
      <c r="E8" s="1">
        <v>800000</v>
      </c>
      <c r="F8">
        <v>7</v>
      </c>
      <c r="G8">
        <f t="shared" si="0"/>
        <v>4.375</v>
      </c>
      <c r="H8">
        <v>1.5840000000000001</v>
      </c>
      <c r="I8">
        <v>7000</v>
      </c>
      <c r="J8">
        <v>52</v>
      </c>
      <c r="K8" s="1">
        <f>+G8*H8*I8</f>
        <v>48510.000000000007</v>
      </c>
      <c r="L8">
        <f>+G8*H8</f>
        <v>6.9300000000000006</v>
      </c>
      <c r="M8" s="6">
        <f>+L8/$L$18</f>
        <v>5.3613910217975756E-2</v>
      </c>
      <c r="N8" s="1">
        <f>+(E8*J8*M8)/G8</f>
        <v>509791.69487263804</v>
      </c>
      <c r="O8" s="1">
        <f>+C8*D8</f>
        <v>604560</v>
      </c>
      <c r="P8" s="3">
        <f>+(K8+N8+O8)/C8</f>
        <v>0.2308181212530048</v>
      </c>
    </row>
    <row r="9" spans="1:16" hidden="1" x14ac:dyDescent="0.75">
      <c r="A9" t="s">
        <v>20</v>
      </c>
      <c r="B9" t="s">
        <v>16</v>
      </c>
      <c r="C9">
        <v>5038000</v>
      </c>
      <c r="D9">
        <v>0.12</v>
      </c>
      <c r="E9" s="1">
        <v>600000</v>
      </c>
      <c r="F9">
        <v>10</v>
      </c>
      <c r="G9">
        <f t="shared" si="0"/>
        <v>6.25</v>
      </c>
      <c r="H9">
        <v>1.5840000000000001</v>
      </c>
      <c r="I9">
        <v>5000</v>
      </c>
      <c r="J9">
        <v>52</v>
      </c>
      <c r="K9" s="1">
        <f>+G9*H9*I9</f>
        <v>49500</v>
      </c>
      <c r="L9">
        <f>+G9*H9</f>
        <v>9.9</v>
      </c>
      <c r="M9" s="6">
        <f>+L9/$L$18</f>
        <v>7.6591300311393926E-2</v>
      </c>
      <c r="N9" s="1">
        <f>+E9*J9*M9/G9</f>
        <v>382343.77115447848</v>
      </c>
      <c r="O9" s="1">
        <f t="shared" ref="O9:O12" si="4">+C9*D9</f>
        <v>604560</v>
      </c>
      <c r="P9" s="3">
        <f>+(K9+N9+O9)/C9</f>
        <v>0.20571730273014657</v>
      </c>
    </row>
    <row r="10" spans="1:16" hidden="1" x14ac:dyDescent="0.75">
      <c r="A10" t="s">
        <v>20</v>
      </c>
      <c r="B10" t="s">
        <v>17</v>
      </c>
      <c r="C10">
        <v>5038000</v>
      </c>
      <c r="D10">
        <v>0.12</v>
      </c>
      <c r="E10" s="1">
        <v>300000</v>
      </c>
      <c r="F10">
        <v>10</v>
      </c>
      <c r="G10">
        <f t="shared" si="0"/>
        <v>6.25</v>
      </c>
      <c r="H10">
        <v>1.5840000000000001</v>
      </c>
      <c r="I10">
        <v>4000</v>
      </c>
      <c r="J10">
        <v>52</v>
      </c>
      <c r="K10" s="1">
        <f t="shared" ref="K10:K18" si="5">+G10*H10*I10</f>
        <v>39600</v>
      </c>
      <c r="M10">
        <v>0.3</v>
      </c>
      <c r="N10" s="1">
        <f t="shared" si="2"/>
        <v>748800</v>
      </c>
      <c r="O10" s="1">
        <f t="shared" si="4"/>
        <v>604560</v>
      </c>
      <c r="P10" s="3">
        <f>+(K10+N10+O10)/C10</f>
        <v>0.27649067090115126</v>
      </c>
    </row>
    <row r="11" spans="1:16" hidden="1" x14ac:dyDescent="0.75">
      <c r="A11" t="s">
        <v>20</v>
      </c>
      <c r="B11" t="s">
        <v>18</v>
      </c>
      <c r="C11">
        <v>5038000</v>
      </c>
      <c r="D11">
        <v>0.12</v>
      </c>
      <c r="E11" s="1">
        <v>900000</v>
      </c>
      <c r="F11">
        <f>+F9+F10</f>
        <v>20</v>
      </c>
      <c r="G11">
        <f t="shared" si="0"/>
        <v>12.5</v>
      </c>
      <c r="H11">
        <v>1.5840000000000001</v>
      </c>
      <c r="I11">
        <v>3000</v>
      </c>
      <c r="J11">
        <v>52</v>
      </c>
      <c r="K11" s="1">
        <f t="shared" si="5"/>
        <v>59400</v>
      </c>
      <c r="L11">
        <f>+G11*H11</f>
        <v>19.8</v>
      </c>
      <c r="M11" s="6">
        <f>+L11/$L$18</f>
        <v>0.15318260062278785</v>
      </c>
      <c r="N11" s="1">
        <f t="shared" si="2"/>
        <v>573515.65673171775</v>
      </c>
      <c r="O11" s="1">
        <f t="shared" si="4"/>
        <v>604560</v>
      </c>
      <c r="P11" s="3">
        <f>+(K11+N11+O11)/C11</f>
        <v>0.24562835584194478</v>
      </c>
    </row>
    <row r="12" spans="1:16" x14ac:dyDescent="0.75">
      <c r="A12" t="s">
        <v>20</v>
      </c>
      <c r="B12" t="s">
        <v>19</v>
      </c>
      <c r="C12">
        <v>5038000</v>
      </c>
      <c r="D12">
        <v>0.12</v>
      </c>
      <c r="E12" s="1">
        <v>1000000</v>
      </c>
      <c r="F12">
        <f>+F8+F9+F10</f>
        <v>27</v>
      </c>
      <c r="G12">
        <f t="shared" si="0"/>
        <v>16.875</v>
      </c>
      <c r="H12">
        <v>1.5840000000000001</v>
      </c>
      <c r="I12">
        <v>2500</v>
      </c>
      <c r="J12">
        <v>52</v>
      </c>
      <c r="K12" s="1">
        <f t="shared" si="5"/>
        <v>66825</v>
      </c>
      <c r="L12">
        <f>+G12*H12</f>
        <v>26.73</v>
      </c>
      <c r="M12" s="6">
        <f>+L12/$L$18</f>
        <v>0.20679651084076361</v>
      </c>
      <c r="N12" s="1">
        <f>+E12*J12*M12/G12</f>
        <v>637239.61859079753</v>
      </c>
      <c r="O12" s="1">
        <f t="shared" si="4"/>
        <v>604560</v>
      </c>
      <c r="P12" s="3">
        <f>+(K12+N12+O12)/C12</f>
        <v>0.25975081750512058</v>
      </c>
    </row>
    <row r="13" spans="1:16" hidden="1" x14ac:dyDescent="0.75">
      <c r="A13" t="s">
        <v>21</v>
      </c>
      <c r="B13" t="s">
        <v>10</v>
      </c>
      <c r="C13">
        <v>5814000</v>
      </c>
      <c r="D13">
        <v>0.12</v>
      </c>
      <c r="E13" s="1">
        <v>800000</v>
      </c>
      <c r="F13">
        <v>4</v>
      </c>
      <c r="G13">
        <f t="shared" si="0"/>
        <v>2.5</v>
      </c>
      <c r="H13">
        <v>3.9</v>
      </c>
      <c r="I13">
        <v>7000</v>
      </c>
      <c r="J13">
        <v>52</v>
      </c>
      <c r="K13" s="1">
        <f t="shared" si="5"/>
        <v>68250</v>
      </c>
      <c r="L13">
        <f>+G13*H13</f>
        <v>9.75</v>
      </c>
      <c r="M13" s="6">
        <f>+L13/$L$18</f>
        <v>7.5430826064251597E-2</v>
      </c>
      <c r="N13" s="1">
        <f>+(E13*J13*M13)/G13</f>
        <v>1255168.9457091466</v>
      </c>
      <c r="O13" s="1">
        <f>+C13*D13</f>
        <v>697680</v>
      </c>
      <c r="P13" s="3">
        <f>+(K13+N13+O13)/C13</f>
        <v>0.34762623765207201</v>
      </c>
    </row>
    <row r="14" spans="1:16" hidden="1" x14ac:dyDescent="0.75">
      <c r="A14" t="s">
        <v>21</v>
      </c>
      <c r="B14" t="s">
        <v>16</v>
      </c>
      <c r="C14">
        <v>5814000</v>
      </c>
      <c r="D14">
        <v>0.12</v>
      </c>
      <c r="E14" s="1">
        <v>600000</v>
      </c>
      <c r="F14">
        <v>9</v>
      </c>
      <c r="G14">
        <f t="shared" si="0"/>
        <v>5.625</v>
      </c>
      <c r="H14">
        <v>3.9</v>
      </c>
      <c r="I14">
        <v>5000</v>
      </c>
      <c r="J14">
        <v>52</v>
      </c>
      <c r="K14" s="1">
        <f>+G14*H14*I14</f>
        <v>109687.5</v>
      </c>
      <c r="L14">
        <f>+G14*H14</f>
        <v>21.9375</v>
      </c>
      <c r="M14" s="6">
        <f>+L14/$L$18</f>
        <v>0.16971935864456608</v>
      </c>
      <c r="N14" s="1">
        <f>+E14*J14*M14/G14</f>
        <v>941376.7092818598</v>
      </c>
      <c r="O14" s="1">
        <f>+C14*D14</f>
        <v>697680</v>
      </c>
      <c r="P14" s="3">
        <f>+(K14+N14+O14)/C14</f>
        <v>0.30078159774369795</v>
      </c>
    </row>
    <row r="15" spans="1:16" hidden="1" x14ac:dyDescent="0.75">
      <c r="A15" t="s">
        <v>21</v>
      </c>
      <c r="B15" t="s">
        <v>17</v>
      </c>
      <c r="C15">
        <v>5814000</v>
      </c>
      <c r="D15">
        <v>0.12</v>
      </c>
      <c r="E15" s="1">
        <v>300000</v>
      </c>
      <c r="F15">
        <v>0</v>
      </c>
      <c r="G15">
        <f t="shared" si="0"/>
        <v>0</v>
      </c>
      <c r="H15">
        <v>3.9</v>
      </c>
      <c r="I15">
        <v>4000</v>
      </c>
      <c r="J15">
        <v>52</v>
      </c>
      <c r="K15" s="1">
        <f t="shared" si="5"/>
        <v>0</v>
      </c>
      <c r="M15">
        <v>0.3</v>
      </c>
      <c r="N15" s="1"/>
      <c r="O15" s="1"/>
      <c r="P15" s="3"/>
    </row>
    <row r="16" spans="1:16" hidden="1" x14ac:dyDescent="0.75">
      <c r="A16" t="s">
        <v>21</v>
      </c>
      <c r="B16" t="s">
        <v>18</v>
      </c>
      <c r="C16">
        <v>5814000</v>
      </c>
      <c r="D16">
        <v>0.12</v>
      </c>
      <c r="E16" s="1">
        <v>900000</v>
      </c>
      <c r="F16">
        <f>+F14+F15</f>
        <v>9</v>
      </c>
      <c r="G16">
        <f t="shared" si="0"/>
        <v>5.625</v>
      </c>
      <c r="H16">
        <v>3.9</v>
      </c>
      <c r="I16">
        <v>3000</v>
      </c>
      <c r="J16">
        <v>52</v>
      </c>
      <c r="K16" s="1">
        <f t="shared" si="5"/>
        <v>65812.5</v>
      </c>
      <c r="L16">
        <f>+G16*H16</f>
        <v>21.9375</v>
      </c>
      <c r="M16" s="6">
        <f>+L16/$L$18</f>
        <v>0.16971935864456608</v>
      </c>
      <c r="N16" s="1">
        <f>+E16*J16*M16/G16</f>
        <v>1412065.0639227899</v>
      </c>
      <c r="O16" s="1">
        <f>+C16*D16</f>
        <v>697680</v>
      </c>
      <c r="P16" s="3">
        <f>+(K16+N16+O16)/C16</f>
        <v>0.37419290745146022</v>
      </c>
    </row>
    <row r="17" spans="1:16" x14ac:dyDescent="0.75">
      <c r="A17" t="s">
        <v>21</v>
      </c>
      <c r="B17" t="s">
        <v>19</v>
      </c>
      <c r="C17">
        <v>5814000</v>
      </c>
      <c r="D17">
        <v>0.12</v>
      </c>
      <c r="E17" s="1">
        <v>1000000</v>
      </c>
      <c r="F17">
        <f>+F13+F14+F15</f>
        <v>13</v>
      </c>
      <c r="G17">
        <f t="shared" si="0"/>
        <v>8.125</v>
      </c>
      <c r="H17">
        <v>3.9</v>
      </c>
      <c r="I17">
        <v>2500</v>
      </c>
      <c r="J17">
        <v>52</v>
      </c>
      <c r="K17" s="1">
        <f t="shared" si="5"/>
        <v>79218.75</v>
      </c>
      <c r="L17">
        <f>+G17*H17</f>
        <v>31.6875</v>
      </c>
      <c r="M17" s="6">
        <f>+L17/$L$18</f>
        <v>0.24515018470881769</v>
      </c>
      <c r="N17" s="1">
        <f>+E17*J17*M17/G17</f>
        <v>1568961.1821364332</v>
      </c>
      <c r="O17" s="1">
        <f>+C17*D17</f>
        <v>697680</v>
      </c>
      <c r="P17" s="3">
        <f>+(K17+N17+O17)/C17</f>
        <v>0.40348468045002289</v>
      </c>
    </row>
    <row r="18" spans="1:16" x14ac:dyDescent="0.75">
      <c r="G18" s="2"/>
      <c r="L18">
        <f>SUBTOTAL(9,L3:L17)</f>
        <v>129.25749999999999</v>
      </c>
    </row>
    <row r="20" spans="1:16" x14ac:dyDescent="0.75">
      <c r="G20" s="4"/>
    </row>
    <row r="22" spans="1:16" x14ac:dyDescent="0.75">
      <c r="G22" s="5"/>
    </row>
  </sheetData>
  <autoFilter ref="A2:O17" xr:uid="{2EBFBE2C-14B5-481F-9C28-50FCB61F74C2}">
    <filterColumn colId="1">
      <filters>
        <filter val="Mototra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norte</vt:lpstr>
      <vt:lpstr>Hoja7</vt:lpstr>
      <vt:lpstr>Hoja8</vt:lpstr>
      <vt:lpstr>centro</vt:lpstr>
      <vt:lpstr>sur</vt:lpstr>
      <vt:lpstr>cedi</vt:lpstr>
      <vt:lpstr>mototrak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Wilfer Hernando Gutierrez Marin</dc:creator>
  <cp:lastModifiedBy>Wilfer Hernando Gutierrez Marin</cp:lastModifiedBy>
  <dcterms:created xsi:type="dcterms:W3CDTF">2025-03-13T21:09:57Z</dcterms:created>
  <dcterms:modified xsi:type="dcterms:W3CDTF">2025-03-19T17:45:02Z</dcterms:modified>
</cp:coreProperties>
</file>