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8800" windowHeight="17480" activeTab="3"/>
  </bookViews>
  <sheets>
    <sheet name="Übersicht" sheetId="4" r:id="rId1"/>
    <sheet name="Plattensätze" sheetId="6" r:id="rId2"/>
    <sheet name="RNA Umschreibung" sheetId="3" r:id="rId3"/>
    <sheet name="THP-1" sheetId="1" r:id="rId4"/>
    <sheet name="diff. Makrophagen" sheetId="2" r:id="rId5"/>
    <sheet name="Tabelle2" sheetId="5" r:id="rId6"/>
    <sheet name="Auswertung1" sheetId="7" r:id="rId7"/>
    <sheet name="Blatt1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7" l="1"/>
  <c r="H5" i="7"/>
  <c r="G2" i="7"/>
  <c r="H2" i="7"/>
  <c r="J5" i="7"/>
  <c r="K5" i="7"/>
  <c r="G8" i="7"/>
  <c r="H8" i="7"/>
  <c r="J8" i="7"/>
  <c r="K8" i="7"/>
  <c r="G11" i="7"/>
  <c r="H11" i="7"/>
  <c r="J11" i="7"/>
  <c r="K11" i="7"/>
  <c r="G14" i="7"/>
  <c r="H14" i="7"/>
  <c r="J14" i="7"/>
  <c r="K14" i="7"/>
  <c r="G17" i="7"/>
  <c r="H17" i="7"/>
  <c r="J17" i="7"/>
  <c r="K17" i="7"/>
  <c r="G20" i="7"/>
  <c r="H20" i="7"/>
  <c r="J20" i="7"/>
  <c r="K20" i="7"/>
  <c r="G23" i="7"/>
  <c r="H23" i="7"/>
  <c r="J23" i="7"/>
  <c r="K23" i="7"/>
  <c r="J2" i="7"/>
  <c r="K2" i="7"/>
  <c r="M29" i="7"/>
  <c r="M30" i="7"/>
  <c r="M31" i="7"/>
  <c r="M32" i="7"/>
  <c r="M33" i="7"/>
  <c r="M34" i="7"/>
  <c r="M35" i="7"/>
  <c r="M28" i="7"/>
  <c r="N5" i="7"/>
  <c r="N2" i="7"/>
  <c r="Q5" i="7"/>
  <c r="O5" i="7"/>
  <c r="P5" i="7"/>
  <c r="O2" i="7"/>
  <c r="P2" i="7"/>
  <c r="R5" i="7"/>
  <c r="S5" i="7"/>
  <c r="T5" i="7"/>
  <c r="W5" i="7"/>
  <c r="U5" i="7"/>
  <c r="X5" i="7"/>
  <c r="N8" i="7"/>
  <c r="Q8" i="7"/>
  <c r="O8" i="7"/>
  <c r="P8" i="7"/>
  <c r="R8" i="7"/>
  <c r="S8" i="7"/>
  <c r="T8" i="7"/>
  <c r="W8" i="7"/>
  <c r="U8" i="7"/>
  <c r="X8" i="7"/>
  <c r="N11" i="7"/>
  <c r="Q11" i="7"/>
  <c r="O11" i="7"/>
  <c r="P11" i="7"/>
  <c r="R11" i="7"/>
  <c r="S11" i="7"/>
  <c r="T11" i="7"/>
  <c r="W11" i="7"/>
  <c r="U11" i="7"/>
  <c r="X11" i="7"/>
  <c r="N14" i="7"/>
  <c r="Q14" i="7"/>
  <c r="O14" i="7"/>
  <c r="P14" i="7"/>
  <c r="R14" i="7"/>
  <c r="S14" i="7"/>
  <c r="T14" i="7"/>
  <c r="W14" i="7"/>
  <c r="U14" i="7"/>
  <c r="X14" i="7"/>
  <c r="N17" i="7"/>
  <c r="Q17" i="7"/>
  <c r="O17" i="7"/>
  <c r="P17" i="7"/>
  <c r="R17" i="7"/>
  <c r="S17" i="7"/>
  <c r="T17" i="7"/>
  <c r="W17" i="7"/>
  <c r="U17" i="7"/>
  <c r="X17" i="7"/>
  <c r="N20" i="7"/>
  <c r="Q20" i="7"/>
  <c r="O20" i="7"/>
  <c r="P20" i="7"/>
  <c r="R20" i="7"/>
  <c r="S20" i="7"/>
  <c r="T20" i="7"/>
  <c r="W20" i="7"/>
  <c r="U20" i="7"/>
  <c r="X20" i="7"/>
  <c r="N23" i="7"/>
  <c r="Q23" i="7"/>
  <c r="O23" i="7"/>
  <c r="P23" i="7"/>
  <c r="R23" i="7"/>
  <c r="S23" i="7"/>
  <c r="T23" i="7"/>
  <c r="W23" i="7"/>
  <c r="U23" i="7"/>
  <c r="X23" i="7"/>
  <c r="Q2" i="7"/>
  <c r="R2" i="7"/>
  <c r="S2" i="7"/>
  <c r="U2" i="7"/>
  <c r="X2" i="7"/>
  <c r="T2" i="7"/>
  <c r="W2" i="7"/>
  <c r="V5" i="7"/>
  <c r="V8" i="7"/>
  <c r="V11" i="7"/>
  <c r="V14" i="7"/>
  <c r="V17" i="7"/>
  <c r="V20" i="7"/>
  <c r="V23" i="7"/>
  <c r="V2" i="7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8" i="5"/>
  <c r="Q10" i="5"/>
  <c r="Q12" i="5"/>
  <c r="Q14" i="5"/>
  <c r="Q16" i="5"/>
  <c r="Q18" i="5"/>
  <c r="Q20" i="5"/>
  <c r="Q22" i="5"/>
  <c r="Q24" i="5"/>
  <c r="Q26" i="5"/>
  <c r="Q28" i="5"/>
  <c r="Q30" i="5"/>
  <c r="Q32" i="5"/>
  <c r="Q34" i="5"/>
  <c r="Q36" i="5"/>
  <c r="Q38" i="5"/>
  <c r="Q40" i="5"/>
  <c r="Q42" i="5"/>
  <c r="Q44" i="5"/>
  <c r="Q46" i="5"/>
  <c r="Q48" i="5"/>
  <c r="Q50" i="5"/>
  <c r="Q52" i="5"/>
  <c r="Q54" i="5"/>
  <c r="Q8" i="5"/>
  <c r="P10" i="5"/>
  <c r="P12" i="5"/>
  <c r="P14" i="5"/>
  <c r="P16" i="5"/>
  <c r="P18" i="5"/>
  <c r="P20" i="5"/>
  <c r="P22" i="5"/>
  <c r="P24" i="5"/>
  <c r="P26" i="5"/>
  <c r="P28" i="5"/>
  <c r="P30" i="5"/>
  <c r="P32" i="5"/>
  <c r="P34" i="5"/>
  <c r="P36" i="5"/>
  <c r="P38" i="5"/>
  <c r="P40" i="5"/>
  <c r="P42" i="5"/>
  <c r="P44" i="5"/>
  <c r="P46" i="5"/>
  <c r="P48" i="5"/>
  <c r="P50" i="5"/>
  <c r="P52" i="5"/>
  <c r="P54" i="5"/>
  <c r="P8" i="5"/>
  <c r="O58" i="5"/>
  <c r="O56" i="5"/>
  <c r="O54" i="5"/>
  <c r="O52" i="5"/>
  <c r="O50" i="5"/>
  <c r="O48" i="5"/>
  <c r="O46" i="5"/>
  <c r="O44" i="5"/>
  <c r="O42" i="5"/>
  <c r="O40" i="5"/>
  <c r="O38" i="5"/>
  <c r="O36" i="5"/>
  <c r="O34" i="5"/>
  <c r="O32" i="5"/>
  <c r="O30" i="5"/>
  <c r="O28" i="5"/>
  <c r="O26" i="5"/>
  <c r="O24" i="5"/>
  <c r="O22" i="5"/>
  <c r="O20" i="5"/>
  <c r="O18" i="5"/>
  <c r="O16" i="5"/>
  <c r="O14" i="5"/>
  <c r="O12" i="5"/>
  <c r="O10" i="5"/>
  <c r="O8" i="5"/>
  <c r="F2" i="7"/>
  <c r="F11" i="7"/>
  <c r="I11" i="7"/>
  <c r="F14" i="7"/>
  <c r="I14" i="7"/>
  <c r="F17" i="7"/>
  <c r="I17" i="7"/>
  <c r="F20" i="7"/>
  <c r="I20" i="7"/>
  <c r="F23" i="7"/>
  <c r="I23" i="7"/>
  <c r="F8" i="7"/>
  <c r="I8" i="7"/>
  <c r="F5" i="7"/>
  <c r="I5" i="7"/>
  <c r="I2" i="7"/>
  <c r="G52" i="3"/>
  <c r="H52" i="3"/>
  <c r="I52" i="3"/>
  <c r="G51" i="3"/>
  <c r="H51" i="3"/>
  <c r="I51" i="3"/>
  <c r="G50" i="3"/>
  <c r="H50" i="3"/>
  <c r="I50" i="3"/>
  <c r="G49" i="3"/>
  <c r="H49" i="3"/>
  <c r="I49" i="3"/>
  <c r="G48" i="3"/>
  <c r="H48" i="3"/>
  <c r="I48" i="3"/>
  <c r="G47" i="3"/>
  <c r="H47" i="3"/>
  <c r="I47" i="3"/>
  <c r="G46" i="3"/>
  <c r="H46" i="3"/>
  <c r="I46" i="3"/>
  <c r="G45" i="3"/>
  <c r="H45" i="3"/>
  <c r="I45" i="3"/>
  <c r="G44" i="3"/>
  <c r="H44" i="3"/>
  <c r="I44" i="3"/>
  <c r="G43" i="3"/>
  <c r="H43" i="3"/>
  <c r="I43" i="3"/>
  <c r="G42" i="3"/>
  <c r="H42" i="3"/>
  <c r="I42" i="3"/>
  <c r="G41" i="3"/>
  <c r="H41" i="3"/>
  <c r="I41" i="3"/>
  <c r="G40" i="3"/>
  <c r="H40" i="3"/>
  <c r="I40" i="3"/>
  <c r="G39" i="3"/>
  <c r="H39" i="3"/>
  <c r="I39" i="3"/>
  <c r="G38" i="3"/>
  <c r="H38" i="3"/>
  <c r="I38" i="3"/>
  <c r="G37" i="3"/>
  <c r="H37" i="3"/>
  <c r="I37" i="3"/>
  <c r="G36" i="3"/>
  <c r="H36" i="3"/>
  <c r="I36" i="3"/>
  <c r="G35" i="3"/>
  <c r="H35" i="3"/>
  <c r="I35" i="3"/>
  <c r="G34" i="3"/>
  <c r="H34" i="3"/>
  <c r="I34" i="3"/>
  <c r="G33" i="3"/>
  <c r="H33" i="3"/>
  <c r="I33" i="3"/>
  <c r="G32" i="3"/>
  <c r="H32" i="3"/>
  <c r="I32" i="3"/>
  <c r="G31" i="3"/>
  <c r="H31" i="3"/>
  <c r="I31" i="3"/>
  <c r="G30" i="3"/>
  <c r="H30" i="3"/>
  <c r="I30" i="3"/>
  <c r="G29" i="3"/>
  <c r="H29" i="3"/>
  <c r="I29" i="3"/>
  <c r="G28" i="3"/>
  <c r="H28" i="3"/>
  <c r="I28" i="3"/>
  <c r="G27" i="3"/>
  <c r="H27" i="3"/>
  <c r="I27" i="3"/>
  <c r="G26" i="3"/>
  <c r="H26" i="3"/>
  <c r="I26" i="3"/>
  <c r="G25" i="3"/>
  <c r="H25" i="3"/>
  <c r="I25" i="3"/>
  <c r="G24" i="3"/>
  <c r="H24" i="3"/>
  <c r="I24" i="3"/>
  <c r="G23" i="3"/>
  <c r="H23" i="3"/>
  <c r="I23" i="3"/>
  <c r="G22" i="3"/>
  <c r="H22" i="3"/>
  <c r="I22" i="3"/>
  <c r="G21" i="3"/>
  <c r="J21" i="3"/>
  <c r="G20" i="3"/>
  <c r="H20" i="3"/>
  <c r="I20" i="3"/>
  <c r="G19" i="3"/>
  <c r="H19" i="3"/>
  <c r="I19" i="3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J13" i="3"/>
  <c r="G12" i="3"/>
  <c r="H12" i="3"/>
  <c r="I12" i="3"/>
  <c r="G11" i="3"/>
  <c r="J11" i="3"/>
  <c r="G10" i="3"/>
  <c r="J10" i="3"/>
  <c r="G9" i="3"/>
  <c r="H9" i="3"/>
  <c r="I9" i="3"/>
  <c r="G8" i="3"/>
  <c r="H8" i="3"/>
  <c r="I8" i="3"/>
  <c r="G7" i="3"/>
  <c r="H7" i="3"/>
  <c r="I7" i="3"/>
  <c r="G6" i="3"/>
  <c r="H6" i="3"/>
  <c r="I6" i="3"/>
  <c r="G5" i="3"/>
  <c r="H5" i="3"/>
  <c r="I5" i="3"/>
  <c r="G4" i="3"/>
  <c r="H4" i="3"/>
  <c r="I4" i="3"/>
  <c r="G3" i="3"/>
  <c r="H3" i="3"/>
  <c r="I3" i="3"/>
  <c r="G2" i="3"/>
  <c r="H2" i="3"/>
  <c r="I2" i="3"/>
  <c r="Y62" i="2"/>
  <c r="Y60" i="2"/>
  <c r="Y58" i="2"/>
  <c r="Y56" i="2"/>
  <c r="Y54" i="2"/>
  <c r="Y52" i="2"/>
  <c r="Y50" i="2"/>
  <c r="Y48" i="2"/>
  <c r="Y46" i="2"/>
  <c r="Y44" i="2"/>
  <c r="Y42" i="2"/>
  <c r="Y40" i="2"/>
  <c r="Y38" i="2"/>
  <c r="Y36" i="2"/>
  <c r="Y34" i="2"/>
  <c r="Y32" i="2"/>
  <c r="Y30" i="2"/>
  <c r="Y28" i="2"/>
  <c r="Y26" i="2"/>
  <c r="Y24" i="2"/>
  <c r="Y22" i="2"/>
  <c r="Y20" i="2"/>
  <c r="Y18" i="2"/>
  <c r="Y16" i="2"/>
  <c r="Y14" i="2"/>
  <c r="Y12" i="2"/>
  <c r="Y10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W62" i="2"/>
  <c r="W60" i="2"/>
  <c r="W58" i="2"/>
  <c r="W56" i="2"/>
  <c r="W54" i="2"/>
  <c r="W52" i="2"/>
  <c r="W50" i="2"/>
  <c r="W48" i="2"/>
  <c r="W46" i="2"/>
  <c r="W44" i="2"/>
  <c r="W42" i="2"/>
  <c r="W40" i="2"/>
  <c r="W38" i="2"/>
  <c r="W36" i="2"/>
  <c r="W34" i="2"/>
  <c r="W32" i="2"/>
  <c r="W30" i="2"/>
  <c r="W28" i="2"/>
  <c r="W26" i="2"/>
  <c r="W24" i="2"/>
  <c r="W22" i="2"/>
  <c r="W20" i="2"/>
  <c r="W18" i="2"/>
  <c r="W16" i="2"/>
  <c r="W14" i="2"/>
  <c r="W12" i="2"/>
  <c r="W10" i="2"/>
  <c r="Y8" i="2"/>
  <c r="X8" i="2"/>
  <c r="W8" i="2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</calcChain>
</file>

<file path=xl/sharedStrings.xml><?xml version="1.0" encoding="utf-8"?>
<sst xmlns="http://schemas.openxmlformats.org/spreadsheetml/2006/main" count="1150" uniqueCount="293">
  <si>
    <t>Platte 1</t>
  </si>
  <si>
    <t>HPRT</t>
  </si>
  <si>
    <t>ABCD1</t>
  </si>
  <si>
    <t>ABCD2</t>
  </si>
  <si>
    <t>ABCD3</t>
  </si>
  <si>
    <t>lfd. Nr.</t>
  </si>
  <si>
    <t>Date</t>
  </si>
  <si>
    <t>Proband</t>
  </si>
  <si>
    <t>Gruppe</t>
  </si>
  <si>
    <t>Celltype</t>
  </si>
  <si>
    <t>Wells</t>
  </si>
  <si>
    <t>TC</t>
  </si>
  <si>
    <t>SQ</t>
  </si>
  <si>
    <t>SQ Mean</t>
  </si>
  <si>
    <t>SQ (LOG)</t>
  </si>
  <si>
    <t>ABCD1/HPRT*1000</t>
  </si>
  <si>
    <t>ABCD2/HPRT*1000</t>
  </si>
  <si>
    <t>ABCD3/HPRT*1000</t>
  </si>
  <si>
    <t>Standard Reihe</t>
  </si>
  <si>
    <t>Platte 2</t>
  </si>
  <si>
    <t>wells</t>
  </si>
  <si>
    <t>THP-1 Zellen</t>
  </si>
  <si>
    <t>THP-1</t>
  </si>
  <si>
    <t>DMSO</t>
  </si>
  <si>
    <t>Isotretinoin</t>
  </si>
  <si>
    <t>unbehandelt</t>
  </si>
  <si>
    <t>0,01 µM 1</t>
  </si>
  <si>
    <t>0,01 µM 2</t>
  </si>
  <si>
    <t>0,01 µM 3</t>
  </si>
  <si>
    <t>0,05 µM 1</t>
  </si>
  <si>
    <t>CD 3 KO</t>
  </si>
  <si>
    <t>CD 14 KO</t>
  </si>
  <si>
    <t>neg. KO</t>
  </si>
  <si>
    <t xml:space="preserve"> - rT</t>
  </si>
  <si>
    <t>0 RNA</t>
  </si>
  <si>
    <t>K30/12</t>
  </si>
  <si>
    <t>K29/12</t>
  </si>
  <si>
    <t>K32/12</t>
  </si>
  <si>
    <t>K31/12</t>
  </si>
  <si>
    <t>C2</t>
  </si>
  <si>
    <t>P5</t>
  </si>
  <si>
    <t>C10</t>
  </si>
  <si>
    <t>P1</t>
  </si>
  <si>
    <t>CD 14</t>
  </si>
  <si>
    <t>Makrophagen</t>
  </si>
  <si>
    <t>GM-CSF contol</t>
  </si>
  <si>
    <r>
      <t>GM-CSF LPS/IFN</t>
    </r>
    <r>
      <rPr>
        <sz val="10"/>
        <color theme="1"/>
        <rFont val="Calibri"/>
        <family val="2"/>
      </rPr>
      <t>γ</t>
    </r>
  </si>
  <si>
    <t>M-CSF control</t>
  </si>
  <si>
    <r>
      <t>M-CSF LPS/IFN</t>
    </r>
    <r>
      <rPr>
        <sz val="10"/>
        <color theme="1"/>
        <rFont val="Calibri"/>
        <family val="2"/>
      </rPr>
      <t>γ</t>
    </r>
  </si>
  <si>
    <t>M-CSF IL-4</t>
  </si>
  <si>
    <t>M-CSF IL-10</t>
  </si>
  <si>
    <t>neg KO</t>
  </si>
  <si>
    <t>Differnzierte Makrophagen</t>
  </si>
  <si>
    <t>0,1 µM 1</t>
  </si>
  <si>
    <t>0,05 µM 2</t>
  </si>
  <si>
    <t>0,05 µM 3</t>
  </si>
  <si>
    <t>0,5 µM 1</t>
  </si>
  <si>
    <t>1 µM 1</t>
  </si>
  <si>
    <t>5 µM 1</t>
  </si>
  <si>
    <t>0,1 µM 2</t>
  </si>
  <si>
    <t>0,1 µM 3</t>
  </si>
  <si>
    <t>0,5 µM 2</t>
  </si>
  <si>
    <t>0,5 µM 3</t>
  </si>
  <si>
    <t>1 µM 2</t>
  </si>
  <si>
    <t>1 µM 3</t>
  </si>
  <si>
    <t>5 µM 2</t>
  </si>
  <si>
    <t>5 µM 3</t>
  </si>
  <si>
    <t>A03</t>
  </si>
  <si>
    <t>A04</t>
  </si>
  <si>
    <t>A05</t>
  </si>
  <si>
    <t>A06</t>
  </si>
  <si>
    <t>A07</t>
  </si>
  <si>
    <t>A08</t>
  </si>
  <si>
    <t>B03</t>
  </si>
  <si>
    <t>B04</t>
  </si>
  <si>
    <t>B05</t>
  </si>
  <si>
    <t>B06</t>
  </si>
  <si>
    <t>B07</t>
  </si>
  <si>
    <t>B08</t>
  </si>
  <si>
    <t>C03</t>
  </si>
  <si>
    <t>C04</t>
  </si>
  <si>
    <t>C05</t>
  </si>
  <si>
    <t>C06</t>
  </si>
  <si>
    <t>C07</t>
  </si>
  <si>
    <t>C08</t>
  </si>
  <si>
    <t>D03</t>
  </si>
  <si>
    <t>D04</t>
  </si>
  <si>
    <t>D05</t>
  </si>
  <si>
    <t>D06</t>
  </si>
  <si>
    <t>D07</t>
  </si>
  <si>
    <t>D08</t>
  </si>
  <si>
    <t>E03</t>
  </si>
  <si>
    <t>E04</t>
  </si>
  <si>
    <t>E05</t>
  </si>
  <si>
    <t>E06</t>
  </si>
  <si>
    <t>E07</t>
  </si>
  <si>
    <t>E08</t>
  </si>
  <si>
    <t>F03</t>
  </si>
  <si>
    <t>F04</t>
  </si>
  <si>
    <t>F05</t>
  </si>
  <si>
    <t>F06</t>
  </si>
  <si>
    <t>F07</t>
  </si>
  <si>
    <t>F08</t>
  </si>
  <si>
    <t>F11</t>
  </si>
  <si>
    <t>N/A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</si>
  <si>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</si>
  <si>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</si>
  <si>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</si>
  <si>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</si>
  <si>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</si>
  <si>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</si>
  <si>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</si>
  <si>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</si>
  <si>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</si>
  <si>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</si>
  <si>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</si>
  <si>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</si>
  <si>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</si>
  <si>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</si>
  <si>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</si>
  <si>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</si>
  <si>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</si>
  <si>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</si>
  <si>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</si>
  <si>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H11</t>
  </si>
  <si>
    <t>H12</t>
  </si>
  <si>
    <t>A09</t>
  </si>
  <si>
    <t>A10</t>
  </si>
  <si>
    <t>B09</t>
  </si>
  <si>
    <t>B10</t>
  </si>
  <si>
    <t>excluded</t>
  </si>
  <si>
    <t>RNA Konzentration</t>
  </si>
  <si>
    <t>Ratio</t>
  </si>
  <si>
    <t>80 ng</t>
  </si>
  <si>
    <t>H2O</t>
  </si>
  <si>
    <t>14.11.12</t>
  </si>
  <si>
    <t>GMCSF KO</t>
  </si>
  <si>
    <t>GMCSF LPS</t>
  </si>
  <si>
    <t>MCSF KO</t>
  </si>
  <si>
    <t>MCSF LPS</t>
  </si>
  <si>
    <t>MCSF IL4</t>
  </si>
  <si>
    <t>MCSF IL10</t>
  </si>
  <si>
    <t>22.11.12</t>
  </si>
  <si>
    <t>DMSO 1</t>
  </si>
  <si>
    <t>DMSO 2</t>
  </si>
  <si>
    <t>DMSO 3</t>
  </si>
  <si>
    <t>ISO 0,01µM 1</t>
  </si>
  <si>
    <t>ISO 0,01µM 2</t>
  </si>
  <si>
    <t>ISO 0,01µM 3</t>
  </si>
  <si>
    <t>ISO 0,05µM 1</t>
  </si>
  <si>
    <t>ISO 0,05µM 2</t>
  </si>
  <si>
    <t>ISO 0,05µM 3</t>
  </si>
  <si>
    <t>ISO 0,1µM 1</t>
  </si>
  <si>
    <t>ISO 0,1µM 2</t>
  </si>
  <si>
    <t>ISO 0,1µM 3</t>
  </si>
  <si>
    <t>ISO 0,5µM 1</t>
  </si>
  <si>
    <t>ISO 0,5µM 2</t>
  </si>
  <si>
    <t>ISO 0,5µM 3</t>
  </si>
  <si>
    <t>ISO 1µM 1</t>
  </si>
  <si>
    <t>ISO 1µM 2</t>
  </si>
  <si>
    <t>ISO 1µM 3</t>
  </si>
  <si>
    <t>ISO 5µM 1</t>
  </si>
  <si>
    <t>ISO 5µM 2</t>
  </si>
  <si>
    <t>ISO 5µM 3</t>
  </si>
  <si>
    <t>K30/12 CD 14</t>
  </si>
  <si>
    <t>K31/12 CD 14</t>
  </si>
  <si>
    <t>CD 3 KO K26/12</t>
  </si>
  <si>
    <t>Plattensätze</t>
  </si>
  <si>
    <t>HPRT/ABCD1-3</t>
  </si>
  <si>
    <t>1. Platte</t>
  </si>
  <si>
    <t>A</t>
  </si>
  <si>
    <t>Std</t>
  </si>
  <si>
    <t>B</t>
  </si>
  <si>
    <t>C</t>
  </si>
  <si>
    <t>D</t>
  </si>
  <si>
    <t>E</t>
  </si>
  <si>
    <t>F</t>
  </si>
  <si>
    <t xml:space="preserve"> - KO</t>
  </si>
  <si>
    <t>G</t>
  </si>
  <si>
    <t>CD14KO</t>
  </si>
  <si>
    <t>H</t>
  </si>
  <si>
    <t>2. Platte</t>
  </si>
  <si>
    <t>nur HPRT und ABCD 2</t>
  </si>
  <si>
    <t xml:space="preserve">HPRT, ABCD 1 - 3 </t>
  </si>
  <si>
    <t>Übersicht</t>
  </si>
  <si>
    <t>Proben: Humane Leukozyten von gesunden Probanden, AMN-Patienten und AKNE-Patienten</t>
  </si>
  <si>
    <t>RNA Umschreibung:</t>
  </si>
  <si>
    <t>die genaue Aufstellung ist im Tabellenblatt "Umschreibung" ersichtlich</t>
  </si>
  <si>
    <t xml:space="preserve">Die RNA Konzentration von den Proben wurde mittels Nanodrop Methode gemessen und 80 ng wurde für </t>
  </si>
  <si>
    <t>die reverse Transkription eingesetzt.</t>
  </si>
  <si>
    <t>die 0 RNAs und -rT Kontrollen der jeweiligen Reaktionen wurden gepoolt</t>
  </si>
  <si>
    <t>Temperaturprotokoll:</t>
  </si>
  <si>
    <t>Pipettieren:</t>
  </si>
  <si>
    <t>5 Minuten</t>
  </si>
  <si>
    <t>25 °C</t>
  </si>
  <si>
    <t>1. H2O</t>
  </si>
  <si>
    <t>30 Minuten</t>
  </si>
  <si>
    <t>42°C</t>
  </si>
  <si>
    <t>2. Mastermix</t>
  </si>
  <si>
    <t>85°C</t>
  </si>
  <si>
    <t>3. Probe</t>
  </si>
  <si>
    <t>halten auf</t>
  </si>
  <si>
    <t>4°C</t>
  </si>
  <si>
    <t>4. nochmals mit P20 gemischt</t>
  </si>
  <si>
    <t>nach der Umschreibung wurden die cDNAs 1:5 mit Rnase freiem H2O verdünnt</t>
  </si>
  <si>
    <t>gelagert auf 4°C</t>
  </si>
  <si>
    <t>Real time PCRs</t>
  </si>
  <si>
    <t>gemessen wurden HPRT (FAM), ABCD1 (FAM), ABCD3 (FAM) und ABCD2 (Cy 5) jeweils im singelplex</t>
  </si>
  <si>
    <t xml:space="preserve">Aufteilung der Proben siehe Tabelle Plattensätze </t>
  </si>
  <si>
    <t>eingesetzt wurden 5 µl von der verdünnten cDNA</t>
  </si>
  <si>
    <t>jede Probe wurde im Duplikat gemessen</t>
  </si>
  <si>
    <t>15 µl Mastermix wurden vorgelegt und danach 5 µl Plasmid oder Probe in jedes well separat pipettiert</t>
  </si>
  <si>
    <t>Mastermixes:</t>
  </si>
  <si>
    <t>1x</t>
  </si>
  <si>
    <t>Eva Green</t>
  </si>
  <si>
    <t>OLI 1825</t>
  </si>
  <si>
    <t>OLI 1826</t>
  </si>
  <si>
    <t>cDNA</t>
  </si>
  <si>
    <t>Plasmide:</t>
  </si>
  <si>
    <t>1.  95°C  30 sec</t>
  </si>
  <si>
    <t>p1559</t>
  </si>
  <si>
    <t>2. 95 °C  5 sec</t>
  </si>
  <si>
    <t>3. 57 °C  5 sec</t>
  </si>
  <si>
    <t>frisch linearisiert</t>
  </si>
  <si>
    <t>Plate read</t>
  </si>
  <si>
    <t>Konzentration bestimmt (Nanodrop)</t>
  </si>
  <si>
    <t>4. GoTo 2 repeat 49 x</t>
  </si>
  <si>
    <t>Verdünnungen ausgerechnet und hergestellt</t>
  </si>
  <si>
    <t>5. melt curve 57 °C to 95 °C increment 0,5 °C for 5 sec.</t>
  </si>
  <si>
    <t>nur eine Verdünnungsreihe für alle  Platten</t>
  </si>
  <si>
    <t>Interne Kontrolle: CD 3</t>
  </si>
  <si>
    <t>END</t>
  </si>
  <si>
    <t>Sso fast Probes mix</t>
  </si>
  <si>
    <t>OLI 472</t>
  </si>
  <si>
    <t>OLI 474</t>
  </si>
  <si>
    <t>Sonde 17</t>
  </si>
  <si>
    <t>p1521</t>
  </si>
  <si>
    <t>10E5 - 10E1</t>
  </si>
  <si>
    <t>3. 60 °C  10  sec</t>
  </si>
  <si>
    <t>frisch linearisiert und Konzentration bestimmt (Nanodrop)</t>
  </si>
  <si>
    <t>nur eine Verdünnungsreihe für alle 4 Platten</t>
  </si>
  <si>
    <t>Interne Kontrolle: 10E3</t>
  </si>
  <si>
    <t>OLI 711</t>
  </si>
  <si>
    <t>OLI 712</t>
  </si>
  <si>
    <t>p1520</t>
  </si>
  <si>
    <t>3. 57 °C  10 sec</t>
  </si>
  <si>
    <t>5. melt curve 60 °C to 95 °C increment 0,5 °C for 5 sec.</t>
  </si>
  <si>
    <t>Interne Kontrolle: 10E4</t>
  </si>
  <si>
    <t>ABCD 3</t>
  </si>
  <si>
    <t>p1522</t>
  </si>
  <si>
    <t>Resultate:</t>
  </si>
  <si>
    <t>HPRT:</t>
  </si>
  <si>
    <t>Baseline Treshold</t>
  </si>
  <si>
    <t>Effizienz in %</t>
  </si>
  <si>
    <t>ABCD2:</t>
  </si>
  <si>
    <t>ABCD1:</t>
  </si>
  <si>
    <t>ABCD3:</t>
  </si>
  <si>
    <t>Effizienz</t>
  </si>
  <si>
    <t>der letzte Standard (10E1) wurde bei HPRT, ABCD1 und 3 aus der Analyse herausgenommen, da sonst die Effizienzen zu schlecht gewesen wären.</t>
  </si>
  <si>
    <t>Real time Serie April 2013</t>
  </si>
  <si>
    <t>Es wurden alle Proben frisch umgeschrieben, nur CD 14 KO war noch in ausreichender Menge von der Märzserie vorhanden.</t>
  </si>
  <si>
    <t>74 x</t>
  </si>
  <si>
    <t>79 x</t>
  </si>
  <si>
    <t>79x</t>
  </si>
  <si>
    <t>Daten gespeichert am Laptop in dem Ordner : Franziska, Unterordner: Serie April 2013</t>
  </si>
  <si>
    <t>MW</t>
  </si>
  <si>
    <t>STABW</t>
  </si>
  <si>
    <t>SEM</t>
  </si>
  <si>
    <t>fold induction</t>
  </si>
  <si>
    <t>0,01µM</t>
  </si>
  <si>
    <t>0,05µM</t>
  </si>
  <si>
    <t>0,1µM</t>
  </si>
  <si>
    <t>0,5µM</t>
  </si>
  <si>
    <t>1µM</t>
  </si>
  <si>
    <t>5µM</t>
  </si>
  <si>
    <t>LogSQ</t>
  </si>
  <si>
    <t>LogMW</t>
  </si>
  <si>
    <t>LogRatio</t>
  </si>
  <si>
    <t>LogMeanHPRT</t>
  </si>
  <si>
    <t>LogMean ABCD2</t>
  </si>
  <si>
    <t>Logfoldinduction</t>
  </si>
  <si>
    <t>foldinduction</t>
  </si>
  <si>
    <t>LogSEM+</t>
  </si>
  <si>
    <t>LogSEM-</t>
  </si>
  <si>
    <t>LogSTABW</t>
  </si>
  <si>
    <t>LogSEM</t>
  </si>
  <si>
    <t>Variance(SEM(x)^2+SEM(DMSO)^2)</t>
  </si>
  <si>
    <t>SEM(WurzelVarianz)</t>
  </si>
  <si>
    <t>SEM+</t>
  </si>
  <si>
    <t>SEM-</t>
  </si>
  <si>
    <t>Diff SEM</t>
  </si>
  <si>
    <t>Replicate</t>
  </si>
  <si>
    <t>Concentration(µM)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</si>
</sst>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charset val="1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9">
    <xf numFmtId="0" fontId="0" fillId="0" borderId="0"/>
    <xf numFmtId="0" fontId="3" fillId="0" borderId="0"/>
    <xf numFmtId="0" fontId="4" fillId="0" borderId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 wrapText="1"/>
    </xf>
    <xf numFmtId="2" fontId="1" fillId="0" borderId="18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0" fontId="1" fillId="0" borderId="1" xfId="0" applyFont="1" applyBorder="1"/>
    <xf numFmtId="11" fontId="1" fillId="0" borderId="1" xfId="0" applyNumberFormat="1" applyFont="1" applyBorder="1"/>
    <xf numFmtId="0" fontId="1" fillId="0" borderId="3" xfId="0" applyFont="1" applyBorder="1"/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1" fontId="2" fillId="0" borderId="1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 wrapText="1"/>
    </xf>
    <xf numFmtId="2" fontId="1" fillId="0" borderId="10" xfId="0" applyNumberFormat="1" applyFont="1" applyFill="1" applyBorder="1" applyAlignment="1">
      <alignment horizontal="center"/>
    </xf>
    <xf numFmtId="2" fontId="2" fillId="0" borderId="18" xfId="1" applyNumberFormat="1" applyFont="1" applyBorder="1" applyAlignment="1">
      <alignment horizontal="center" wrapText="1"/>
    </xf>
    <xf numFmtId="2" fontId="1" fillId="0" borderId="18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 wrapText="1"/>
    </xf>
    <xf numFmtId="2" fontId="2" fillId="0" borderId="20" xfId="1" applyNumberFormat="1" applyFont="1" applyBorder="1" applyAlignment="1">
      <alignment horizontal="center" wrapText="1"/>
    </xf>
    <xf numFmtId="2" fontId="2" fillId="0" borderId="22" xfId="1" applyNumberFormat="1" applyFont="1" applyBorder="1" applyAlignment="1">
      <alignment horizontal="center"/>
    </xf>
    <xf numFmtId="2" fontId="2" fillId="0" borderId="22" xfId="1" applyNumberFormat="1" applyFont="1" applyBorder="1" applyAlignment="1">
      <alignment horizontal="center" wrapText="1"/>
    </xf>
    <xf numFmtId="2" fontId="1" fillId="0" borderId="22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3" xfId="0" applyNumberFormat="1" applyFont="1" applyFill="1" applyBorder="1" applyAlignment="1">
      <alignment horizontal="center"/>
    </xf>
    <xf numFmtId="2" fontId="2" fillId="0" borderId="24" xfId="1" applyNumberFormat="1" applyFon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/>
    <xf numFmtId="11" fontId="1" fillId="0" borderId="1" xfId="0" applyNumberFormat="1" applyFont="1" applyBorder="1"/>
    <xf numFmtId="0" fontId="1" fillId="0" borderId="21" xfId="0" applyFont="1" applyBorder="1"/>
    <xf numFmtId="0" fontId="1" fillId="0" borderId="13" xfId="0" applyFont="1" applyBorder="1" applyAlignment="1">
      <alignment horizontal="center"/>
    </xf>
    <xf numFmtId="14" fontId="1" fillId="0" borderId="13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5" xfId="0" applyFont="1" applyBorder="1"/>
    <xf numFmtId="2" fontId="1" fillId="0" borderId="27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/>
    <xf numFmtId="11" fontId="1" fillId="0" borderId="0" xfId="0" applyNumberFormat="1" applyFont="1" applyBorder="1"/>
    <xf numFmtId="0" fontId="0" fillId="0" borderId="0" xfId="0" applyBorder="1"/>
    <xf numFmtId="2" fontId="5" fillId="0" borderId="0" xfId="0" applyNumberFormat="1" applyFont="1" applyBorder="1"/>
    <xf numFmtId="11" fontId="5" fillId="0" borderId="0" xfId="0" applyNumberFormat="1" applyFont="1" applyBorder="1"/>
    <xf numFmtId="0" fontId="5" fillId="0" borderId="0" xfId="0" applyFont="1" applyBorder="1"/>
    <xf numFmtId="11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NumberFormat="1" applyFont="1" applyBorder="1"/>
    <xf numFmtId="0" fontId="2" fillId="0" borderId="0" xfId="1" applyFont="1" applyBorder="1" applyAlignment="1">
      <alignment horizontal="center"/>
    </xf>
    <xf numFmtId="11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 wrapText="1"/>
    </xf>
    <xf numFmtId="2" fontId="2" fillId="0" borderId="0" xfId="1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29" xfId="0" applyBorder="1"/>
    <xf numFmtId="11" fontId="0" fillId="0" borderId="0" xfId="0" applyNumberFormat="1"/>
    <xf numFmtId="2" fontId="2" fillId="0" borderId="26" xfId="1" applyNumberFormat="1" applyFont="1" applyBorder="1" applyAlignment="1">
      <alignment horizontal="center"/>
    </xf>
    <xf numFmtId="11" fontId="1" fillId="0" borderId="30" xfId="0" applyNumberFormat="1" applyFont="1" applyBorder="1"/>
    <xf numFmtId="0" fontId="1" fillId="0" borderId="31" xfId="0" applyFont="1" applyBorder="1"/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0" fontId="2" fillId="0" borderId="25" xfId="1" applyFont="1" applyBorder="1" applyAlignment="1">
      <alignment horizontal="center" wrapText="1"/>
    </xf>
    <xf numFmtId="2" fontId="2" fillId="0" borderId="19" xfId="1" applyNumberFormat="1" applyFont="1" applyBorder="1" applyAlignment="1">
      <alignment horizontal="center"/>
    </xf>
    <xf numFmtId="2" fontId="2" fillId="0" borderId="25" xfId="1" applyNumberFormat="1" applyFont="1" applyBorder="1" applyAlignment="1">
      <alignment horizontal="center" wrapText="1"/>
    </xf>
    <xf numFmtId="0" fontId="0" fillId="0" borderId="7" xfId="0" applyBorder="1"/>
    <xf numFmtId="0" fontId="0" fillId="0" borderId="34" xfId="0" applyBorder="1"/>
    <xf numFmtId="11" fontId="0" fillId="0" borderId="22" xfId="0" applyNumberFormat="1" applyBorder="1"/>
    <xf numFmtId="0" fontId="0" fillId="0" borderId="22" xfId="0" applyBorder="1"/>
    <xf numFmtId="0" fontId="0" fillId="0" borderId="9" xfId="0" applyBorder="1"/>
    <xf numFmtId="2" fontId="1" fillId="0" borderId="36" xfId="0" applyNumberFormat="1" applyFont="1" applyBorder="1"/>
    <xf numFmtId="11" fontId="0" fillId="0" borderId="7" xfId="0" applyNumberFormat="1" applyBorder="1"/>
    <xf numFmtId="11" fontId="0" fillId="0" borderId="1" xfId="0" applyNumberFormat="1" applyBorder="1"/>
    <xf numFmtId="11" fontId="1" fillId="0" borderId="37" xfId="0" applyNumberFormat="1" applyFont="1" applyBorder="1"/>
    <xf numFmtId="0" fontId="0" fillId="0" borderId="6" xfId="0" applyBorder="1"/>
    <xf numFmtId="0" fontId="1" fillId="0" borderId="38" xfId="0" applyFont="1" applyBorder="1"/>
    <xf numFmtId="11" fontId="1" fillId="0" borderId="35" xfId="0" applyNumberFormat="1" applyFont="1" applyBorder="1"/>
    <xf numFmtId="0" fontId="0" fillId="0" borderId="39" xfId="0" applyBorder="1"/>
    <xf numFmtId="0" fontId="0" fillId="0" borderId="40" xfId="0" applyBorder="1"/>
    <xf numFmtId="11" fontId="0" fillId="0" borderId="2" xfId="0" applyNumberFormat="1" applyBorder="1"/>
    <xf numFmtId="11" fontId="0" fillId="0" borderId="41" xfId="0" applyNumberFormat="1" applyBorder="1"/>
    <xf numFmtId="0" fontId="0" fillId="0" borderId="12" xfId="0" applyBorder="1"/>
    <xf numFmtId="0" fontId="0" fillId="0" borderId="41" xfId="0" applyBorder="1"/>
    <xf numFmtId="11" fontId="0" fillId="0" borderId="39" xfId="0" applyNumberFormat="1" applyBorder="1"/>
    <xf numFmtId="0" fontId="0" fillId="0" borderId="11" xfId="0" applyBorder="1"/>
    <xf numFmtId="0" fontId="0" fillId="0" borderId="8" xfId="0" applyBorder="1"/>
    <xf numFmtId="0" fontId="0" fillId="0" borderId="42" xfId="0" applyBorder="1"/>
    <xf numFmtId="11" fontId="0" fillId="0" borderId="3" xfId="0" applyNumberFormat="1" applyBorder="1"/>
    <xf numFmtId="11" fontId="0" fillId="0" borderId="23" xfId="0" applyNumberFormat="1" applyBorder="1"/>
    <xf numFmtId="0" fontId="0" fillId="0" borderId="5" xfId="0" applyBorder="1"/>
    <xf numFmtId="0" fontId="0" fillId="0" borderId="23" xfId="0" applyBorder="1"/>
    <xf numFmtId="11" fontId="0" fillId="0" borderId="8" xfId="0" applyNumberFormat="1" applyBorder="1"/>
    <xf numFmtId="0" fontId="0" fillId="0" borderId="43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44" xfId="0" applyBorder="1"/>
    <xf numFmtId="0" fontId="0" fillId="0" borderId="45" xfId="0" applyBorder="1"/>
    <xf numFmtId="11" fontId="0" fillId="0" borderId="45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1" fontId="0" fillId="0" borderId="49" xfId="0" applyNumberFormat="1" applyBorder="1"/>
    <xf numFmtId="0" fontId="0" fillId="0" borderId="50" xfId="0" applyBorder="1"/>
    <xf numFmtId="0" fontId="0" fillId="0" borderId="1" xfId="0" applyBorder="1"/>
    <xf numFmtId="0" fontId="1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20" fontId="1" fillId="0" borderId="1" xfId="0" applyNumberFormat="1" applyFont="1" applyBorder="1"/>
    <xf numFmtId="0" fontId="1" fillId="0" borderId="0" xfId="0" applyFont="1"/>
    <xf numFmtId="2" fontId="1" fillId="0" borderId="1" xfId="0" applyNumberFormat="1" applyFont="1" applyBorder="1"/>
    <xf numFmtId="11" fontId="1" fillId="0" borderId="0" xfId="0" applyNumberFormat="1" applyFont="1"/>
    <xf numFmtId="0" fontId="1" fillId="0" borderId="1" xfId="0" applyFont="1" applyFill="1" applyBorder="1"/>
    <xf numFmtId="2" fontId="1" fillId="0" borderId="1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0" fontId="9" fillId="0" borderId="0" xfId="0" applyFont="1"/>
    <xf numFmtId="0" fontId="0" fillId="0" borderId="25" xfId="0" applyBorder="1"/>
    <xf numFmtId="0" fontId="0" fillId="0" borderId="28" xfId="0" applyBorder="1"/>
    <xf numFmtId="0" fontId="0" fillId="0" borderId="19" xfId="0" applyBorder="1"/>
    <xf numFmtId="11" fontId="0" fillId="0" borderId="28" xfId="0" applyNumberFormat="1" applyBorder="1"/>
    <xf numFmtId="11" fontId="0" fillId="0" borderId="19" xfId="0" applyNumberFormat="1" applyBorder="1"/>
    <xf numFmtId="0" fontId="0" fillId="0" borderId="51" xfId="0" applyBorder="1"/>
    <xf numFmtId="0" fontId="0" fillId="0" borderId="52" xfId="0" applyBorder="1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0" fillId="0" borderId="0" xfId="0" applyNumberFormat="1"/>
    <xf numFmtId="2" fontId="12" fillId="0" borderId="0" xfId="0" applyNumberFormat="1" applyFont="1"/>
    <xf numFmtId="0" fontId="2" fillId="0" borderId="51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8" xfId="0" applyFont="1" applyBorder="1"/>
  </cellXfs>
  <cellStyles count="99"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Normal" xfId="2"/>
    <cellStyle name="Standard" xfId="0" builtinId="0"/>
    <cellStyle name="Standard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SQ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Auswertung1!$E$27</c:f>
              <c:strCache>
                <c:ptCount val="1"/>
                <c:pt idx="0">
                  <c:v>fold induction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Auswertung1!$F$28:$F$35</c:f>
                <c:numCache>
                  <c:formatCode>General</c:formatCode>
                  <c:ptCount val="8"/>
                  <c:pt idx="0">
                    <c:v>0.0343262822972404</c:v>
                  </c:pt>
                  <c:pt idx="1">
                    <c:v>0.466533534741197</c:v>
                  </c:pt>
                  <c:pt idx="2">
                    <c:v>1.033170823634889</c:v>
                  </c:pt>
                  <c:pt idx="3">
                    <c:v>0.751958596522451</c:v>
                  </c:pt>
                  <c:pt idx="4">
                    <c:v>0.336613506372885</c:v>
                  </c:pt>
                  <c:pt idx="5">
                    <c:v>1.033915411922104</c:v>
                  </c:pt>
                  <c:pt idx="6">
                    <c:v>0.579162014298304</c:v>
                  </c:pt>
                  <c:pt idx="7">
                    <c:v>0.48833645716782</c:v>
                  </c:pt>
                </c:numCache>
              </c:numRef>
            </c:plus>
            <c:minus>
              <c:numRef>
                <c:f>Auswertung1!$F$28:$F$35</c:f>
                <c:numCache>
                  <c:formatCode>General</c:formatCode>
                  <c:ptCount val="8"/>
                  <c:pt idx="0">
                    <c:v>0.0343262822972404</c:v>
                  </c:pt>
                  <c:pt idx="1">
                    <c:v>0.466533534741197</c:v>
                  </c:pt>
                  <c:pt idx="2">
                    <c:v>1.033170823634889</c:v>
                  </c:pt>
                  <c:pt idx="3">
                    <c:v>0.751958596522451</c:v>
                  </c:pt>
                  <c:pt idx="4">
                    <c:v>0.336613506372885</c:v>
                  </c:pt>
                  <c:pt idx="5">
                    <c:v>1.033915411922104</c:v>
                  </c:pt>
                  <c:pt idx="6">
                    <c:v>0.579162014298304</c:v>
                  </c:pt>
                  <c:pt idx="7">
                    <c:v>0.48833645716782</c:v>
                  </c:pt>
                </c:numCache>
              </c:numRef>
            </c:minus>
          </c:errBars>
          <c:cat>
            <c:strRef>
              <c:f>Auswertung1!$D$28:$D$35</c:f>
              <c:strCache>
                <c:ptCount val="8"/>
                <c:pt idx="0">
                  <c:v>DMSO</c:v>
                </c:pt>
                <c:pt idx="1">
                  <c:v>0,01µM</c:v>
                </c:pt>
                <c:pt idx="2">
                  <c:v>0,05µM</c:v>
                </c:pt>
                <c:pt idx="3">
                  <c:v>0,1µM</c:v>
                </c:pt>
                <c:pt idx="4">
                  <c:v>0,5µM</c:v>
                </c:pt>
                <c:pt idx="5">
                  <c:v>1µM</c:v>
                </c:pt>
                <c:pt idx="6">
                  <c:v>5µM</c:v>
                </c:pt>
                <c:pt idx="7">
                  <c:v>unbehandelt</c:v>
                </c:pt>
              </c:strCache>
            </c:strRef>
          </c:cat>
          <c:val>
            <c:numRef>
              <c:f>Auswertung1!$E$28:$E$35</c:f>
              <c:numCache>
                <c:formatCode>General</c:formatCode>
                <c:ptCount val="8"/>
                <c:pt idx="0">
                  <c:v>1.0</c:v>
                </c:pt>
                <c:pt idx="1">
                  <c:v>2.516793310298941</c:v>
                </c:pt>
                <c:pt idx="2">
                  <c:v>3.382333769861445</c:v>
                </c:pt>
                <c:pt idx="3">
                  <c:v>3.611511146461734</c:v>
                </c:pt>
                <c:pt idx="4">
                  <c:v>3.958655986963024</c:v>
                </c:pt>
                <c:pt idx="5">
                  <c:v>5.035474796415269</c:v>
                </c:pt>
                <c:pt idx="6">
                  <c:v>4.655767390810504</c:v>
                </c:pt>
                <c:pt idx="7">
                  <c:v>0.812774721414077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55592"/>
        <c:axId val="2116561992"/>
      </c:barChart>
      <c:catAx>
        <c:axId val="211655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61992"/>
        <c:crosses val="autoZero"/>
        <c:auto val="1"/>
        <c:lblAlgn val="ctr"/>
        <c:lblOffset val="100"/>
        <c:noMultiLvlLbl val="0"/>
      </c:catAx>
      <c:valAx>
        <c:axId val="211656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ALDR/HPRT*1000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55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LogSQ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Auswertung1!$J$27</c:f>
              <c:strCache>
                <c:ptCount val="1"/>
                <c:pt idx="0">
                  <c:v>foldinduction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Auswertung1!$M$28:$M$35</c:f>
                <c:numCache>
                  <c:formatCode>General</c:formatCode>
                  <c:ptCount val="8"/>
                  <c:pt idx="0">
                    <c:v>0.00937938592034193</c:v>
                  </c:pt>
                  <c:pt idx="1">
                    <c:v>0.24365866066074</c:v>
                  </c:pt>
                  <c:pt idx="2">
                    <c:v>0.593197648163456</c:v>
                  </c:pt>
                  <c:pt idx="3">
                    <c:v>0.424973346913011</c:v>
                  </c:pt>
                  <c:pt idx="4">
                    <c:v>0.2136501669977</c:v>
                  </c:pt>
                  <c:pt idx="5">
                    <c:v>0.549886471940622</c:v>
                  </c:pt>
                  <c:pt idx="6">
                    <c:v>0.312054277934517</c:v>
                  </c:pt>
                  <c:pt idx="7">
                    <c:v>0.244162397369136</c:v>
                  </c:pt>
                </c:numCache>
              </c:numRef>
            </c:plus>
            <c:minus>
              <c:numRef>
                <c:f>Auswertung1!$M$28:$M$35</c:f>
                <c:numCache>
                  <c:formatCode>General</c:formatCode>
                  <c:ptCount val="8"/>
                  <c:pt idx="0">
                    <c:v>0.00937938592034193</c:v>
                  </c:pt>
                  <c:pt idx="1">
                    <c:v>0.24365866066074</c:v>
                  </c:pt>
                  <c:pt idx="2">
                    <c:v>0.593197648163456</c:v>
                  </c:pt>
                  <c:pt idx="3">
                    <c:v>0.424973346913011</c:v>
                  </c:pt>
                  <c:pt idx="4">
                    <c:v>0.2136501669977</c:v>
                  </c:pt>
                  <c:pt idx="5">
                    <c:v>0.549886471940622</c:v>
                  </c:pt>
                  <c:pt idx="6">
                    <c:v>0.312054277934517</c:v>
                  </c:pt>
                  <c:pt idx="7">
                    <c:v>0.244162397369136</c:v>
                  </c:pt>
                </c:numCache>
              </c:numRef>
            </c:minus>
          </c:errBars>
          <c:cat>
            <c:strRef>
              <c:f>Auswertung1!$D$28:$D$35</c:f>
              <c:strCache>
                <c:ptCount val="8"/>
                <c:pt idx="0">
                  <c:v>DMSO</c:v>
                </c:pt>
                <c:pt idx="1">
                  <c:v>0,01µM</c:v>
                </c:pt>
                <c:pt idx="2">
                  <c:v>0,05µM</c:v>
                </c:pt>
                <c:pt idx="3">
                  <c:v>0,1µM</c:v>
                </c:pt>
                <c:pt idx="4">
                  <c:v>0,5µM</c:v>
                </c:pt>
                <c:pt idx="5">
                  <c:v>1µM</c:v>
                </c:pt>
                <c:pt idx="6">
                  <c:v>5µM</c:v>
                </c:pt>
                <c:pt idx="7">
                  <c:v>unbehandelt</c:v>
                </c:pt>
              </c:strCache>
            </c:strRef>
          </c:cat>
          <c:val>
            <c:numRef>
              <c:f>Auswertung1!$J$28:$J$35</c:f>
              <c:numCache>
                <c:formatCode>General</c:formatCode>
                <c:ptCount val="8"/>
                <c:pt idx="0">
                  <c:v>1.0</c:v>
                </c:pt>
                <c:pt idx="1">
                  <c:v>2.57731004652244</c:v>
                </c:pt>
                <c:pt idx="2">
                  <c:v>3.448789333621924</c:v>
                </c:pt>
                <c:pt idx="3">
                  <c:v>3.696862802010406</c:v>
                </c:pt>
                <c:pt idx="4">
                  <c:v>4.039553211799714</c:v>
                </c:pt>
                <c:pt idx="5">
                  <c:v>5.16218225189193</c:v>
                </c:pt>
                <c:pt idx="6">
                  <c:v>4.762481847360927</c:v>
                </c:pt>
                <c:pt idx="7">
                  <c:v>0.805378441199067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41128"/>
        <c:axId val="2116844104"/>
      </c:barChart>
      <c:catAx>
        <c:axId val="21168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44104"/>
        <c:crosses val="autoZero"/>
        <c:auto val="1"/>
        <c:lblAlgn val="ctr"/>
        <c:lblOffset val="100"/>
        <c:noMultiLvlLbl val="0"/>
      </c:catAx>
      <c:valAx>
        <c:axId val="211684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4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36</xdr:row>
      <xdr:rowOff>63500</xdr:rowOff>
    </xdr:from>
    <xdr:to>
      <xdr:col>7</xdr:col>
      <xdr:colOff>203200</xdr:colOff>
      <xdr:row>60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36</xdr:row>
      <xdr:rowOff>12700</xdr:rowOff>
    </xdr:from>
    <xdr:to>
      <xdr:col>16</xdr:col>
      <xdr:colOff>508000</xdr:colOff>
      <xdr:row>64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opLeftCell="A81" workbookViewId="0">
      <selection activeCell="I110" sqref="I110"/>
    </sheetView>
  </sheetViews>
  <sheetFormatPr baseColWidth="10" defaultRowHeight="14" x14ac:dyDescent="0"/>
  <sheetData>
    <row r="1" spans="1:13">
      <c r="A1" s="172" t="s">
        <v>184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>
      <c r="A2" s="28"/>
      <c r="B2" s="28"/>
      <c r="C2" s="28"/>
      <c r="D2" s="28"/>
      <c r="E2" s="100"/>
      <c r="F2" s="100"/>
      <c r="G2" s="28"/>
      <c r="H2" s="28"/>
      <c r="I2" s="28"/>
      <c r="J2" s="28"/>
      <c r="K2" s="28"/>
      <c r="L2" s="28"/>
      <c r="M2" s="100"/>
    </row>
    <row r="3" spans="1:13">
      <c r="A3" s="172" t="s">
        <v>259</v>
      </c>
      <c r="B3" s="28"/>
      <c r="C3" s="28"/>
      <c r="D3" s="28"/>
      <c r="E3" s="100"/>
      <c r="F3" s="100"/>
      <c r="G3" s="28"/>
      <c r="H3" s="28"/>
      <c r="I3" s="28"/>
      <c r="J3" s="28"/>
      <c r="K3" s="28"/>
      <c r="L3" s="28"/>
      <c r="M3" s="100"/>
    </row>
    <row r="4" spans="1:1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00"/>
    </row>
    <row r="5" spans="1:13">
      <c r="A5" s="28" t="s">
        <v>185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00"/>
    </row>
    <row r="6" spans="1:1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3">
      <c r="A7" s="172" t="s">
        <v>186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3">
      <c r="A8" s="28" t="s">
        <v>260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3">
      <c r="A9" s="28" t="s">
        <v>187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3">
      <c r="A10" s="28" t="s">
        <v>188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3">
      <c r="A11" s="28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3">
      <c r="A12" s="28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3">
      <c r="A14" s="28" t="s">
        <v>191</v>
      </c>
      <c r="B14" s="28"/>
      <c r="C14" s="28"/>
      <c r="D14" s="28" t="s">
        <v>192</v>
      </c>
      <c r="E14" s="28"/>
      <c r="F14" s="100"/>
      <c r="G14" s="28"/>
      <c r="H14" s="28"/>
      <c r="I14" s="28"/>
      <c r="J14" s="28"/>
      <c r="K14" s="28"/>
      <c r="L14" s="28"/>
    </row>
    <row r="15" spans="1:13">
      <c r="A15" s="28" t="s">
        <v>193</v>
      </c>
      <c r="B15" s="28" t="s">
        <v>194</v>
      </c>
      <c r="C15" s="28"/>
      <c r="D15" s="28" t="s">
        <v>195</v>
      </c>
      <c r="E15" s="28"/>
      <c r="F15" s="100"/>
      <c r="G15" s="28"/>
      <c r="H15" s="28"/>
      <c r="I15" s="28"/>
      <c r="J15" s="28"/>
      <c r="K15" s="28"/>
      <c r="L15" s="28"/>
    </row>
    <row r="16" spans="1:13">
      <c r="A16" s="28" t="s">
        <v>196</v>
      </c>
      <c r="B16" s="28" t="s">
        <v>197</v>
      </c>
      <c r="C16" s="28"/>
      <c r="D16" s="28" t="s">
        <v>198</v>
      </c>
      <c r="E16" s="28"/>
      <c r="F16" s="28"/>
      <c r="G16" s="28"/>
      <c r="H16" s="28"/>
      <c r="I16" s="28"/>
      <c r="J16" s="28"/>
      <c r="K16" s="28"/>
      <c r="L16" s="28"/>
    </row>
    <row r="17" spans="1:12">
      <c r="A17" s="28" t="s">
        <v>193</v>
      </c>
      <c r="B17" s="28" t="s">
        <v>199</v>
      </c>
      <c r="C17" s="28"/>
      <c r="D17" s="28" t="s">
        <v>200</v>
      </c>
      <c r="E17" s="28"/>
      <c r="F17" s="28"/>
      <c r="G17" s="28"/>
      <c r="H17" s="28"/>
      <c r="I17" s="28"/>
      <c r="J17" s="28"/>
      <c r="K17" s="28"/>
      <c r="L17" s="28"/>
    </row>
    <row r="18" spans="1:12">
      <c r="A18" s="28" t="s">
        <v>201</v>
      </c>
      <c r="B18" s="28" t="s">
        <v>202</v>
      </c>
      <c r="C18" s="28"/>
      <c r="D18" s="28" t="s">
        <v>203</v>
      </c>
      <c r="E18" s="28"/>
      <c r="F18" s="28"/>
      <c r="G18" s="28"/>
      <c r="H18" s="28"/>
      <c r="I18" s="28"/>
      <c r="J18" s="28"/>
      <c r="K18" s="28"/>
      <c r="L18" s="28"/>
    </row>
    <row r="19" spans="1:12">
      <c r="F19" s="28"/>
      <c r="G19" s="28"/>
      <c r="H19" s="28"/>
      <c r="I19" s="28"/>
      <c r="J19" s="28"/>
      <c r="K19" s="28"/>
      <c r="L19" s="28"/>
    </row>
    <row r="20" spans="1:12">
      <c r="A20" s="28" t="s">
        <v>204</v>
      </c>
      <c r="F20" s="28"/>
      <c r="G20" s="28"/>
      <c r="H20" s="28"/>
      <c r="I20" s="28"/>
      <c r="J20" s="28"/>
      <c r="K20" s="28"/>
      <c r="L20" s="28"/>
    </row>
    <row r="21" spans="1:12">
      <c r="A21" s="28" t="s">
        <v>205</v>
      </c>
      <c r="F21" s="28"/>
      <c r="G21" s="28"/>
      <c r="H21" s="28"/>
      <c r="I21" s="28"/>
      <c r="J21" s="28"/>
      <c r="K21" s="28"/>
      <c r="L21" s="28"/>
    </row>
    <row r="22" spans="1:12">
      <c r="F22" s="28"/>
      <c r="G22" s="28"/>
      <c r="H22" s="28"/>
      <c r="I22" s="28"/>
      <c r="J22" s="28"/>
      <c r="K22" s="28"/>
      <c r="L22" s="28"/>
    </row>
    <row r="23" spans="1:12">
      <c r="A23" s="172" t="s">
        <v>206</v>
      </c>
      <c r="F23" s="28"/>
      <c r="G23" s="28"/>
      <c r="H23" s="28"/>
      <c r="I23" s="28"/>
      <c r="J23" s="28"/>
      <c r="K23" s="28"/>
      <c r="L23" s="28"/>
    </row>
    <row r="24" spans="1:12">
      <c r="A24" s="28" t="s">
        <v>207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2">
      <c r="A25" s="28" t="s">
        <v>208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>
      <c r="A26" s="28" t="s">
        <v>209</v>
      </c>
      <c r="B26" s="28"/>
      <c r="C26" s="28"/>
      <c r="D26" s="28"/>
      <c r="E26" s="100"/>
      <c r="F26" s="100"/>
      <c r="G26" s="28"/>
      <c r="H26" s="28"/>
      <c r="I26" s="28"/>
      <c r="J26" s="28"/>
      <c r="K26" s="28"/>
      <c r="L26" s="28"/>
    </row>
    <row r="27" spans="1:12">
      <c r="A27" s="28" t="s">
        <v>210</v>
      </c>
      <c r="B27" s="28"/>
      <c r="C27" s="28"/>
      <c r="D27" s="28"/>
      <c r="E27" s="100"/>
      <c r="F27" s="100"/>
      <c r="G27" s="28"/>
      <c r="H27" s="28"/>
      <c r="I27" s="28"/>
      <c r="J27" s="28"/>
      <c r="K27" s="28"/>
      <c r="L27" s="28"/>
    </row>
    <row r="28" spans="1:12">
      <c r="A28" s="28" t="s">
        <v>211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2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>
      <c r="A31" s="172" t="s">
        <v>212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>
      <c r="A33" s="172" t="s">
        <v>1</v>
      </c>
      <c r="B33" s="28"/>
      <c r="C33" s="28"/>
      <c r="D33" s="28"/>
      <c r="E33" s="100"/>
      <c r="F33" s="100"/>
      <c r="G33" s="28"/>
      <c r="H33" s="28"/>
      <c r="I33" s="28"/>
      <c r="J33" s="28"/>
      <c r="K33" s="28"/>
      <c r="L33" s="28"/>
    </row>
    <row r="34" spans="1:12">
      <c r="A34" s="173" t="s">
        <v>169</v>
      </c>
      <c r="B34" s="174"/>
      <c r="C34" s="175"/>
      <c r="D34" s="173" t="s">
        <v>181</v>
      </c>
      <c r="E34" s="176"/>
      <c r="F34" s="177"/>
      <c r="G34" s="83"/>
      <c r="H34" s="83"/>
      <c r="I34" s="83"/>
      <c r="J34" s="28"/>
      <c r="K34" s="28"/>
      <c r="L34" s="28"/>
    </row>
    <row r="35" spans="1:12">
      <c r="A35" s="178" t="s">
        <v>213</v>
      </c>
      <c r="B35" s="83"/>
      <c r="C35" s="179" t="s">
        <v>261</v>
      </c>
      <c r="D35" s="178" t="s">
        <v>213</v>
      </c>
      <c r="E35" s="83"/>
      <c r="F35" s="179" t="s">
        <v>262</v>
      </c>
      <c r="G35" s="83"/>
      <c r="H35" s="83"/>
      <c r="I35" s="83"/>
      <c r="J35" s="28"/>
      <c r="K35" s="28"/>
      <c r="L35" s="28"/>
    </row>
    <row r="36" spans="1:12">
      <c r="A36" s="178">
        <v>10</v>
      </c>
      <c r="B36" s="83" t="s">
        <v>214</v>
      </c>
      <c r="C36" s="179">
        <v>740</v>
      </c>
      <c r="D36" s="178">
        <v>10</v>
      </c>
      <c r="E36" s="83" t="s">
        <v>214</v>
      </c>
      <c r="F36" s="179">
        <v>790</v>
      </c>
      <c r="G36" s="83"/>
      <c r="H36" s="83"/>
      <c r="I36" s="83"/>
      <c r="J36" s="28"/>
      <c r="K36" s="28"/>
      <c r="L36" s="28"/>
    </row>
    <row r="37" spans="1:12">
      <c r="A37" s="178">
        <v>0.6</v>
      </c>
      <c r="B37" s="83" t="s">
        <v>215</v>
      </c>
      <c r="C37" s="179">
        <v>44.4</v>
      </c>
      <c r="D37" s="178">
        <v>0.6</v>
      </c>
      <c r="E37" s="83" t="s">
        <v>215</v>
      </c>
      <c r="F37" s="179">
        <v>47.4</v>
      </c>
      <c r="G37" s="83"/>
      <c r="H37" s="83"/>
      <c r="I37" s="83"/>
      <c r="J37" s="28"/>
      <c r="K37" s="28"/>
      <c r="L37" s="28"/>
    </row>
    <row r="38" spans="1:12">
      <c r="A38" s="178">
        <v>0.6</v>
      </c>
      <c r="B38" s="83" t="s">
        <v>216</v>
      </c>
      <c r="C38" s="179">
        <v>44.4</v>
      </c>
      <c r="D38" s="178">
        <v>0.6</v>
      </c>
      <c r="E38" s="83" t="s">
        <v>216</v>
      </c>
      <c r="F38" s="179">
        <v>47.7</v>
      </c>
      <c r="G38" s="83"/>
      <c r="H38" s="83"/>
      <c r="I38" s="83"/>
      <c r="J38" s="28"/>
      <c r="K38" s="28"/>
      <c r="L38" s="28"/>
    </row>
    <row r="39" spans="1:12">
      <c r="A39" s="178">
        <v>3.8</v>
      </c>
      <c r="B39" s="83" t="s">
        <v>134</v>
      </c>
      <c r="C39" s="179">
        <v>281.2</v>
      </c>
      <c r="D39" s="178">
        <v>3.8</v>
      </c>
      <c r="E39" s="83" t="s">
        <v>134</v>
      </c>
      <c r="F39" s="179">
        <v>300.2</v>
      </c>
      <c r="G39" s="83"/>
      <c r="H39" s="83"/>
      <c r="I39" s="83"/>
      <c r="J39" s="28"/>
      <c r="K39" s="28"/>
      <c r="L39" s="28"/>
    </row>
    <row r="40" spans="1:12">
      <c r="A40" s="121">
        <v>5</v>
      </c>
      <c r="B40" s="126" t="s">
        <v>217</v>
      </c>
      <c r="C40" s="128"/>
      <c r="D40" s="121">
        <v>5</v>
      </c>
      <c r="E40" s="126" t="s">
        <v>217</v>
      </c>
      <c r="F40" s="128"/>
      <c r="G40" s="83"/>
      <c r="H40" s="83"/>
      <c r="I40" s="83"/>
      <c r="J40" s="28"/>
      <c r="K40" s="28"/>
      <c r="L40" s="28"/>
    </row>
    <row r="41" spans="1:12">
      <c r="A41" s="83"/>
      <c r="B41" s="83"/>
      <c r="C41" s="83"/>
      <c r="D41" s="83"/>
      <c r="E41" s="83"/>
      <c r="F41" s="83"/>
      <c r="G41" s="28"/>
      <c r="H41" s="28"/>
      <c r="I41" s="28"/>
      <c r="J41" s="28"/>
      <c r="K41" s="28"/>
      <c r="L41" s="28"/>
    </row>
    <row r="42" spans="1:12">
      <c r="A42" s="165" t="s">
        <v>191</v>
      </c>
      <c r="B42" s="165"/>
      <c r="C42" s="165"/>
      <c r="D42" s="165"/>
      <c r="E42" s="165" t="s">
        <v>218</v>
      </c>
      <c r="F42" s="83"/>
      <c r="G42" s="28"/>
      <c r="H42" s="28"/>
      <c r="I42" s="28"/>
      <c r="J42" s="28"/>
      <c r="K42" s="28"/>
      <c r="L42" s="28"/>
    </row>
    <row r="43" spans="1:12">
      <c r="A43" s="165" t="s">
        <v>219</v>
      </c>
      <c r="B43" s="165"/>
      <c r="C43" s="165"/>
      <c r="D43" s="165"/>
      <c r="E43" s="165" t="s">
        <v>220</v>
      </c>
      <c r="F43" s="83"/>
      <c r="G43" s="28"/>
      <c r="H43" s="28"/>
      <c r="I43" s="28"/>
      <c r="J43" s="28"/>
      <c r="K43" s="28"/>
      <c r="L43" s="28"/>
    </row>
    <row r="44" spans="1:12">
      <c r="A44" s="165" t="s">
        <v>221</v>
      </c>
      <c r="B44" s="165"/>
      <c r="C44" s="165"/>
      <c r="D44" s="165"/>
      <c r="E44" s="165" t="s">
        <v>237</v>
      </c>
      <c r="F44" s="83"/>
      <c r="G44" s="28"/>
      <c r="H44" s="28"/>
      <c r="I44" s="28"/>
      <c r="J44" s="28"/>
      <c r="K44" s="28"/>
      <c r="L44" s="28"/>
    </row>
    <row r="45" spans="1:12">
      <c r="A45" s="165" t="s">
        <v>222</v>
      </c>
      <c r="B45" s="165"/>
      <c r="C45" s="165"/>
      <c r="D45" s="165"/>
      <c r="E45" s="165" t="s">
        <v>223</v>
      </c>
      <c r="F45" s="83"/>
      <c r="G45" s="28"/>
      <c r="H45" s="28"/>
      <c r="I45" s="28"/>
      <c r="J45" s="28"/>
      <c r="K45" s="28"/>
      <c r="L45" s="28"/>
    </row>
    <row r="46" spans="1:12">
      <c r="A46" s="165" t="s">
        <v>224</v>
      </c>
      <c r="B46" s="165"/>
      <c r="C46" s="165"/>
      <c r="D46" s="165"/>
      <c r="E46" s="165" t="s">
        <v>225</v>
      </c>
      <c r="F46" s="83"/>
      <c r="G46" s="28"/>
      <c r="H46" s="28"/>
      <c r="I46" s="28"/>
      <c r="J46" s="28"/>
      <c r="K46" s="28"/>
      <c r="L46" s="28"/>
    </row>
    <row r="47" spans="1:12">
      <c r="A47" s="165" t="s">
        <v>226</v>
      </c>
      <c r="B47" s="165"/>
      <c r="C47" s="165"/>
      <c r="D47" s="165"/>
      <c r="E47" s="165" t="s">
        <v>227</v>
      </c>
      <c r="F47" s="83"/>
      <c r="G47" s="28"/>
      <c r="H47" s="28"/>
      <c r="I47" s="28"/>
      <c r="J47" s="28"/>
      <c r="K47" s="28"/>
      <c r="L47" s="28"/>
    </row>
    <row r="48" spans="1:12">
      <c r="A48" s="165" t="s">
        <v>228</v>
      </c>
      <c r="B48" s="165"/>
      <c r="C48" s="165"/>
      <c r="D48" s="165"/>
      <c r="E48" s="165" t="s">
        <v>229</v>
      </c>
      <c r="F48" s="28"/>
      <c r="G48" s="28"/>
      <c r="H48" s="28"/>
      <c r="I48" s="28"/>
      <c r="J48" s="28"/>
      <c r="K48" s="28"/>
      <c r="L48" s="28"/>
    </row>
    <row r="49" spans="1:12">
      <c r="A49" s="165" t="s">
        <v>224</v>
      </c>
      <c r="B49" s="165"/>
      <c r="C49" s="165"/>
      <c r="D49" s="165"/>
      <c r="E49" s="165" t="s">
        <v>230</v>
      </c>
      <c r="K49" s="28"/>
      <c r="L49" s="28"/>
    </row>
    <row r="50" spans="1:12">
      <c r="A50" s="165" t="s">
        <v>231</v>
      </c>
      <c r="B50" s="165"/>
      <c r="C50" s="165"/>
      <c r="D50" s="165"/>
      <c r="E50" s="165"/>
      <c r="K50" s="28"/>
      <c r="L50" s="28"/>
    </row>
    <row r="51" spans="1:12">
      <c r="A51" s="28"/>
      <c r="B51" s="28"/>
      <c r="C51" s="28"/>
      <c r="D51" s="28"/>
      <c r="E51" s="28"/>
      <c r="K51" s="28"/>
      <c r="L51" s="28"/>
    </row>
    <row r="52" spans="1:12">
      <c r="K52" s="28"/>
      <c r="L52" s="28"/>
    </row>
    <row r="53" spans="1:12">
      <c r="A53" s="172" t="s">
        <v>3</v>
      </c>
      <c r="B53" s="28"/>
      <c r="C53" s="28"/>
      <c r="D53" s="28"/>
      <c r="E53" s="28"/>
      <c r="F53" s="28"/>
      <c r="G53" s="28"/>
      <c r="H53" s="28"/>
      <c r="I53" s="28"/>
      <c r="K53" s="28"/>
      <c r="L53" s="28"/>
    </row>
    <row r="54" spans="1:12">
      <c r="A54" s="173" t="s">
        <v>169</v>
      </c>
      <c r="B54" s="174"/>
      <c r="C54" s="175"/>
      <c r="D54" s="173" t="s">
        <v>181</v>
      </c>
      <c r="E54" s="174"/>
      <c r="F54" s="175"/>
      <c r="G54" s="83"/>
      <c r="H54" s="83"/>
      <c r="I54" s="83"/>
      <c r="J54" s="28"/>
      <c r="K54" s="28"/>
      <c r="L54" s="28"/>
    </row>
    <row r="55" spans="1:12">
      <c r="A55" s="178" t="s">
        <v>213</v>
      </c>
      <c r="B55" s="83"/>
      <c r="C55" s="179" t="s">
        <v>261</v>
      </c>
      <c r="D55" s="178" t="s">
        <v>213</v>
      </c>
      <c r="E55" s="83"/>
      <c r="F55" s="179" t="s">
        <v>262</v>
      </c>
      <c r="G55" s="83"/>
      <c r="H55" s="83"/>
      <c r="I55" s="83"/>
      <c r="J55" s="28"/>
      <c r="K55" s="28"/>
      <c r="L55" s="28"/>
    </row>
    <row r="56" spans="1:12">
      <c r="A56" s="178">
        <v>10</v>
      </c>
      <c r="B56" s="83" t="s">
        <v>232</v>
      </c>
      <c r="C56" s="179">
        <v>740</v>
      </c>
      <c r="D56" s="178">
        <v>10</v>
      </c>
      <c r="E56" s="83" t="s">
        <v>232</v>
      </c>
      <c r="F56" s="179">
        <v>790</v>
      </c>
      <c r="G56" s="83"/>
      <c r="H56" s="83"/>
      <c r="I56" s="83"/>
      <c r="J56" s="28"/>
      <c r="K56" s="28"/>
      <c r="L56" s="28"/>
    </row>
    <row r="57" spans="1:12">
      <c r="A57" s="178">
        <v>0.6</v>
      </c>
      <c r="B57" s="83" t="s">
        <v>233</v>
      </c>
      <c r="C57" s="179">
        <v>44.4</v>
      </c>
      <c r="D57" s="178">
        <v>0.6</v>
      </c>
      <c r="E57" s="83" t="s">
        <v>233</v>
      </c>
      <c r="F57" s="179">
        <v>47.4</v>
      </c>
      <c r="G57" s="83"/>
      <c r="H57" s="83"/>
      <c r="I57" s="83"/>
      <c r="J57" s="28"/>
      <c r="K57" s="28"/>
      <c r="L57" s="28"/>
    </row>
    <row r="58" spans="1:12">
      <c r="A58" s="178">
        <v>0.6</v>
      </c>
      <c r="B58" s="83" t="s">
        <v>234</v>
      </c>
      <c r="C58" s="179">
        <v>44.4</v>
      </c>
      <c r="D58" s="178">
        <v>0.6</v>
      </c>
      <c r="E58" s="83" t="s">
        <v>234</v>
      </c>
      <c r="F58" s="179">
        <v>47.4</v>
      </c>
      <c r="G58" s="83"/>
      <c r="H58" s="83"/>
      <c r="I58" s="83"/>
      <c r="J58" s="28"/>
      <c r="K58" s="28"/>
      <c r="L58" s="28"/>
    </row>
    <row r="59" spans="1:12">
      <c r="A59" s="178">
        <v>0.4</v>
      </c>
      <c r="B59" s="83" t="s">
        <v>235</v>
      </c>
      <c r="C59" s="179">
        <v>29.6</v>
      </c>
      <c r="D59" s="178">
        <v>0.4</v>
      </c>
      <c r="E59" s="83" t="s">
        <v>235</v>
      </c>
      <c r="F59" s="179">
        <v>31.3</v>
      </c>
      <c r="G59" s="83"/>
      <c r="H59" s="83"/>
      <c r="I59" s="83"/>
      <c r="J59" s="28"/>
      <c r="K59" s="28"/>
      <c r="L59" s="28"/>
    </row>
    <row r="60" spans="1:12">
      <c r="A60" s="178">
        <v>3.4</v>
      </c>
      <c r="B60" s="83" t="s">
        <v>134</v>
      </c>
      <c r="C60" s="179">
        <v>251.6</v>
      </c>
      <c r="D60" s="178">
        <v>3.4</v>
      </c>
      <c r="E60" s="83" t="s">
        <v>134</v>
      </c>
      <c r="F60" s="179">
        <v>268.60000000000002</v>
      </c>
      <c r="G60" s="83"/>
      <c r="H60" s="83"/>
      <c r="I60" s="83"/>
      <c r="J60" s="28"/>
      <c r="K60" s="28"/>
      <c r="L60" s="28"/>
    </row>
    <row r="61" spans="1:12">
      <c r="A61" s="121">
        <v>5</v>
      </c>
      <c r="B61" s="126" t="s">
        <v>217</v>
      </c>
      <c r="C61" s="128"/>
      <c r="D61" s="121">
        <v>5</v>
      </c>
      <c r="E61" s="126" t="s">
        <v>217</v>
      </c>
      <c r="F61" s="128"/>
      <c r="G61" s="83"/>
      <c r="H61" s="83"/>
      <c r="I61" s="83"/>
      <c r="J61" s="28"/>
      <c r="K61" s="28"/>
      <c r="L61" s="28"/>
    </row>
    <row r="62" spans="1:12">
      <c r="A62" s="83"/>
      <c r="B62" s="83"/>
      <c r="C62" s="83"/>
      <c r="D62" s="83"/>
      <c r="E62" s="83"/>
      <c r="F62" s="83"/>
      <c r="G62" s="28"/>
      <c r="H62" s="28"/>
      <c r="I62" s="28"/>
      <c r="J62" s="28"/>
      <c r="K62" s="28"/>
      <c r="L62" s="28"/>
    </row>
    <row r="63" spans="1:12">
      <c r="A63" s="83"/>
      <c r="B63" s="83"/>
      <c r="C63" s="83"/>
      <c r="D63" s="83"/>
      <c r="E63" s="83"/>
      <c r="F63" s="83"/>
      <c r="G63" s="28"/>
      <c r="H63" s="28"/>
      <c r="I63" s="28"/>
      <c r="J63" s="28"/>
      <c r="K63" s="28"/>
      <c r="L63" s="28"/>
    </row>
    <row r="64" spans="1:12">
      <c r="A64" s="165" t="s">
        <v>191</v>
      </c>
      <c r="B64" s="165"/>
      <c r="C64" s="165" t="s">
        <v>218</v>
      </c>
      <c r="D64" s="165"/>
      <c r="E64" s="28"/>
      <c r="F64" s="83"/>
      <c r="G64" s="28"/>
      <c r="H64" s="28"/>
      <c r="I64" s="28"/>
      <c r="J64" s="28"/>
      <c r="K64" s="28"/>
      <c r="L64" s="28"/>
    </row>
    <row r="65" spans="1:13">
      <c r="A65" s="165" t="s">
        <v>219</v>
      </c>
      <c r="B65" s="165"/>
      <c r="C65" s="165" t="s">
        <v>236</v>
      </c>
      <c r="D65" s="165"/>
      <c r="E65" s="28"/>
      <c r="F65" s="83"/>
      <c r="G65" s="28"/>
      <c r="H65" s="28"/>
      <c r="I65" s="28"/>
      <c r="J65" s="28"/>
      <c r="K65" s="28"/>
      <c r="L65" s="28"/>
    </row>
    <row r="66" spans="1:13">
      <c r="A66" s="165" t="s">
        <v>221</v>
      </c>
      <c r="B66" s="165"/>
      <c r="C66" s="165" t="s">
        <v>237</v>
      </c>
      <c r="D66" s="165"/>
      <c r="E66" s="28"/>
      <c r="F66" s="83"/>
      <c r="G66" s="28"/>
      <c r="H66" s="28"/>
      <c r="I66" s="28"/>
      <c r="J66" s="28"/>
      <c r="K66" s="28"/>
      <c r="L66" s="28"/>
    </row>
    <row r="67" spans="1:13">
      <c r="A67" s="165" t="s">
        <v>238</v>
      </c>
      <c r="B67" s="165"/>
      <c r="C67" s="165" t="s">
        <v>239</v>
      </c>
      <c r="D67" s="165"/>
      <c r="E67" s="28"/>
      <c r="F67" s="83"/>
      <c r="G67" s="28"/>
      <c r="H67" s="28"/>
      <c r="I67" s="28"/>
      <c r="J67" s="28"/>
      <c r="K67" s="28"/>
      <c r="L67" s="28"/>
    </row>
    <row r="68" spans="1:13">
      <c r="A68" s="165" t="s">
        <v>224</v>
      </c>
      <c r="B68" s="165"/>
      <c r="C68" s="165" t="s">
        <v>227</v>
      </c>
      <c r="D68" s="165"/>
      <c r="E68" s="28"/>
      <c r="F68" s="83"/>
      <c r="G68" s="28"/>
      <c r="H68" s="28"/>
      <c r="I68" s="28"/>
      <c r="J68" s="28"/>
      <c r="K68" s="28"/>
      <c r="L68" s="28"/>
      <c r="M68" s="100"/>
    </row>
    <row r="69" spans="1:13">
      <c r="A69" s="165" t="s">
        <v>226</v>
      </c>
      <c r="B69" s="165"/>
      <c r="C69" s="165" t="s">
        <v>240</v>
      </c>
      <c r="D69" s="165"/>
      <c r="E69" s="28"/>
      <c r="F69" s="83"/>
      <c r="G69" s="28"/>
      <c r="H69" s="28"/>
      <c r="I69" s="28"/>
      <c r="J69" s="28"/>
      <c r="K69" s="28"/>
      <c r="L69" s="28"/>
      <c r="M69" s="100"/>
    </row>
    <row r="70" spans="1:13">
      <c r="A70" s="165" t="s">
        <v>231</v>
      </c>
      <c r="B70" s="165"/>
      <c r="C70" s="165" t="s">
        <v>241</v>
      </c>
      <c r="D70" s="165"/>
      <c r="E70" s="28"/>
      <c r="J70" s="28"/>
      <c r="K70" s="28"/>
      <c r="L70" s="28"/>
      <c r="M70" s="100"/>
    </row>
    <row r="71" spans="1:13">
      <c r="J71" s="28"/>
      <c r="K71" s="28"/>
      <c r="L71" s="28"/>
      <c r="M71" s="100"/>
    </row>
    <row r="72" spans="1:13">
      <c r="J72" s="28"/>
      <c r="K72" s="28"/>
      <c r="L72" s="28"/>
    </row>
    <row r="73" spans="1:13">
      <c r="A73" s="172" t="s">
        <v>2</v>
      </c>
      <c r="B73" s="28"/>
      <c r="C73" s="28"/>
      <c r="J73" s="28"/>
      <c r="K73" s="28"/>
      <c r="L73" s="28"/>
    </row>
    <row r="74" spans="1:13">
      <c r="A74" s="173" t="s">
        <v>169</v>
      </c>
      <c r="B74" s="174"/>
      <c r="C74" s="175"/>
      <c r="E74" s="165" t="s">
        <v>191</v>
      </c>
      <c r="F74" s="165"/>
      <c r="G74" s="165"/>
      <c r="H74" s="165"/>
      <c r="I74" s="165" t="s">
        <v>218</v>
      </c>
      <c r="J74" s="28"/>
      <c r="K74" s="28"/>
      <c r="L74" s="28"/>
    </row>
    <row r="75" spans="1:13">
      <c r="A75" s="178" t="s">
        <v>213</v>
      </c>
      <c r="B75" s="83"/>
      <c r="C75" s="179" t="s">
        <v>263</v>
      </c>
      <c r="E75" s="165" t="s">
        <v>219</v>
      </c>
      <c r="F75" s="165"/>
      <c r="G75" s="165"/>
      <c r="H75" s="165"/>
      <c r="I75" s="165" t="s">
        <v>244</v>
      </c>
      <c r="J75" s="28"/>
      <c r="K75" s="28"/>
      <c r="L75" s="28"/>
    </row>
    <row r="76" spans="1:13">
      <c r="A76" s="178">
        <v>10</v>
      </c>
      <c r="B76" s="83" t="s">
        <v>214</v>
      </c>
      <c r="C76" s="179">
        <v>790</v>
      </c>
      <c r="E76" s="165" t="s">
        <v>221</v>
      </c>
      <c r="F76" s="165"/>
      <c r="G76" s="165"/>
      <c r="H76" s="165"/>
      <c r="I76" s="165" t="s">
        <v>237</v>
      </c>
      <c r="J76" s="28"/>
      <c r="K76" s="28"/>
      <c r="L76" s="28"/>
    </row>
    <row r="77" spans="1:13">
      <c r="A77" s="178">
        <v>0.6</v>
      </c>
      <c r="B77" s="83" t="s">
        <v>242</v>
      </c>
      <c r="C77" s="179">
        <v>47.4</v>
      </c>
      <c r="E77" s="165" t="s">
        <v>245</v>
      </c>
      <c r="F77" s="165"/>
      <c r="G77" s="165"/>
      <c r="H77" s="165"/>
      <c r="I77" s="165" t="s">
        <v>223</v>
      </c>
      <c r="J77" s="28"/>
      <c r="K77" s="28"/>
      <c r="L77" s="28"/>
    </row>
    <row r="78" spans="1:13">
      <c r="A78" s="178">
        <v>0.6</v>
      </c>
      <c r="B78" s="83" t="s">
        <v>243</v>
      </c>
      <c r="C78" s="179">
        <v>47.4</v>
      </c>
      <c r="E78" s="165" t="s">
        <v>224</v>
      </c>
      <c r="F78" s="165"/>
      <c r="G78" s="165"/>
      <c r="H78" s="165"/>
      <c r="I78" s="165" t="s">
        <v>225</v>
      </c>
      <c r="J78" s="28"/>
      <c r="K78" s="28"/>
      <c r="L78" s="28"/>
    </row>
    <row r="79" spans="1:13">
      <c r="A79" s="178">
        <v>3.8</v>
      </c>
      <c r="B79" s="83" t="s">
        <v>134</v>
      </c>
      <c r="C79" s="179">
        <v>300.2</v>
      </c>
      <c r="E79" s="165" t="s">
        <v>226</v>
      </c>
      <c r="F79" s="165"/>
      <c r="G79" s="165"/>
      <c r="H79" s="165"/>
      <c r="I79" s="165" t="s">
        <v>227</v>
      </c>
      <c r="J79" s="28"/>
      <c r="K79" s="28"/>
      <c r="L79" s="28"/>
    </row>
    <row r="80" spans="1:13">
      <c r="A80" s="121">
        <v>5</v>
      </c>
      <c r="B80" s="126" t="s">
        <v>217</v>
      </c>
      <c r="C80" s="128"/>
      <c r="E80" s="165" t="s">
        <v>246</v>
      </c>
      <c r="F80" s="165"/>
      <c r="G80" s="165"/>
      <c r="H80" s="165"/>
      <c r="I80" s="165" t="s">
        <v>240</v>
      </c>
      <c r="J80" s="28"/>
      <c r="K80" s="28"/>
      <c r="L80" s="28"/>
    </row>
    <row r="81" spans="1:12">
      <c r="E81" s="165" t="s">
        <v>224</v>
      </c>
      <c r="F81" s="165"/>
      <c r="G81" s="165"/>
      <c r="H81" s="165"/>
      <c r="I81" s="165" t="s">
        <v>247</v>
      </c>
      <c r="J81" s="28"/>
      <c r="K81" s="28"/>
      <c r="L81" s="28"/>
    </row>
    <row r="82" spans="1:12">
      <c r="E82" s="165" t="s">
        <v>231</v>
      </c>
      <c r="F82" s="165"/>
      <c r="G82" s="165"/>
      <c r="H82" s="165"/>
      <c r="I82" s="165"/>
      <c r="J82" s="28"/>
      <c r="K82" s="28"/>
      <c r="L82" s="28"/>
    </row>
    <row r="83" spans="1:12">
      <c r="J83" s="28"/>
      <c r="K83" s="28"/>
      <c r="L83" s="28"/>
    </row>
    <row r="84" spans="1:12">
      <c r="J84" s="28"/>
      <c r="K84" s="28"/>
      <c r="L84" s="28"/>
    </row>
    <row r="85" spans="1:12">
      <c r="A85" s="172" t="s">
        <v>248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</row>
    <row r="86" spans="1:12">
      <c r="A86" s="173" t="s">
        <v>169</v>
      </c>
      <c r="B86" s="174"/>
      <c r="C86" s="175"/>
      <c r="E86" s="165" t="s">
        <v>191</v>
      </c>
      <c r="F86" s="165"/>
      <c r="G86" s="165"/>
      <c r="H86" s="165"/>
      <c r="I86" s="165" t="s">
        <v>218</v>
      </c>
      <c r="J86" s="28"/>
      <c r="K86" s="28"/>
      <c r="L86" s="28"/>
    </row>
    <row r="87" spans="1:12">
      <c r="A87" s="178" t="s">
        <v>213</v>
      </c>
      <c r="B87" s="83"/>
      <c r="C87" s="179" t="s">
        <v>263</v>
      </c>
      <c r="E87" s="165" t="s">
        <v>219</v>
      </c>
      <c r="F87" s="165"/>
      <c r="G87" s="165"/>
      <c r="H87" s="165"/>
      <c r="I87" s="165" t="s">
        <v>249</v>
      </c>
      <c r="J87" s="28"/>
      <c r="K87" s="28"/>
      <c r="L87" s="28"/>
    </row>
    <row r="88" spans="1:12">
      <c r="A88" s="178">
        <v>10</v>
      </c>
      <c r="B88" s="83" t="s">
        <v>214</v>
      </c>
      <c r="C88" s="179">
        <v>790</v>
      </c>
      <c r="E88" s="165" t="s">
        <v>221</v>
      </c>
      <c r="F88" s="165"/>
      <c r="G88" s="165"/>
      <c r="H88" s="165"/>
      <c r="I88" s="165" t="s">
        <v>237</v>
      </c>
      <c r="J88" s="28"/>
      <c r="K88" s="28"/>
      <c r="L88" s="28"/>
    </row>
    <row r="89" spans="1:12">
      <c r="A89" s="178">
        <v>0.6</v>
      </c>
      <c r="B89" s="83" t="s">
        <v>215</v>
      </c>
      <c r="C89" s="179">
        <v>47.4</v>
      </c>
      <c r="E89" s="165" t="s">
        <v>222</v>
      </c>
      <c r="F89" s="165"/>
      <c r="G89" s="165"/>
      <c r="H89" s="165"/>
      <c r="I89" s="165" t="s">
        <v>239</v>
      </c>
      <c r="J89" s="28"/>
      <c r="K89" s="28"/>
      <c r="L89" s="28"/>
    </row>
    <row r="90" spans="1:12">
      <c r="A90" s="178">
        <v>0.6</v>
      </c>
      <c r="B90" s="83" t="s">
        <v>216</v>
      </c>
      <c r="C90" s="179">
        <v>47.4</v>
      </c>
      <c r="E90" s="165" t="s">
        <v>224</v>
      </c>
      <c r="F90" s="165"/>
      <c r="G90" s="165"/>
      <c r="H90" s="165"/>
      <c r="I90" s="165" t="s">
        <v>227</v>
      </c>
      <c r="J90" s="28"/>
      <c r="K90" s="28"/>
      <c r="L90" s="28"/>
    </row>
    <row r="91" spans="1:12">
      <c r="A91" s="178">
        <v>3.8</v>
      </c>
      <c r="B91" s="83" t="s">
        <v>134</v>
      </c>
      <c r="C91" s="179">
        <v>300.2</v>
      </c>
      <c r="E91" s="165" t="s">
        <v>226</v>
      </c>
      <c r="F91" s="165"/>
      <c r="G91" s="165"/>
      <c r="H91" s="165"/>
      <c r="I91" s="165" t="s">
        <v>240</v>
      </c>
      <c r="J91" s="28"/>
      <c r="K91" s="28"/>
      <c r="L91" s="28"/>
    </row>
    <row r="92" spans="1:12">
      <c r="A92" s="121">
        <v>5</v>
      </c>
      <c r="B92" s="126" t="s">
        <v>217</v>
      </c>
      <c r="C92" s="128"/>
      <c r="E92" s="165" t="s">
        <v>246</v>
      </c>
      <c r="F92" s="165"/>
      <c r="G92" s="165"/>
      <c r="H92" s="165"/>
      <c r="I92" s="165" t="s">
        <v>241</v>
      </c>
      <c r="J92" s="28"/>
      <c r="K92" s="28"/>
      <c r="L92" s="28"/>
    </row>
    <row r="93" spans="1:12">
      <c r="A93" s="28"/>
      <c r="B93" s="28"/>
      <c r="C93" s="28"/>
      <c r="D93" s="28"/>
      <c r="E93" s="165" t="s">
        <v>224</v>
      </c>
      <c r="F93" s="165"/>
      <c r="G93" s="165"/>
      <c r="H93" s="165"/>
      <c r="I93" s="165"/>
      <c r="J93" s="28"/>
      <c r="K93" s="28"/>
      <c r="L93" s="28"/>
    </row>
    <row r="94" spans="1:12">
      <c r="A94" s="28"/>
      <c r="B94" s="28"/>
      <c r="C94" s="28"/>
      <c r="D94" s="28"/>
      <c r="E94" s="165" t="s">
        <v>231</v>
      </c>
      <c r="F94" s="165"/>
      <c r="G94" s="165"/>
      <c r="H94" s="165"/>
      <c r="I94" s="165"/>
      <c r="J94" s="28"/>
      <c r="K94" s="28"/>
      <c r="L94" s="28"/>
    </row>
    <row r="95" spans="1:1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 spans="1:12">
      <c r="A96" s="172" t="s">
        <v>250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 spans="1:12">
      <c r="A97" s="172" t="s">
        <v>251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1:12">
      <c r="A98" s="28"/>
      <c r="B98" s="28" t="s">
        <v>252</v>
      </c>
      <c r="C98" s="28" t="s">
        <v>253</v>
      </c>
      <c r="D98" s="28"/>
      <c r="E98" s="28"/>
      <c r="F98" s="28"/>
      <c r="G98" s="172" t="s">
        <v>254</v>
      </c>
      <c r="H98" s="28"/>
      <c r="I98" s="28"/>
      <c r="J98" s="28"/>
      <c r="K98" s="28"/>
      <c r="L98" s="28"/>
    </row>
    <row r="99" spans="1:12">
      <c r="A99" s="28" t="s">
        <v>169</v>
      </c>
      <c r="B99" s="28">
        <v>55</v>
      </c>
      <c r="C99" s="28">
        <v>97.4</v>
      </c>
      <c r="D99" s="28"/>
      <c r="E99" s="28"/>
      <c r="F99" s="28"/>
      <c r="G99" s="28"/>
      <c r="H99" s="28" t="s">
        <v>252</v>
      </c>
      <c r="I99" s="28" t="s">
        <v>253</v>
      </c>
      <c r="J99" s="28"/>
      <c r="K99" s="28"/>
      <c r="L99" s="28"/>
    </row>
    <row r="100" spans="1:12">
      <c r="A100" s="28" t="s">
        <v>181</v>
      </c>
      <c r="B100" s="28">
        <v>55</v>
      </c>
      <c r="C100" s="28">
        <v>96.5</v>
      </c>
      <c r="D100" s="28"/>
      <c r="E100" s="28"/>
      <c r="F100" s="28"/>
      <c r="G100" s="28" t="s">
        <v>169</v>
      </c>
      <c r="H100" s="28">
        <v>42</v>
      </c>
      <c r="I100" s="28">
        <v>102.1</v>
      </c>
      <c r="J100" s="28"/>
      <c r="K100" s="28"/>
      <c r="L100" s="28"/>
    </row>
    <row r="101" spans="1:12">
      <c r="A101" s="28"/>
      <c r="B101" s="28"/>
      <c r="C101" s="28"/>
      <c r="D101" s="28"/>
      <c r="E101" s="28"/>
      <c r="F101" s="28"/>
      <c r="G101" s="28" t="s">
        <v>181</v>
      </c>
      <c r="H101" s="28">
        <v>42</v>
      </c>
      <c r="I101" s="28">
        <v>104.7</v>
      </c>
      <c r="J101" s="28"/>
      <c r="K101" s="28"/>
      <c r="L101" s="28"/>
    </row>
    <row r="102" spans="1:1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 spans="1:1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 spans="1:1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  <row r="105" spans="1:1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1:12">
      <c r="A106" s="172" t="s">
        <v>255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</row>
    <row r="107" spans="1:12">
      <c r="A107" s="28"/>
      <c r="B107" s="28" t="s">
        <v>252</v>
      </c>
      <c r="C107" s="28" t="s">
        <v>253</v>
      </c>
      <c r="D107" s="28"/>
      <c r="E107" s="28"/>
      <c r="F107" s="28"/>
      <c r="G107" s="172" t="s">
        <v>256</v>
      </c>
      <c r="H107" s="28"/>
      <c r="I107" s="28"/>
      <c r="J107" s="28"/>
      <c r="K107" s="28"/>
      <c r="L107" s="28"/>
    </row>
    <row r="108" spans="1:12">
      <c r="A108" s="28" t="s">
        <v>181</v>
      </c>
      <c r="B108" s="28">
        <v>80</v>
      </c>
      <c r="C108" s="28">
        <v>101.7</v>
      </c>
      <c r="D108" s="28"/>
      <c r="E108" s="28"/>
      <c r="F108" s="28"/>
      <c r="G108" s="28"/>
      <c r="H108" s="28" t="s">
        <v>252</v>
      </c>
      <c r="I108" s="28" t="s">
        <v>257</v>
      </c>
      <c r="J108" s="28"/>
      <c r="K108" s="28"/>
      <c r="L108" s="28"/>
    </row>
    <row r="109" spans="1:12">
      <c r="D109" s="28"/>
      <c r="E109" s="28"/>
      <c r="F109" s="28"/>
      <c r="G109" s="28" t="s">
        <v>181</v>
      </c>
      <c r="H109" s="28">
        <v>40</v>
      </c>
      <c r="I109" s="28">
        <v>131</v>
      </c>
      <c r="J109" s="28"/>
      <c r="K109" s="28"/>
      <c r="L109" s="28"/>
    </row>
    <row r="110" spans="1:12">
      <c r="A110" s="28"/>
      <c r="B110" s="28"/>
      <c r="C110" s="28"/>
      <c r="D110" s="28"/>
      <c r="E110" s="28"/>
      <c r="F110" s="28"/>
      <c r="J110" s="28"/>
      <c r="K110" s="28"/>
      <c r="L110" s="28"/>
    </row>
    <row r="111" spans="1:1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</row>
    <row r="112" spans="1: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</row>
    <row r="114" spans="1:12">
      <c r="A114" s="28" t="s">
        <v>258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1:12">
      <c r="A115" s="28" t="s">
        <v>264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</row>
    <row r="116" spans="1:1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</row>
    <row r="117" spans="1:12">
      <c r="L117" s="28"/>
    </row>
    <row r="118" spans="1:12">
      <c r="L118" s="28"/>
    </row>
    <row r="119" spans="1:12">
      <c r="G119" s="28"/>
      <c r="H119" s="28"/>
      <c r="I119" s="28"/>
      <c r="J119" s="28"/>
      <c r="K119" s="28"/>
      <c r="L119" s="28"/>
    </row>
    <row r="120" spans="1:12">
      <c r="G120" s="28"/>
      <c r="H120" s="28"/>
      <c r="I120" s="28"/>
      <c r="J120" s="28"/>
      <c r="K120" s="28"/>
      <c r="L120" s="28"/>
    </row>
    <row r="121" spans="1:12">
      <c r="G121" s="28"/>
      <c r="H121" s="28"/>
      <c r="I121" s="28"/>
      <c r="J121" s="28"/>
      <c r="K121" s="28"/>
      <c r="L121" s="28"/>
    </row>
    <row r="122" spans="1:12">
      <c r="G122" s="28"/>
      <c r="H122" s="28"/>
      <c r="I122" s="28"/>
      <c r="J122" s="28"/>
      <c r="K122" s="28"/>
      <c r="L122" s="28"/>
    </row>
    <row r="123" spans="1:12">
      <c r="G123" s="28"/>
      <c r="H123" s="28"/>
      <c r="I123" s="28"/>
      <c r="J123" s="28"/>
      <c r="K123" s="28"/>
      <c r="L123" s="28"/>
    </row>
    <row r="124" spans="1:12">
      <c r="G124" s="28"/>
      <c r="H124" s="28"/>
      <c r="I124" s="28"/>
      <c r="J124" s="28"/>
      <c r="K124" s="28"/>
      <c r="L124" s="28"/>
    </row>
    <row r="125" spans="1:12">
      <c r="G125" s="28"/>
      <c r="H125" s="28"/>
      <c r="I125" s="28"/>
      <c r="J125" s="28"/>
      <c r="K125" s="28"/>
      <c r="L125" s="28"/>
    </row>
    <row r="126" spans="1:12">
      <c r="G126" s="28"/>
      <c r="H126" s="28"/>
      <c r="I126" s="28"/>
      <c r="J126" s="28"/>
      <c r="K126" s="28"/>
      <c r="L126" s="28"/>
    </row>
    <row r="127" spans="1:12">
      <c r="G127" s="28"/>
      <c r="H127" s="28"/>
      <c r="I127" s="28"/>
      <c r="J127" s="28"/>
      <c r="K127" s="28"/>
      <c r="L127" s="28"/>
    </row>
    <row r="128" spans="1:1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</row>
    <row r="129" spans="1:1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</row>
    <row r="130" spans="1:1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</row>
    <row r="131" spans="1:1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</row>
    <row r="132" spans="1:1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</row>
    <row r="133" spans="1:1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</row>
    <row r="134" spans="1:12"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>
      <c r="D135" s="83"/>
      <c r="E135" s="83"/>
      <c r="F135" s="83"/>
      <c r="G135" s="83"/>
      <c r="H135" s="83"/>
      <c r="I135" s="83"/>
      <c r="J135" s="28"/>
      <c r="K135" s="28"/>
      <c r="L135" s="28"/>
    </row>
    <row r="136" spans="1:12">
      <c r="D136" s="83"/>
      <c r="E136" s="83"/>
      <c r="F136" s="83"/>
      <c r="G136" s="83"/>
      <c r="H136" s="83"/>
      <c r="I136" s="83"/>
      <c r="J136" s="28"/>
      <c r="K136" s="28"/>
      <c r="L136" s="28"/>
    </row>
    <row r="137" spans="1:12">
      <c r="D137" s="83"/>
      <c r="E137" s="83"/>
      <c r="F137" s="83"/>
      <c r="G137" s="83"/>
      <c r="H137" s="83"/>
      <c r="I137" s="83"/>
      <c r="J137" s="28"/>
      <c r="K137" s="28"/>
      <c r="L137" s="28"/>
    </row>
    <row r="138" spans="1:12">
      <c r="D138" s="83"/>
      <c r="E138" s="83"/>
      <c r="F138" s="83"/>
      <c r="G138" s="83"/>
      <c r="H138" s="83"/>
      <c r="I138" s="83"/>
      <c r="J138" s="28"/>
      <c r="K138" s="28"/>
      <c r="L138" s="28"/>
    </row>
    <row r="139" spans="1:12">
      <c r="D139" s="83"/>
      <c r="E139" s="83"/>
      <c r="F139" s="83"/>
      <c r="G139" s="83"/>
      <c r="H139" s="83"/>
      <c r="I139" s="83"/>
      <c r="J139" s="28"/>
      <c r="K139" s="28"/>
      <c r="L139" s="28"/>
    </row>
    <row r="140" spans="1:12">
      <c r="D140" s="83"/>
      <c r="E140" s="83"/>
      <c r="F140" s="83"/>
      <c r="G140" s="83"/>
      <c r="H140" s="83"/>
      <c r="I140" s="83"/>
      <c r="J140" s="28"/>
      <c r="K140" s="28"/>
      <c r="L140" s="28"/>
    </row>
    <row r="141" spans="1:12">
      <c r="D141" s="83"/>
      <c r="E141" s="83"/>
      <c r="F141" s="83"/>
      <c r="G141" s="83"/>
      <c r="H141" s="83"/>
      <c r="I141" s="83"/>
      <c r="J141" s="28"/>
      <c r="K141" s="28"/>
      <c r="L141" s="28"/>
    </row>
    <row r="142" spans="1:12">
      <c r="A142" s="83"/>
      <c r="B142" s="83"/>
      <c r="C142" s="83"/>
      <c r="D142" s="83"/>
      <c r="E142" s="83"/>
      <c r="F142" s="83"/>
      <c r="G142" s="83"/>
      <c r="H142" s="83"/>
      <c r="I142" s="83"/>
      <c r="J142" s="28"/>
      <c r="K142" s="28"/>
      <c r="L142" s="28"/>
    </row>
    <row r="143" spans="1:12">
      <c r="A143" s="83"/>
      <c r="B143" s="83"/>
      <c r="C143" s="83"/>
      <c r="D143" s="83"/>
      <c r="E143" s="83"/>
      <c r="F143" s="83"/>
      <c r="G143" s="83"/>
      <c r="H143" s="83"/>
      <c r="I143" s="83"/>
      <c r="J143" s="28"/>
      <c r="K143" s="28"/>
      <c r="L143" s="28"/>
    </row>
    <row r="144" spans="1:12">
      <c r="A144" s="83"/>
      <c r="B144" s="83"/>
      <c r="C144" s="83"/>
      <c r="D144" s="83"/>
      <c r="E144" s="83"/>
      <c r="F144" s="83"/>
      <c r="G144" s="83"/>
      <c r="H144" s="83"/>
      <c r="I144" s="83"/>
      <c r="J144" s="28"/>
      <c r="K144" s="28"/>
      <c r="L144" s="28"/>
    </row>
    <row r="145" spans="1:12">
      <c r="A145" s="83"/>
      <c r="B145" s="83"/>
      <c r="C145" s="83"/>
      <c r="D145" s="83"/>
      <c r="E145" s="83"/>
      <c r="F145" s="83"/>
      <c r="G145" s="83"/>
      <c r="H145" s="83"/>
      <c r="I145" s="83"/>
      <c r="J145" s="28"/>
      <c r="K145" s="28"/>
      <c r="L145" s="28"/>
    </row>
    <row r="146" spans="1:12">
      <c r="A146" s="83"/>
      <c r="B146" s="83"/>
      <c r="C146" s="83"/>
      <c r="D146" s="83"/>
      <c r="E146" s="83"/>
      <c r="F146" s="83"/>
      <c r="G146" s="83"/>
      <c r="H146" s="83"/>
      <c r="I146" s="83"/>
      <c r="J146" s="28"/>
      <c r="K146" s="28"/>
      <c r="L146" s="28"/>
    </row>
    <row r="147" spans="1:12">
      <c r="A147" s="83"/>
      <c r="B147" s="83"/>
      <c r="C147" s="83"/>
      <c r="D147" s="83"/>
      <c r="E147" s="83"/>
      <c r="F147" s="83"/>
      <c r="G147" s="83"/>
      <c r="H147" s="83"/>
      <c r="I147" s="83"/>
      <c r="J147" s="28"/>
      <c r="K147" s="28"/>
      <c r="L147" s="28"/>
    </row>
    <row r="148" spans="1:12">
      <c r="A148" s="83"/>
      <c r="B148" s="83"/>
      <c r="C148" s="83"/>
      <c r="D148" s="83"/>
      <c r="E148" s="83"/>
      <c r="F148" s="83"/>
      <c r="G148" s="83"/>
      <c r="H148" s="83"/>
      <c r="I148" s="83"/>
      <c r="J148" s="28"/>
      <c r="K148" s="28"/>
      <c r="L148" s="28"/>
    </row>
    <row r="149" spans="1:1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</row>
    <row r="150" spans="1:12">
      <c r="I150" s="28"/>
      <c r="J150" s="28"/>
      <c r="K150" s="28"/>
      <c r="L150" s="28"/>
    </row>
    <row r="151" spans="1:12">
      <c r="I151" s="28"/>
      <c r="J151" s="28"/>
      <c r="K151" s="28"/>
      <c r="L151" s="28"/>
    </row>
    <row r="152" spans="1:12">
      <c r="I152" s="28"/>
      <c r="J152" s="28"/>
      <c r="K152" s="28"/>
      <c r="L152" s="28"/>
    </row>
    <row r="153" spans="1:12">
      <c r="I153" s="28"/>
      <c r="J153" s="28"/>
      <c r="K153" s="28"/>
      <c r="L153" s="28"/>
    </row>
    <row r="154" spans="1:12">
      <c r="I154" s="28"/>
      <c r="J154" s="28"/>
      <c r="K154" s="28"/>
      <c r="L154" s="28"/>
    </row>
    <row r="155" spans="1:12">
      <c r="I155" s="28"/>
      <c r="J155" s="28"/>
      <c r="K155" s="28"/>
      <c r="L155" s="28"/>
    </row>
    <row r="156" spans="1:12">
      <c r="I156" s="28"/>
      <c r="J156" s="28"/>
      <c r="K156" s="28"/>
      <c r="L156" s="28"/>
    </row>
    <row r="157" spans="1:12">
      <c r="I157" s="28"/>
      <c r="J157" s="28"/>
      <c r="K157" s="28"/>
      <c r="L157" s="28"/>
    </row>
    <row r="158" spans="1:12">
      <c r="I158" s="28"/>
      <c r="J158" s="28"/>
      <c r="K158" s="28"/>
      <c r="L158" s="28"/>
    </row>
    <row r="159" spans="1:12">
      <c r="I159" s="28"/>
      <c r="J159" s="28"/>
      <c r="K159" s="28"/>
      <c r="L159" s="28"/>
    </row>
    <row r="160" spans="1:12">
      <c r="I160" s="28"/>
      <c r="J160" s="28"/>
      <c r="K160" s="28"/>
      <c r="L160" s="28"/>
    </row>
    <row r="161" spans="1:1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</row>
    <row r="162" spans="1:1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</row>
    <row r="163" spans="1:1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</row>
    <row r="164" spans="1:1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</row>
    <row r="165" spans="1:1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</row>
    <row r="166" spans="1:1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</row>
    <row r="167" spans="1:1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</row>
    <row r="168" spans="1:1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</row>
    <row r="169" spans="1:12">
      <c r="L169" s="28"/>
    </row>
    <row r="170" spans="1:12">
      <c r="L170" s="28"/>
    </row>
    <row r="171" spans="1:12">
      <c r="L171" s="28"/>
    </row>
    <row r="172" spans="1:12">
      <c r="L172" s="28"/>
    </row>
    <row r="173" spans="1:12">
      <c r="L173" s="28"/>
    </row>
    <row r="174" spans="1:12">
      <c r="L174" s="28"/>
    </row>
    <row r="175" spans="1:12">
      <c r="L175" s="28"/>
    </row>
    <row r="176" spans="1:12">
      <c r="L176" s="28"/>
    </row>
    <row r="177" spans="12:12">
      <c r="L177" s="28"/>
    </row>
    <row r="178" spans="12:12">
      <c r="L178" s="28"/>
    </row>
    <row r="179" spans="12:12">
      <c r="L179" s="28"/>
    </row>
    <row r="180" spans="12:12">
      <c r="L180" s="28"/>
    </row>
    <row r="181" spans="12:12">
      <c r="L181" s="28"/>
    </row>
    <row r="182" spans="12:12">
      <c r="L182" s="28"/>
    </row>
    <row r="183" spans="12:12">
      <c r="L183" s="28"/>
    </row>
    <row r="184" spans="12:12">
      <c r="L184" s="28"/>
    </row>
    <row r="185" spans="12:12">
      <c r="L185" s="28"/>
    </row>
    <row r="186" spans="12:12">
      <c r="L186" s="28"/>
    </row>
    <row r="187" spans="12:12">
      <c r="L187" s="28"/>
    </row>
    <row r="188" spans="12:12">
      <c r="L188" s="28"/>
    </row>
    <row r="189" spans="12:12">
      <c r="L189" s="2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J25" sqref="J25"/>
    </sheetView>
  </sheetViews>
  <sheetFormatPr baseColWidth="10" defaultRowHeight="14" x14ac:dyDescent="0"/>
  <cols>
    <col min="2" max="3" width="8.5" bestFit="1" customWidth="1"/>
    <col min="4" max="4" width="5.33203125" bestFit="1" customWidth="1"/>
    <col min="5" max="5" width="4.83203125" customWidth="1"/>
    <col min="6" max="6" width="5.5" customWidth="1"/>
    <col min="7" max="7" width="4.5" customWidth="1"/>
    <col min="8" max="8" width="5.33203125" bestFit="1" customWidth="1"/>
    <col min="9" max="9" width="5.1640625" customWidth="1"/>
    <col min="10" max="10" width="5.1640625" bestFit="1" customWidth="1"/>
    <col min="11" max="11" width="6.1640625" customWidth="1"/>
    <col min="12" max="13" width="6.33203125" bestFit="1" customWidth="1"/>
  </cols>
  <sheetData>
    <row r="1" spans="1:14">
      <c r="A1" s="28" t="s">
        <v>167</v>
      </c>
      <c r="B1" s="28"/>
      <c r="C1" s="28"/>
      <c r="D1" s="170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 s="28"/>
      <c r="B2" s="28"/>
      <c r="C2" s="28"/>
      <c r="D2" s="170"/>
      <c r="E2" s="100"/>
      <c r="F2" s="100"/>
      <c r="G2" s="28"/>
      <c r="H2" s="28"/>
      <c r="I2" s="28"/>
      <c r="J2" s="28"/>
      <c r="K2" s="28"/>
      <c r="L2" s="28"/>
      <c r="M2" s="100"/>
      <c r="N2" s="28"/>
    </row>
    <row r="3" spans="1:14">
      <c r="A3" s="28"/>
      <c r="B3" s="28"/>
      <c r="C3" s="28"/>
      <c r="D3" s="170"/>
      <c r="E3" s="100"/>
      <c r="F3" s="100"/>
      <c r="G3" s="28"/>
      <c r="H3" s="28"/>
      <c r="I3" s="28"/>
      <c r="J3" s="28"/>
      <c r="K3" s="28"/>
      <c r="L3" s="28"/>
      <c r="M3" s="100"/>
      <c r="N3" s="28"/>
    </row>
    <row r="4" spans="1:14">
      <c r="A4" s="28" t="s">
        <v>168</v>
      </c>
      <c r="B4" s="28"/>
      <c r="C4" s="28"/>
      <c r="D4" s="170"/>
      <c r="E4" s="28"/>
      <c r="F4" s="28"/>
      <c r="G4" s="28"/>
      <c r="H4" s="28"/>
      <c r="I4" s="28"/>
      <c r="J4" s="28"/>
      <c r="K4" s="28"/>
      <c r="L4" s="28"/>
      <c r="M4" s="100"/>
      <c r="N4" s="28"/>
    </row>
    <row r="5" spans="1:14">
      <c r="A5" s="28"/>
      <c r="B5" s="28"/>
      <c r="C5" s="28"/>
      <c r="D5" s="170"/>
      <c r="E5" s="28"/>
      <c r="F5" s="28"/>
      <c r="G5" s="28"/>
      <c r="H5" s="28"/>
      <c r="I5" s="28"/>
      <c r="J5" s="28"/>
      <c r="K5" s="28"/>
      <c r="L5" s="28"/>
      <c r="M5" s="100"/>
      <c r="N5" s="28"/>
    </row>
    <row r="6" spans="1:14">
      <c r="A6" s="28" t="s">
        <v>169</v>
      </c>
      <c r="B6" s="28" t="s">
        <v>182</v>
      </c>
      <c r="C6" s="28"/>
      <c r="D6" s="170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>
      <c r="A7" s="28"/>
      <c r="B7" s="28"/>
      <c r="C7" s="28"/>
      <c r="D7" s="170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>
      <c r="A8" s="28"/>
      <c r="B8" s="28">
        <v>1</v>
      </c>
      <c r="C8" s="28">
        <v>2</v>
      </c>
      <c r="D8" s="170">
        <v>3</v>
      </c>
      <c r="E8" s="28">
        <v>4</v>
      </c>
      <c r="F8" s="28">
        <v>5</v>
      </c>
      <c r="G8" s="28">
        <v>6</v>
      </c>
      <c r="H8" s="28">
        <v>7</v>
      </c>
      <c r="I8" s="28">
        <v>8</v>
      </c>
      <c r="J8" s="28">
        <v>9</v>
      </c>
      <c r="K8" s="28">
        <v>10</v>
      </c>
      <c r="L8" s="28">
        <v>11</v>
      </c>
      <c r="M8" s="28">
        <v>12</v>
      </c>
      <c r="N8" s="28"/>
    </row>
    <row r="9" spans="1:14">
      <c r="A9" s="28" t="s">
        <v>170</v>
      </c>
      <c r="B9" s="148" t="s">
        <v>171</v>
      </c>
      <c r="C9" s="148" t="s">
        <v>171</v>
      </c>
      <c r="D9" s="171">
        <v>25</v>
      </c>
      <c r="E9" s="148"/>
      <c r="F9" s="148">
        <v>33</v>
      </c>
      <c r="G9" s="148"/>
      <c r="H9" s="148">
        <v>41</v>
      </c>
      <c r="I9" s="148"/>
      <c r="J9" s="148"/>
      <c r="K9" s="148"/>
      <c r="L9" s="148"/>
      <c r="M9" s="148"/>
      <c r="N9" s="28"/>
    </row>
    <row r="10" spans="1:14">
      <c r="A10" s="28" t="s">
        <v>172</v>
      </c>
      <c r="B10" s="148" t="s">
        <v>171</v>
      </c>
      <c r="C10" s="148" t="s">
        <v>171</v>
      </c>
      <c r="D10" s="171">
        <v>26</v>
      </c>
      <c r="E10" s="148"/>
      <c r="F10" s="148">
        <v>34</v>
      </c>
      <c r="G10" s="148"/>
      <c r="H10" s="148">
        <v>42</v>
      </c>
      <c r="I10" s="148"/>
      <c r="J10" s="148"/>
      <c r="K10" s="148"/>
      <c r="L10" s="148"/>
      <c r="M10" s="148"/>
      <c r="N10" s="28"/>
    </row>
    <row r="11" spans="1:14">
      <c r="A11" s="28" t="s">
        <v>173</v>
      </c>
      <c r="B11" s="148" t="s">
        <v>171</v>
      </c>
      <c r="C11" s="148" t="s">
        <v>171</v>
      </c>
      <c r="D11" s="171">
        <v>27</v>
      </c>
      <c r="E11" s="148"/>
      <c r="F11" s="148">
        <v>35</v>
      </c>
      <c r="G11" s="148"/>
      <c r="H11" s="148">
        <v>43</v>
      </c>
      <c r="I11" s="148"/>
      <c r="J11" s="148"/>
      <c r="K11" s="148"/>
      <c r="L11" s="148"/>
      <c r="M11" s="148"/>
      <c r="N11" s="28"/>
    </row>
    <row r="12" spans="1:14">
      <c r="A12" s="28" t="s">
        <v>174</v>
      </c>
      <c r="B12" s="148" t="s">
        <v>171</v>
      </c>
      <c r="C12" s="148" t="s">
        <v>171</v>
      </c>
      <c r="D12" s="171">
        <v>28</v>
      </c>
      <c r="E12" s="116"/>
      <c r="F12" s="148">
        <v>36</v>
      </c>
      <c r="G12" s="148"/>
      <c r="H12" s="148">
        <v>44</v>
      </c>
      <c r="I12" s="148"/>
      <c r="J12" s="148"/>
      <c r="K12" s="148"/>
      <c r="L12" s="148"/>
      <c r="M12" s="148"/>
      <c r="N12" s="28"/>
    </row>
    <row r="13" spans="1:14">
      <c r="A13" s="28" t="s">
        <v>175</v>
      </c>
      <c r="B13" s="148" t="s">
        <v>171</v>
      </c>
      <c r="C13" s="148" t="s">
        <v>171</v>
      </c>
      <c r="D13" s="171">
        <v>29</v>
      </c>
      <c r="E13" s="116"/>
      <c r="F13" s="148">
        <v>37</v>
      </c>
      <c r="G13" s="148"/>
      <c r="H13" s="148">
        <v>45</v>
      </c>
      <c r="I13" s="148"/>
      <c r="J13" s="148"/>
      <c r="K13" s="148"/>
      <c r="L13" s="148"/>
      <c r="M13" s="148"/>
      <c r="N13" s="28"/>
    </row>
    <row r="14" spans="1:14">
      <c r="A14" s="28" t="s">
        <v>176</v>
      </c>
      <c r="B14" s="148"/>
      <c r="C14" s="148"/>
      <c r="D14" s="171">
        <v>30</v>
      </c>
      <c r="E14" s="148"/>
      <c r="F14" s="148">
        <v>38</v>
      </c>
      <c r="G14" s="148"/>
      <c r="H14" s="148">
        <v>46</v>
      </c>
      <c r="I14" s="148"/>
      <c r="J14" s="148"/>
      <c r="K14" s="148"/>
      <c r="L14" s="148" t="s">
        <v>177</v>
      </c>
      <c r="M14" s="148" t="s">
        <v>177</v>
      </c>
      <c r="N14" s="28"/>
    </row>
    <row r="15" spans="1:14">
      <c r="A15" s="28" t="s">
        <v>178</v>
      </c>
      <c r="B15" s="148" t="s">
        <v>30</v>
      </c>
      <c r="C15" s="148" t="s">
        <v>30</v>
      </c>
      <c r="D15" s="171">
        <v>31</v>
      </c>
      <c r="E15" s="148"/>
      <c r="F15" s="148">
        <v>39</v>
      </c>
      <c r="G15" s="148"/>
      <c r="H15" s="148">
        <v>47</v>
      </c>
      <c r="I15" s="148"/>
      <c r="J15" s="148"/>
      <c r="K15" s="148"/>
      <c r="L15" s="148" t="s">
        <v>33</v>
      </c>
      <c r="M15" s="148" t="s">
        <v>33</v>
      </c>
      <c r="N15" s="28"/>
    </row>
    <row r="16" spans="1:14">
      <c r="A16" s="28" t="s">
        <v>180</v>
      </c>
      <c r="B16" s="148" t="s">
        <v>179</v>
      </c>
      <c r="C16" s="148" t="s">
        <v>179</v>
      </c>
      <c r="D16" s="171">
        <v>32</v>
      </c>
      <c r="E16" s="148"/>
      <c r="F16" s="148">
        <v>40</v>
      </c>
      <c r="G16" s="148"/>
      <c r="H16" s="148">
        <v>48</v>
      </c>
      <c r="I16" s="148"/>
      <c r="J16" s="148"/>
      <c r="K16" s="148"/>
      <c r="L16" s="148" t="s">
        <v>34</v>
      </c>
      <c r="M16" s="148" t="s">
        <v>34</v>
      </c>
      <c r="N16" s="28"/>
    </row>
    <row r="17" spans="1:14">
      <c r="A17" s="28"/>
      <c r="B17" s="28"/>
      <c r="C17" s="28"/>
      <c r="D17" s="170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>
      <c r="A18" s="28"/>
      <c r="B18" s="28"/>
      <c r="C18" s="28"/>
      <c r="D18" s="170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>
      <c r="A19" s="28"/>
      <c r="B19" s="28"/>
      <c r="C19" s="28"/>
      <c r="D19" s="170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>
      <c r="A20" s="28" t="s">
        <v>181</v>
      </c>
      <c r="B20" s="28" t="s">
        <v>183</v>
      </c>
      <c r="C20" s="28"/>
      <c r="D20" s="170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>
      <c r="A21" s="28"/>
      <c r="B21" s="28"/>
      <c r="C21" s="28"/>
      <c r="D21" s="170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>
      <c r="A22" s="28"/>
      <c r="B22" s="28">
        <v>1</v>
      </c>
      <c r="C22" s="28">
        <v>2</v>
      </c>
      <c r="D22" s="170">
        <v>3</v>
      </c>
      <c r="E22" s="28">
        <v>4</v>
      </c>
      <c r="F22" s="28">
        <v>5</v>
      </c>
      <c r="G22" s="28">
        <v>6</v>
      </c>
      <c r="H22" s="28">
        <v>7</v>
      </c>
      <c r="I22" s="28">
        <v>8</v>
      </c>
      <c r="J22" s="28">
        <v>9</v>
      </c>
      <c r="K22" s="28">
        <v>10</v>
      </c>
      <c r="L22" s="28">
        <v>11</v>
      </c>
      <c r="M22" s="28">
        <v>12</v>
      </c>
      <c r="N22" s="28"/>
    </row>
    <row r="23" spans="1:14">
      <c r="A23" s="28" t="s">
        <v>170</v>
      </c>
      <c r="B23" s="148" t="s">
        <v>171</v>
      </c>
      <c r="C23" s="148" t="s">
        <v>171</v>
      </c>
      <c r="D23" s="171">
        <v>49</v>
      </c>
      <c r="E23" s="148"/>
      <c r="F23" s="148">
        <v>8</v>
      </c>
      <c r="G23" s="148"/>
      <c r="H23" s="148">
        <v>16</v>
      </c>
      <c r="I23" s="148"/>
      <c r="J23" s="148">
        <v>24</v>
      </c>
      <c r="K23" s="148"/>
      <c r="L23" s="148"/>
      <c r="M23" s="148"/>
      <c r="N23" s="28"/>
    </row>
    <row r="24" spans="1:14">
      <c r="A24" s="28" t="s">
        <v>172</v>
      </c>
      <c r="B24" s="148" t="s">
        <v>171</v>
      </c>
      <c r="C24" s="148" t="s">
        <v>171</v>
      </c>
      <c r="D24" s="171">
        <v>1</v>
      </c>
      <c r="E24" s="148"/>
      <c r="F24" s="148">
        <v>9</v>
      </c>
      <c r="G24" s="148"/>
      <c r="H24" s="148">
        <v>17</v>
      </c>
      <c r="I24" s="148"/>
      <c r="J24" s="148">
        <v>50</v>
      </c>
      <c r="K24" s="148"/>
      <c r="L24" s="148"/>
      <c r="M24" s="148"/>
      <c r="N24" s="28"/>
    </row>
    <row r="25" spans="1:14">
      <c r="A25" s="28" t="s">
        <v>173</v>
      </c>
      <c r="B25" s="148" t="s">
        <v>171</v>
      </c>
      <c r="C25" s="148" t="s">
        <v>171</v>
      </c>
      <c r="D25" s="171">
        <v>2</v>
      </c>
      <c r="E25" s="148"/>
      <c r="F25" s="148">
        <v>10</v>
      </c>
      <c r="G25" s="148"/>
      <c r="H25" s="148">
        <v>18</v>
      </c>
      <c r="I25" s="148"/>
      <c r="J25" s="148"/>
      <c r="K25" s="148"/>
      <c r="L25" s="148"/>
      <c r="M25" s="148"/>
      <c r="N25" s="28"/>
    </row>
    <row r="26" spans="1:14">
      <c r="A26" s="28" t="s">
        <v>174</v>
      </c>
      <c r="B26" s="148" t="s">
        <v>171</v>
      </c>
      <c r="C26" s="148" t="s">
        <v>171</v>
      </c>
      <c r="D26" s="171">
        <v>3</v>
      </c>
      <c r="E26" s="116"/>
      <c r="F26" s="171">
        <v>11</v>
      </c>
      <c r="G26" s="148"/>
      <c r="H26" s="148">
        <v>19</v>
      </c>
      <c r="I26" s="148"/>
      <c r="J26" s="148"/>
      <c r="K26" s="148"/>
      <c r="L26" s="148"/>
      <c r="M26" s="148"/>
      <c r="N26" s="28"/>
    </row>
    <row r="27" spans="1:14">
      <c r="A27" s="28" t="s">
        <v>175</v>
      </c>
      <c r="B27" s="148" t="s">
        <v>171</v>
      </c>
      <c r="C27" s="148" t="s">
        <v>171</v>
      </c>
      <c r="D27" s="171">
        <v>4</v>
      </c>
      <c r="E27" s="116"/>
      <c r="F27" s="171">
        <v>12</v>
      </c>
      <c r="G27" s="148"/>
      <c r="H27" s="148">
        <v>20</v>
      </c>
      <c r="I27" s="148"/>
      <c r="J27" s="148"/>
      <c r="K27" s="148"/>
      <c r="L27" s="148"/>
      <c r="M27" s="148"/>
      <c r="N27" s="28"/>
    </row>
    <row r="28" spans="1:14">
      <c r="A28" s="28" t="s">
        <v>176</v>
      </c>
      <c r="B28" s="148"/>
      <c r="C28" s="148"/>
      <c r="D28" s="171">
        <v>5</v>
      </c>
      <c r="E28" s="148"/>
      <c r="F28" s="148">
        <v>13</v>
      </c>
      <c r="G28" s="148"/>
      <c r="H28" s="148">
        <v>21</v>
      </c>
      <c r="I28" s="148"/>
      <c r="J28" s="148"/>
      <c r="K28" s="148"/>
      <c r="L28" s="148" t="s">
        <v>177</v>
      </c>
      <c r="M28" s="148" t="s">
        <v>177</v>
      </c>
      <c r="N28" s="28"/>
    </row>
    <row r="29" spans="1:14">
      <c r="A29" s="28" t="s">
        <v>178</v>
      </c>
      <c r="B29" s="148" t="s">
        <v>30</v>
      </c>
      <c r="C29" s="148" t="s">
        <v>30</v>
      </c>
      <c r="D29" s="171">
        <v>6</v>
      </c>
      <c r="E29" s="148"/>
      <c r="F29" s="148">
        <v>14</v>
      </c>
      <c r="G29" s="148"/>
      <c r="H29" s="148">
        <v>22</v>
      </c>
      <c r="I29" s="148"/>
      <c r="J29" s="148"/>
      <c r="K29" s="148"/>
      <c r="L29" s="148" t="s">
        <v>33</v>
      </c>
      <c r="M29" s="148" t="s">
        <v>33</v>
      </c>
      <c r="N29" s="28"/>
    </row>
    <row r="30" spans="1:14">
      <c r="A30" s="28" t="s">
        <v>180</v>
      </c>
      <c r="B30" s="148" t="s">
        <v>179</v>
      </c>
      <c r="C30" s="148" t="s">
        <v>179</v>
      </c>
      <c r="D30" s="171">
        <v>7</v>
      </c>
      <c r="E30" s="148"/>
      <c r="F30" s="148">
        <v>15</v>
      </c>
      <c r="G30" s="148"/>
      <c r="H30" s="148">
        <v>23</v>
      </c>
      <c r="I30" s="148"/>
      <c r="J30" s="148"/>
      <c r="K30" s="148"/>
      <c r="L30" s="148" t="s">
        <v>34</v>
      </c>
      <c r="M30" s="148" t="s">
        <v>34</v>
      </c>
      <c r="N30" s="28"/>
    </row>
    <row r="31" spans="1:14">
      <c r="A31" s="28"/>
      <c r="B31" s="28"/>
      <c r="C31" s="28"/>
      <c r="D31" s="170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>
      <c r="A32" s="28"/>
      <c r="B32" s="28"/>
      <c r="C32" s="28"/>
      <c r="D32" s="170"/>
      <c r="E32" s="100"/>
      <c r="F32" s="100"/>
      <c r="G32" s="28"/>
      <c r="H32" s="28"/>
      <c r="I32" s="28"/>
      <c r="J32" s="28"/>
      <c r="K32" s="28"/>
      <c r="L32" s="28"/>
      <c r="M32" s="28"/>
      <c r="N32" s="28"/>
    </row>
    <row r="66" spans="13:13">
      <c r="M66" s="100"/>
    </row>
    <row r="67" spans="13:13">
      <c r="M67" s="100"/>
    </row>
    <row r="68" spans="13:13">
      <c r="M68" s="100"/>
    </row>
    <row r="69" spans="13:13">
      <c r="M69" s="100"/>
    </row>
    <row r="70" spans="13:13">
      <c r="M70" s="100"/>
    </row>
    <row r="71" spans="13:13">
      <c r="M71" s="100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" workbookViewId="0">
      <selection activeCell="L21" sqref="L21"/>
    </sheetView>
  </sheetViews>
  <sheetFormatPr baseColWidth="10" defaultRowHeight="14" x14ac:dyDescent="0"/>
  <cols>
    <col min="1" max="1" width="3" style="165" bestFit="1" customWidth="1"/>
    <col min="2" max="2" width="7.83203125" style="165" bestFit="1" customWidth="1"/>
    <col min="3" max="3" width="5.5" style="165" bestFit="1" customWidth="1"/>
    <col min="4" max="4" width="13.5" style="165" bestFit="1" customWidth="1"/>
    <col min="5" max="5" width="6.6640625" style="165" customWidth="1"/>
    <col min="6" max="6" width="5.1640625" style="165" bestFit="1" customWidth="1"/>
    <col min="7" max="7" width="5.33203125" style="165" bestFit="1" customWidth="1"/>
    <col min="8" max="10" width="5.5" style="165" bestFit="1" customWidth="1"/>
    <col min="11" max="16384" width="10.83203125" style="165"/>
  </cols>
  <sheetData>
    <row r="1" spans="1:13" ht="42">
      <c r="A1" s="155"/>
      <c r="B1" s="156"/>
      <c r="C1" s="162"/>
      <c r="D1" s="66"/>
      <c r="E1" s="163" t="s">
        <v>131</v>
      </c>
      <c r="F1" s="66" t="s">
        <v>132</v>
      </c>
      <c r="G1" s="66" t="s">
        <v>133</v>
      </c>
      <c r="H1" s="164">
        <v>4.8611111111111112E-2</v>
      </c>
      <c r="I1" s="66" t="s">
        <v>134</v>
      </c>
      <c r="J1" s="66" t="s">
        <v>134</v>
      </c>
    </row>
    <row r="2" spans="1:13">
      <c r="A2" s="149">
        <v>1</v>
      </c>
      <c r="B2" s="150" t="s">
        <v>135</v>
      </c>
      <c r="C2" s="151" t="s">
        <v>39</v>
      </c>
      <c r="D2" s="151" t="s">
        <v>136</v>
      </c>
      <c r="E2" s="66">
        <v>132.5</v>
      </c>
      <c r="F2" s="152">
        <v>2.09</v>
      </c>
      <c r="G2" s="153">
        <f t="shared" ref="G2:G25" si="0">80/E2</f>
        <v>0.60377358490566035</v>
      </c>
      <c r="H2" s="153">
        <f t="shared" ref="H2:H25" si="1">G2*10</f>
        <v>6.0377358490566033</v>
      </c>
      <c r="I2" s="166">
        <f t="shared" ref="I2:I25" si="2">15-H2</f>
        <v>8.9622641509433976</v>
      </c>
      <c r="J2" s="66"/>
      <c r="M2" s="167"/>
    </row>
    <row r="3" spans="1:13">
      <c r="A3" s="149">
        <v>2</v>
      </c>
      <c r="B3" s="154">
        <v>41227</v>
      </c>
      <c r="C3" s="151" t="s">
        <v>39</v>
      </c>
      <c r="D3" s="151" t="s">
        <v>137</v>
      </c>
      <c r="E3" s="66">
        <v>89.6</v>
      </c>
      <c r="F3" s="152">
        <v>1.98</v>
      </c>
      <c r="G3" s="153">
        <f t="shared" si="0"/>
        <v>0.8928571428571429</v>
      </c>
      <c r="H3" s="153">
        <f t="shared" si="1"/>
        <v>8.9285714285714288</v>
      </c>
      <c r="I3" s="166">
        <f t="shared" si="2"/>
        <v>6.0714285714285712</v>
      </c>
      <c r="J3" s="66"/>
      <c r="M3" s="167"/>
    </row>
    <row r="4" spans="1:13">
      <c r="A4" s="155">
        <v>3</v>
      </c>
      <c r="B4" s="156">
        <v>41227</v>
      </c>
      <c r="C4" s="151" t="s">
        <v>39</v>
      </c>
      <c r="D4" s="151" t="s">
        <v>138</v>
      </c>
      <c r="E4" s="66">
        <v>91.2</v>
      </c>
      <c r="F4" s="152">
        <v>1.97</v>
      </c>
      <c r="G4" s="153">
        <f t="shared" si="0"/>
        <v>0.8771929824561403</v>
      </c>
      <c r="H4" s="153">
        <f t="shared" si="1"/>
        <v>8.7719298245614024</v>
      </c>
      <c r="I4" s="166">
        <f t="shared" si="2"/>
        <v>6.2280701754385976</v>
      </c>
      <c r="J4" s="66"/>
      <c r="M4" s="167"/>
    </row>
    <row r="5" spans="1:13">
      <c r="A5" s="155">
        <v>4</v>
      </c>
      <c r="B5" s="150" t="s">
        <v>135</v>
      </c>
      <c r="C5" s="151" t="s">
        <v>39</v>
      </c>
      <c r="D5" s="151" t="s">
        <v>139</v>
      </c>
      <c r="E5" s="66">
        <v>87.4</v>
      </c>
      <c r="F5" s="152">
        <v>1.97</v>
      </c>
      <c r="G5" s="153">
        <f t="shared" si="0"/>
        <v>0.91533180778032031</v>
      </c>
      <c r="H5" s="153">
        <f t="shared" si="1"/>
        <v>9.1533180778032026</v>
      </c>
      <c r="I5" s="166">
        <f t="shared" si="2"/>
        <v>5.8466819221967974</v>
      </c>
      <c r="J5" s="66"/>
      <c r="M5" s="167"/>
    </row>
    <row r="6" spans="1:13">
      <c r="A6" s="155">
        <v>5</v>
      </c>
      <c r="B6" s="154">
        <v>41227</v>
      </c>
      <c r="C6" s="151" t="s">
        <v>39</v>
      </c>
      <c r="D6" s="151" t="s">
        <v>140</v>
      </c>
      <c r="E6" s="66">
        <v>114.9</v>
      </c>
      <c r="F6" s="152">
        <v>1.91</v>
      </c>
      <c r="G6" s="153">
        <f t="shared" si="0"/>
        <v>0.6962576153176675</v>
      </c>
      <c r="H6" s="153">
        <f t="shared" si="1"/>
        <v>6.9625761531766752</v>
      </c>
      <c r="I6" s="166">
        <f t="shared" si="2"/>
        <v>8.0374238468233248</v>
      </c>
      <c r="J6" s="66"/>
      <c r="M6" s="167"/>
    </row>
    <row r="7" spans="1:13">
      <c r="A7" s="155">
        <v>6</v>
      </c>
      <c r="B7" s="156">
        <v>41227</v>
      </c>
      <c r="C7" s="151" t="s">
        <v>39</v>
      </c>
      <c r="D7" s="151" t="s">
        <v>141</v>
      </c>
      <c r="E7" s="66">
        <v>108</v>
      </c>
      <c r="F7" s="152">
        <v>1.96</v>
      </c>
      <c r="G7" s="153">
        <f t="shared" si="0"/>
        <v>0.7407407407407407</v>
      </c>
      <c r="H7" s="153">
        <f t="shared" si="1"/>
        <v>7.4074074074074066</v>
      </c>
      <c r="I7" s="166">
        <f t="shared" si="2"/>
        <v>7.5925925925925934</v>
      </c>
      <c r="J7" s="66"/>
      <c r="M7" s="167"/>
    </row>
    <row r="8" spans="1:13">
      <c r="A8" s="155">
        <v>7</v>
      </c>
      <c r="B8" s="150" t="s">
        <v>135</v>
      </c>
      <c r="C8" s="157" t="s">
        <v>40</v>
      </c>
      <c r="D8" s="151" t="s">
        <v>136</v>
      </c>
      <c r="E8" s="66">
        <v>107.1</v>
      </c>
      <c r="F8" s="152">
        <v>2.0299999999999998</v>
      </c>
      <c r="G8" s="153">
        <f t="shared" si="0"/>
        <v>0.7469654528478058</v>
      </c>
      <c r="H8" s="153">
        <f t="shared" si="1"/>
        <v>7.469654528478058</v>
      </c>
      <c r="I8" s="166">
        <f t="shared" si="2"/>
        <v>7.530345471521942</v>
      </c>
      <c r="J8" s="66"/>
      <c r="M8" s="167"/>
    </row>
    <row r="9" spans="1:13">
      <c r="A9" s="155">
        <v>8</v>
      </c>
      <c r="B9" s="154">
        <v>41227</v>
      </c>
      <c r="C9" s="157" t="s">
        <v>40</v>
      </c>
      <c r="D9" s="151" t="s">
        <v>137</v>
      </c>
      <c r="E9" s="66">
        <v>86.7</v>
      </c>
      <c r="F9" s="152">
        <v>2.0099999999999998</v>
      </c>
      <c r="G9" s="153">
        <f t="shared" si="0"/>
        <v>0.92272202998846597</v>
      </c>
      <c r="H9" s="153">
        <f t="shared" si="1"/>
        <v>9.2272202998846602</v>
      </c>
      <c r="I9" s="166">
        <f t="shared" si="2"/>
        <v>5.7727797001153398</v>
      </c>
      <c r="J9" s="66"/>
      <c r="M9" s="167"/>
    </row>
    <row r="10" spans="1:13">
      <c r="A10" s="155">
        <v>9</v>
      </c>
      <c r="B10" s="156">
        <v>41227</v>
      </c>
      <c r="C10" s="157" t="s">
        <v>40</v>
      </c>
      <c r="D10" s="151" t="s">
        <v>138</v>
      </c>
      <c r="E10" s="66">
        <v>65.8</v>
      </c>
      <c r="F10" s="152">
        <v>2.04</v>
      </c>
      <c r="G10" s="153">
        <f t="shared" si="0"/>
        <v>1.21580547112462</v>
      </c>
      <c r="H10" s="153"/>
      <c r="I10" s="166"/>
      <c r="J10" s="166">
        <f>15-G10</f>
        <v>13.78419452887538</v>
      </c>
      <c r="M10" s="167"/>
    </row>
    <row r="11" spans="1:13">
      <c r="A11" s="155">
        <v>10</v>
      </c>
      <c r="B11" s="150" t="s">
        <v>135</v>
      </c>
      <c r="C11" s="157" t="s">
        <v>40</v>
      </c>
      <c r="D11" s="151" t="s">
        <v>139</v>
      </c>
      <c r="E11" s="66">
        <v>45.6</v>
      </c>
      <c r="F11" s="152">
        <v>1.95</v>
      </c>
      <c r="G11" s="153">
        <f t="shared" si="0"/>
        <v>1.7543859649122806</v>
      </c>
      <c r="H11" s="153"/>
      <c r="I11" s="166"/>
      <c r="J11" s="166">
        <f>15-G11</f>
        <v>13.245614035087719</v>
      </c>
      <c r="M11" s="167"/>
    </row>
    <row r="12" spans="1:13">
      <c r="A12" s="158">
        <v>11</v>
      </c>
      <c r="B12" s="154">
        <v>41227</v>
      </c>
      <c r="C12" s="157" t="s">
        <v>40</v>
      </c>
      <c r="D12" s="151" t="s">
        <v>140</v>
      </c>
      <c r="E12" s="66">
        <v>111</v>
      </c>
      <c r="F12" s="152">
        <v>1.92</v>
      </c>
      <c r="G12" s="153">
        <f t="shared" si="0"/>
        <v>0.72072072072072069</v>
      </c>
      <c r="H12" s="153">
        <f t="shared" si="1"/>
        <v>7.2072072072072064</v>
      </c>
      <c r="I12" s="166">
        <f t="shared" si="2"/>
        <v>7.7927927927927936</v>
      </c>
      <c r="J12" s="66"/>
      <c r="M12" s="167"/>
    </row>
    <row r="13" spans="1:13">
      <c r="A13" s="149">
        <v>12</v>
      </c>
      <c r="B13" s="156">
        <v>41227</v>
      </c>
      <c r="C13" s="157" t="s">
        <v>40</v>
      </c>
      <c r="D13" s="151" t="s">
        <v>141</v>
      </c>
      <c r="E13" s="66">
        <v>66.599999999999994</v>
      </c>
      <c r="F13" s="152">
        <v>1.87</v>
      </c>
      <c r="G13" s="153">
        <f t="shared" si="0"/>
        <v>1.2012012012012012</v>
      </c>
      <c r="H13" s="153"/>
      <c r="I13" s="166"/>
      <c r="J13" s="166">
        <f>15-G13</f>
        <v>13.798798798798799</v>
      </c>
      <c r="M13" s="167"/>
    </row>
    <row r="14" spans="1:13">
      <c r="A14" s="149">
        <v>13</v>
      </c>
      <c r="B14" s="154" t="s">
        <v>142</v>
      </c>
      <c r="C14" s="151" t="s">
        <v>41</v>
      </c>
      <c r="D14" s="151" t="s">
        <v>136</v>
      </c>
      <c r="E14" s="66">
        <v>110.2</v>
      </c>
      <c r="F14" s="152">
        <v>2</v>
      </c>
      <c r="G14" s="153">
        <f t="shared" si="0"/>
        <v>0.72595281306715065</v>
      </c>
      <c r="H14" s="153">
        <f t="shared" si="1"/>
        <v>7.2595281306715069</v>
      </c>
      <c r="I14" s="166">
        <f t="shared" si="2"/>
        <v>7.7404718693284931</v>
      </c>
      <c r="J14" s="66"/>
      <c r="M14" s="167"/>
    </row>
    <row r="15" spans="1:13">
      <c r="A15" s="149">
        <v>14</v>
      </c>
      <c r="B15" s="154" t="s">
        <v>142</v>
      </c>
      <c r="C15" s="151" t="s">
        <v>41</v>
      </c>
      <c r="D15" s="151" t="s">
        <v>137</v>
      </c>
      <c r="E15" s="66">
        <v>73.7</v>
      </c>
      <c r="F15" s="152">
        <v>1.94</v>
      </c>
      <c r="G15" s="153">
        <f t="shared" si="0"/>
        <v>1.0854816824966078</v>
      </c>
      <c r="H15" s="153">
        <f t="shared" si="1"/>
        <v>10.854816824966079</v>
      </c>
      <c r="I15" s="166">
        <f t="shared" si="2"/>
        <v>4.145183175033921</v>
      </c>
      <c r="J15" s="66"/>
      <c r="M15" s="167"/>
    </row>
    <row r="16" spans="1:13">
      <c r="A16" s="149">
        <v>15</v>
      </c>
      <c r="B16" s="154">
        <v>41235</v>
      </c>
      <c r="C16" s="151" t="s">
        <v>41</v>
      </c>
      <c r="D16" s="151" t="s">
        <v>138</v>
      </c>
      <c r="E16" s="66">
        <v>111.5</v>
      </c>
      <c r="F16" s="152">
        <v>1.94</v>
      </c>
      <c r="G16" s="153">
        <f t="shared" si="0"/>
        <v>0.71748878923766812</v>
      </c>
      <c r="H16" s="153">
        <f t="shared" si="1"/>
        <v>7.174887892376681</v>
      </c>
      <c r="I16" s="166">
        <f t="shared" si="2"/>
        <v>7.825112107623319</v>
      </c>
      <c r="J16" s="66"/>
      <c r="M16" s="167"/>
    </row>
    <row r="17" spans="1:13">
      <c r="A17" s="159">
        <v>16</v>
      </c>
      <c r="B17" s="160">
        <v>41235</v>
      </c>
      <c r="C17" s="151" t="s">
        <v>41</v>
      </c>
      <c r="D17" s="151" t="s">
        <v>139</v>
      </c>
      <c r="E17" s="66">
        <v>82.1</v>
      </c>
      <c r="F17" s="152">
        <v>2.06</v>
      </c>
      <c r="G17" s="153">
        <f t="shared" si="0"/>
        <v>0.97442143727162001</v>
      </c>
      <c r="H17" s="153">
        <f t="shared" si="1"/>
        <v>9.7442143727162005</v>
      </c>
      <c r="I17" s="166">
        <f t="shared" si="2"/>
        <v>5.2557856272837995</v>
      </c>
      <c r="J17" s="66"/>
      <c r="M17" s="167"/>
    </row>
    <row r="18" spans="1:13">
      <c r="A18" s="149">
        <v>17</v>
      </c>
      <c r="B18" s="154" t="s">
        <v>142</v>
      </c>
      <c r="C18" s="151" t="s">
        <v>41</v>
      </c>
      <c r="D18" s="151" t="s">
        <v>140</v>
      </c>
      <c r="E18" s="66">
        <v>73.900000000000006</v>
      </c>
      <c r="F18" s="152">
        <v>2.04</v>
      </c>
      <c r="G18" s="153">
        <f t="shared" si="0"/>
        <v>1.0825439783491204</v>
      </c>
      <c r="H18" s="153">
        <f t="shared" si="1"/>
        <v>10.825439783491204</v>
      </c>
      <c r="I18" s="166">
        <f t="shared" si="2"/>
        <v>4.1745602165087963</v>
      </c>
      <c r="J18" s="66"/>
      <c r="M18" s="167"/>
    </row>
    <row r="19" spans="1:13">
      <c r="A19" s="149">
        <v>18</v>
      </c>
      <c r="B19" s="154">
        <v>41235</v>
      </c>
      <c r="C19" s="151" t="s">
        <v>41</v>
      </c>
      <c r="D19" s="151" t="s">
        <v>141</v>
      </c>
      <c r="E19" s="66">
        <v>66.900000000000006</v>
      </c>
      <c r="F19" s="152">
        <v>2.0499999999999998</v>
      </c>
      <c r="G19" s="153">
        <f t="shared" si="0"/>
        <v>1.1958146487294468</v>
      </c>
      <c r="H19" s="153">
        <f t="shared" si="1"/>
        <v>11.958146487294467</v>
      </c>
      <c r="I19" s="166">
        <f t="shared" si="2"/>
        <v>3.0418535127055328</v>
      </c>
      <c r="J19" s="66"/>
      <c r="M19" s="167"/>
    </row>
    <row r="20" spans="1:13">
      <c r="A20" s="149">
        <v>19</v>
      </c>
      <c r="B20" s="160">
        <v>41235</v>
      </c>
      <c r="C20" s="161" t="s">
        <v>42</v>
      </c>
      <c r="D20" s="151" t="s">
        <v>136</v>
      </c>
      <c r="E20" s="66">
        <v>213.2</v>
      </c>
      <c r="F20" s="152">
        <v>1.78</v>
      </c>
      <c r="G20" s="153">
        <f t="shared" si="0"/>
        <v>0.37523452157598502</v>
      </c>
      <c r="H20" s="153">
        <f t="shared" si="1"/>
        <v>3.75234521575985</v>
      </c>
      <c r="I20" s="166">
        <f t="shared" si="2"/>
        <v>11.247654784240151</v>
      </c>
      <c r="J20" s="66"/>
      <c r="M20" s="167"/>
    </row>
    <row r="21" spans="1:13">
      <c r="A21" s="149">
        <v>20</v>
      </c>
      <c r="B21" s="154" t="s">
        <v>142</v>
      </c>
      <c r="C21" s="161" t="s">
        <v>42</v>
      </c>
      <c r="D21" s="151" t="s">
        <v>137</v>
      </c>
      <c r="E21" s="66">
        <v>57.2</v>
      </c>
      <c r="F21" s="152">
        <v>1.98</v>
      </c>
      <c r="G21" s="153">
        <f t="shared" si="0"/>
        <v>1.3986013986013985</v>
      </c>
      <c r="H21" s="153"/>
      <c r="I21" s="166"/>
      <c r="J21" s="166">
        <f>15-G21</f>
        <v>13.601398601398602</v>
      </c>
      <c r="M21" s="167"/>
    </row>
    <row r="22" spans="1:13">
      <c r="A22" s="149">
        <v>21</v>
      </c>
      <c r="B22" s="154">
        <v>41235</v>
      </c>
      <c r="C22" s="161" t="s">
        <v>42</v>
      </c>
      <c r="D22" s="151" t="s">
        <v>138</v>
      </c>
      <c r="E22" s="66">
        <v>69.5</v>
      </c>
      <c r="F22" s="152">
        <v>2.0099999999999998</v>
      </c>
      <c r="G22" s="153">
        <f t="shared" si="0"/>
        <v>1.1510791366906474</v>
      </c>
      <c r="H22" s="153">
        <f t="shared" si="1"/>
        <v>11.510791366906474</v>
      </c>
      <c r="I22" s="166">
        <f t="shared" si="2"/>
        <v>3.4892086330935257</v>
      </c>
      <c r="J22" s="66"/>
      <c r="M22" s="167"/>
    </row>
    <row r="23" spans="1:13">
      <c r="A23" s="66">
        <v>22</v>
      </c>
      <c r="B23" s="160">
        <v>41235</v>
      </c>
      <c r="C23" s="161" t="s">
        <v>42</v>
      </c>
      <c r="D23" s="151" t="s">
        <v>139</v>
      </c>
      <c r="E23" s="66">
        <v>67.8</v>
      </c>
      <c r="F23" s="152">
        <v>1.81</v>
      </c>
      <c r="G23" s="153">
        <f t="shared" si="0"/>
        <v>1.1799410029498525</v>
      </c>
      <c r="H23" s="153">
        <f t="shared" si="1"/>
        <v>11.799410029498524</v>
      </c>
      <c r="I23" s="166">
        <f t="shared" si="2"/>
        <v>3.2005899705014755</v>
      </c>
      <c r="J23" s="66"/>
      <c r="M23" s="167"/>
    </row>
    <row r="24" spans="1:13">
      <c r="A24" s="66">
        <v>23</v>
      </c>
      <c r="B24" s="154" t="s">
        <v>142</v>
      </c>
      <c r="C24" s="161" t="s">
        <v>42</v>
      </c>
      <c r="D24" s="151" t="s">
        <v>140</v>
      </c>
      <c r="E24" s="66">
        <v>459.8</v>
      </c>
      <c r="F24" s="152">
        <v>1.79</v>
      </c>
      <c r="G24" s="153">
        <f t="shared" si="0"/>
        <v>0.1739886907351022</v>
      </c>
      <c r="H24" s="153">
        <f t="shared" si="1"/>
        <v>1.7398869073510221</v>
      </c>
      <c r="I24" s="166">
        <f t="shared" si="2"/>
        <v>13.260113092648979</v>
      </c>
      <c r="J24" s="66"/>
      <c r="M24" s="167"/>
    </row>
    <row r="25" spans="1:13">
      <c r="A25" s="66">
        <v>24</v>
      </c>
      <c r="B25" s="154">
        <v>41235</v>
      </c>
      <c r="C25" s="161" t="s">
        <v>42</v>
      </c>
      <c r="D25" s="151" t="s">
        <v>141</v>
      </c>
      <c r="E25" s="66">
        <v>70.3</v>
      </c>
      <c r="F25" s="152">
        <v>2.04</v>
      </c>
      <c r="G25" s="153">
        <f t="shared" si="0"/>
        <v>1.1379800853485065</v>
      </c>
      <c r="H25" s="153">
        <f t="shared" si="1"/>
        <v>11.379800853485065</v>
      </c>
      <c r="I25" s="166">
        <f t="shared" si="2"/>
        <v>3.6201991465149348</v>
      </c>
      <c r="J25" s="66"/>
      <c r="M25" s="167"/>
    </row>
    <row r="26" spans="1:13">
      <c r="A26" s="66">
        <v>25</v>
      </c>
      <c r="B26" s="160">
        <v>41292</v>
      </c>
      <c r="C26" s="157" t="s">
        <v>22</v>
      </c>
      <c r="D26" s="151" t="s">
        <v>143</v>
      </c>
      <c r="E26" s="66">
        <v>184.8</v>
      </c>
      <c r="F26" s="152">
        <v>2.04</v>
      </c>
      <c r="G26" s="153">
        <f>80/E26</f>
        <v>0.4329004329004329</v>
      </c>
      <c r="H26" s="153">
        <f>G26*10</f>
        <v>4.329004329004329</v>
      </c>
      <c r="I26" s="166">
        <f>15-H26</f>
        <v>10.670995670995671</v>
      </c>
      <c r="J26" s="66"/>
      <c r="M26" s="167"/>
    </row>
    <row r="27" spans="1:13">
      <c r="A27" s="66">
        <v>26</v>
      </c>
      <c r="B27" s="156">
        <v>41292</v>
      </c>
      <c r="C27" s="157" t="s">
        <v>22</v>
      </c>
      <c r="D27" s="151" t="s">
        <v>144</v>
      </c>
      <c r="E27" s="66">
        <v>180.7</v>
      </c>
      <c r="F27" s="152">
        <v>2.0299999999999998</v>
      </c>
      <c r="G27" s="153">
        <f t="shared" ref="G27:G52" si="3">80/E27</f>
        <v>0.44272274488101832</v>
      </c>
      <c r="H27" s="153">
        <f t="shared" ref="H27:H52" si="4">G27*10</f>
        <v>4.427227448810183</v>
      </c>
      <c r="I27" s="166">
        <f t="shared" ref="I27:I52" si="5">15-H27</f>
        <v>10.572772551189818</v>
      </c>
      <c r="J27" s="66"/>
      <c r="M27" s="167"/>
    </row>
    <row r="28" spans="1:13">
      <c r="A28" s="66">
        <v>27</v>
      </c>
      <c r="B28" s="156">
        <v>41292</v>
      </c>
      <c r="C28" s="157" t="s">
        <v>22</v>
      </c>
      <c r="D28" s="151" t="s">
        <v>145</v>
      </c>
      <c r="E28" s="152">
        <v>196.7</v>
      </c>
      <c r="F28" s="153">
        <v>2.0299999999999998</v>
      </c>
      <c r="G28" s="153">
        <f t="shared" si="3"/>
        <v>0.40671072699542454</v>
      </c>
      <c r="H28" s="153">
        <f t="shared" si="4"/>
        <v>4.0671072699542457</v>
      </c>
      <c r="I28" s="166">
        <f t="shared" si="5"/>
        <v>10.932892730045754</v>
      </c>
      <c r="J28" s="66"/>
      <c r="M28" s="167"/>
    </row>
    <row r="29" spans="1:13">
      <c r="A29" s="66">
        <v>28</v>
      </c>
      <c r="B29" s="160">
        <v>41292</v>
      </c>
      <c r="C29" s="157" t="s">
        <v>22</v>
      </c>
      <c r="D29" s="66" t="s">
        <v>146</v>
      </c>
      <c r="E29" s="66">
        <v>174.6</v>
      </c>
      <c r="F29" s="166">
        <v>1.98</v>
      </c>
      <c r="G29" s="153">
        <f t="shared" si="3"/>
        <v>0.45819014891179843</v>
      </c>
      <c r="H29" s="153">
        <f t="shared" si="4"/>
        <v>4.5819014891179846</v>
      </c>
      <c r="I29" s="166">
        <f t="shared" si="5"/>
        <v>10.418098510882015</v>
      </c>
      <c r="J29" s="66"/>
      <c r="M29" s="167"/>
    </row>
    <row r="30" spans="1:13">
      <c r="A30" s="66">
        <v>29</v>
      </c>
      <c r="B30" s="156">
        <v>41292</v>
      </c>
      <c r="C30" s="157" t="s">
        <v>22</v>
      </c>
      <c r="D30" s="66" t="s">
        <v>147</v>
      </c>
      <c r="E30" s="66">
        <v>152.9</v>
      </c>
      <c r="F30" s="166">
        <v>2.0230000000000001</v>
      </c>
      <c r="G30" s="153">
        <f t="shared" si="3"/>
        <v>0.52321778940483976</v>
      </c>
      <c r="H30" s="153">
        <f t="shared" si="4"/>
        <v>5.2321778940483981</v>
      </c>
      <c r="I30" s="166">
        <f t="shared" si="5"/>
        <v>9.7678221059516019</v>
      </c>
      <c r="J30" s="66"/>
      <c r="M30" s="167"/>
    </row>
    <row r="31" spans="1:13">
      <c r="A31" s="66">
        <v>30</v>
      </c>
      <c r="B31" s="156">
        <v>41292</v>
      </c>
      <c r="C31" s="157" t="s">
        <v>22</v>
      </c>
      <c r="D31" s="66" t="s">
        <v>148</v>
      </c>
      <c r="E31" s="66">
        <v>168.3</v>
      </c>
      <c r="F31" s="166">
        <v>2.04</v>
      </c>
      <c r="G31" s="153">
        <f t="shared" si="3"/>
        <v>0.47534165181224003</v>
      </c>
      <c r="H31" s="153">
        <f t="shared" si="4"/>
        <v>4.7534165181224006</v>
      </c>
      <c r="I31" s="166">
        <f t="shared" si="5"/>
        <v>10.2465834818776</v>
      </c>
      <c r="J31" s="66"/>
      <c r="M31" s="167"/>
    </row>
    <row r="32" spans="1:13">
      <c r="A32" s="66">
        <v>31</v>
      </c>
      <c r="B32" s="160">
        <v>41292</v>
      </c>
      <c r="C32" s="157" t="s">
        <v>22</v>
      </c>
      <c r="D32" s="66" t="s">
        <v>149</v>
      </c>
      <c r="E32" s="66">
        <v>151.9</v>
      </c>
      <c r="F32" s="166">
        <v>2.0299999999999998</v>
      </c>
      <c r="G32" s="153">
        <f t="shared" si="3"/>
        <v>0.52666227781435149</v>
      </c>
      <c r="H32" s="153">
        <f t="shared" si="4"/>
        <v>5.2666227781435149</v>
      </c>
      <c r="I32" s="166">
        <f t="shared" si="5"/>
        <v>9.733377221856486</v>
      </c>
      <c r="J32" s="66"/>
      <c r="M32" s="167"/>
    </row>
    <row r="33" spans="1:13">
      <c r="A33" s="66">
        <v>32</v>
      </c>
      <c r="B33" s="156">
        <v>41292</v>
      </c>
      <c r="C33" s="157" t="s">
        <v>22</v>
      </c>
      <c r="D33" s="66" t="s">
        <v>150</v>
      </c>
      <c r="E33" s="66">
        <v>177.4</v>
      </c>
      <c r="F33" s="166">
        <v>1.97</v>
      </c>
      <c r="G33" s="153">
        <f t="shared" si="3"/>
        <v>0.45095828635851182</v>
      </c>
      <c r="H33" s="153">
        <f t="shared" si="4"/>
        <v>4.5095828635851181</v>
      </c>
      <c r="I33" s="166">
        <f t="shared" si="5"/>
        <v>10.490417136414882</v>
      </c>
      <c r="J33" s="66"/>
      <c r="M33" s="167"/>
    </row>
    <row r="34" spans="1:13">
      <c r="A34" s="66">
        <v>33</v>
      </c>
      <c r="B34" s="156">
        <v>41292</v>
      </c>
      <c r="C34" s="157" t="s">
        <v>22</v>
      </c>
      <c r="D34" s="66" t="s">
        <v>151</v>
      </c>
      <c r="E34" s="66">
        <v>149.19999999999999</v>
      </c>
      <c r="F34" s="166">
        <v>2.0299999999999998</v>
      </c>
      <c r="G34" s="153">
        <f t="shared" si="3"/>
        <v>0.53619302949061665</v>
      </c>
      <c r="H34" s="153">
        <f t="shared" si="4"/>
        <v>5.3619302949061662</v>
      </c>
      <c r="I34" s="166">
        <f t="shared" si="5"/>
        <v>9.6380697050938338</v>
      </c>
      <c r="J34" s="66"/>
      <c r="M34" s="167"/>
    </row>
    <row r="35" spans="1:13">
      <c r="A35" s="66">
        <v>34</v>
      </c>
      <c r="B35" s="160">
        <v>41292</v>
      </c>
      <c r="C35" s="157" t="s">
        <v>22</v>
      </c>
      <c r="D35" s="66" t="s">
        <v>152</v>
      </c>
      <c r="E35" s="66">
        <v>151.1</v>
      </c>
      <c r="F35" s="166">
        <v>1.97</v>
      </c>
      <c r="G35" s="153">
        <f t="shared" si="3"/>
        <v>0.52945069490403707</v>
      </c>
      <c r="H35" s="153">
        <f t="shared" si="4"/>
        <v>5.2945069490403709</v>
      </c>
      <c r="I35" s="166">
        <f t="shared" si="5"/>
        <v>9.7054930509596282</v>
      </c>
      <c r="J35" s="66"/>
      <c r="M35" s="167"/>
    </row>
    <row r="36" spans="1:13">
      <c r="A36" s="66">
        <v>35</v>
      </c>
      <c r="B36" s="156">
        <v>41292</v>
      </c>
      <c r="C36" s="157" t="s">
        <v>22</v>
      </c>
      <c r="D36" s="66" t="s">
        <v>153</v>
      </c>
      <c r="E36" s="66">
        <v>151.4</v>
      </c>
      <c r="F36" s="166">
        <v>2.0099999999999998</v>
      </c>
      <c r="G36" s="153">
        <f t="shared" si="3"/>
        <v>0.52840158520475555</v>
      </c>
      <c r="H36" s="153">
        <f t="shared" si="4"/>
        <v>5.2840158520475553</v>
      </c>
      <c r="I36" s="166">
        <f t="shared" si="5"/>
        <v>9.7159841479524438</v>
      </c>
      <c r="J36" s="66"/>
      <c r="M36" s="167"/>
    </row>
    <row r="37" spans="1:13">
      <c r="A37" s="66">
        <v>36</v>
      </c>
      <c r="B37" s="156">
        <v>41292</v>
      </c>
      <c r="C37" s="157" t="s">
        <v>22</v>
      </c>
      <c r="D37" s="66" t="s">
        <v>154</v>
      </c>
      <c r="E37" s="66">
        <v>164.7</v>
      </c>
      <c r="F37" s="166">
        <v>2.04</v>
      </c>
      <c r="G37" s="153">
        <f t="shared" si="3"/>
        <v>0.48573163327261693</v>
      </c>
      <c r="H37" s="153">
        <f t="shared" si="4"/>
        <v>4.8573163327261693</v>
      </c>
      <c r="I37" s="166">
        <f t="shared" si="5"/>
        <v>10.142683667273831</v>
      </c>
      <c r="J37" s="66"/>
      <c r="M37" s="167"/>
    </row>
    <row r="38" spans="1:13">
      <c r="A38" s="66">
        <v>37</v>
      </c>
      <c r="B38" s="160">
        <v>41292</v>
      </c>
      <c r="C38" s="157" t="s">
        <v>22</v>
      </c>
      <c r="D38" s="66" t="s">
        <v>155</v>
      </c>
      <c r="E38" s="66">
        <v>134.9</v>
      </c>
      <c r="F38" s="166">
        <v>2.0099999999999998</v>
      </c>
      <c r="G38" s="153">
        <f t="shared" si="3"/>
        <v>0.59303187546330616</v>
      </c>
      <c r="H38" s="153">
        <f t="shared" si="4"/>
        <v>5.9303187546330616</v>
      </c>
      <c r="I38" s="166">
        <f t="shared" si="5"/>
        <v>9.0696812453669384</v>
      </c>
      <c r="J38" s="66"/>
      <c r="M38" s="167"/>
    </row>
    <row r="39" spans="1:13">
      <c r="A39" s="66">
        <v>38</v>
      </c>
      <c r="B39" s="156">
        <v>41292</v>
      </c>
      <c r="C39" s="157" t="s">
        <v>22</v>
      </c>
      <c r="D39" s="66" t="s">
        <v>156</v>
      </c>
      <c r="E39" s="66">
        <v>142</v>
      </c>
      <c r="F39" s="166">
        <v>2.0099999999999998</v>
      </c>
      <c r="G39" s="153">
        <f t="shared" si="3"/>
        <v>0.56338028169014087</v>
      </c>
      <c r="H39" s="153">
        <f t="shared" si="4"/>
        <v>5.6338028169014089</v>
      </c>
      <c r="I39" s="166">
        <f t="shared" si="5"/>
        <v>9.3661971830985919</v>
      </c>
      <c r="J39" s="66"/>
      <c r="M39" s="167"/>
    </row>
    <row r="40" spans="1:13">
      <c r="A40" s="66">
        <v>39</v>
      </c>
      <c r="B40" s="156">
        <v>41292</v>
      </c>
      <c r="C40" s="157" t="s">
        <v>22</v>
      </c>
      <c r="D40" s="66" t="s">
        <v>157</v>
      </c>
      <c r="E40" s="66">
        <v>157.69999999999999</v>
      </c>
      <c r="F40" s="166">
        <v>2.02</v>
      </c>
      <c r="G40" s="153">
        <f t="shared" si="3"/>
        <v>0.50729232720355111</v>
      </c>
      <c r="H40" s="153">
        <f t="shared" si="4"/>
        <v>5.0729232720355109</v>
      </c>
      <c r="I40" s="166">
        <f t="shared" si="5"/>
        <v>9.92707672796449</v>
      </c>
      <c r="J40" s="66"/>
      <c r="M40" s="167"/>
    </row>
    <row r="41" spans="1:13">
      <c r="A41" s="66">
        <v>40</v>
      </c>
      <c r="B41" s="160">
        <v>41292</v>
      </c>
      <c r="C41" s="157" t="s">
        <v>22</v>
      </c>
      <c r="D41" s="66" t="s">
        <v>158</v>
      </c>
      <c r="E41" s="66">
        <v>132.9</v>
      </c>
      <c r="F41" s="166">
        <v>2.0099999999999998</v>
      </c>
      <c r="G41" s="153">
        <f t="shared" si="3"/>
        <v>0.60195635816403303</v>
      </c>
      <c r="H41" s="153">
        <f t="shared" si="4"/>
        <v>6.0195635816403303</v>
      </c>
      <c r="I41" s="166">
        <f t="shared" si="5"/>
        <v>8.9804364183596697</v>
      </c>
      <c r="J41" s="66"/>
      <c r="M41" s="167"/>
    </row>
    <row r="42" spans="1:13">
      <c r="A42" s="66">
        <v>41</v>
      </c>
      <c r="B42" s="156">
        <v>41292</v>
      </c>
      <c r="C42" s="157" t="s">
        <v>22</v>
      </c>
      <c r="D42" s="66" t="s">
        <v>159</v>
      </c>
      <c r="E42" s="66">
        <v>166.7</v>
      </c>
      <c r="F42" s="166">
        <v>2</v>
      </c>
      <c r="G42" s="153">
        <f t="shared" si="3"/>
        <v>0.47990401919616082</v>
      </c>
      <c r="H42" s="153">
        <f t="shared" si="4"/>
        <v>4.7990401919616081</v>
      </c>
      <c r="I42" s="166">
        <f t="shared" si="5"/>
        <v>10.200959808038391</v>
      </c>
      <c r="J42" s="66"/>
      <c r="M42" s="167"/>
    </row>
    <row r="43" spans="1:13">
      <c r="A43" s="66">
        <v>42</v>
      </c>
      <c r="B43" s="156">
        <v>41292</v>
      </c>
      <c r="C43" s="157" t="s">
        <v>22</v>
      </c>
      <c r="D43" s="66" t="s">
        <v>160</v>
      </c>
      <c r="E43" s="66">
        <v>141.80000000000001</v>
      </c>
      <c r="F43" s="166">
        <v>2</v>
      </c>
      <c r="G43" s="153">
        <f t="shared" si="3"/>
        <v>0.56417489421720723</v>
      </c>
      <c r="H43" s="153">
        <f t="shared" si="4"/>
        <v>5.6417489421720726</v>
      </c>
      <c r="I43" s="166">
        <f t="shared" si="5"/>
        <v>9.3582510578279283</v>
      </c>
      <c r="J43" s="66"/>
      <c r="M43" s="167"/>
    </row>
    <row r="44" spans="1:13">
      <c r="A44" s="66">
        <v>43</v>
      </c>
      <c r="B44" s="160">
        <v>41292</v>
      </c>
      <c r="C44" s="157" t="s">
        <v>22</v>
      </c>
      <c r="D44" s="66" t="s">
        <v>161</v>
      </c>
      <c r="E44" s="66">
        <v>128.6</v>
      </c>
      <c r="F44" s="166">
        <v>2</v>
      </c>
      <c r="G44" s="153">
        <f t="shared" si="3"/>
        <v>0.62208398133748055</v>
      </c>
      <c r="H44" s="153">
        <f t="shared" si="4"/>
        <v>6.2208398133748055</v>
      </c>
      <c r="I44" s="166">
        <f t="shared" si="5"/>
        <v>8.7791601866251945</v>
      </c>
      <c r="J44" s="66"/>
      <c r="M44" s="167"/>
    </row>
    <row r="45" spans="1:13">
      <c r="A45" s="66">
        <v>44</v>
      </c>
      <c r="B45" s="156">
        <v>41292</v>
      </c>
      <c r="C45" s="157" t="s">
        <v>22</v>
      </c>
      <c r="D45" s="66" t="s">
        <v>162</v>
      </c>
      <c r="E45" s="66">
        <v>125</v>
      </c>
      <c r="F45" s="166">
        <v>2.02</v>
      </c>
      <c r="G45" s="153">
        <f t="shared" si="3"/>
        <v>0.64</v>
      </c>
      <c r="H45" s="153">
        <f t="shared" si="4"/>
        <v>6.4</v>
      </c>
      <c r="I45" s="166">
        <f t="shared" si="5"/>
        <v>8.6</v>
      </c>
      <c r="J45" s="66"/>
      <c r="M45" s="167"/>
    </row>
    <row r="46" spans="1:13">
      <c r="A46" s="66">
        <v>45</v>
      </c>
      <c r="B46" s="156">
        <v>41292</v>
      </c>
      <c r="C46" s="157" t="s">
        <v>22</v>
      </c>
      <c r="D46" s="66" t="s">
        <v>163</v>
      </c>
      <c r="E46" s="66">
        <v>76.8</v>
      </c>
      <c r="F46" s="166">
        <v>1.98</v>
      </c>
      <c r="G46" s="153">
        <f t="shared" si="3"/>
        <v>1.0416666666666667</v>
      </c>
      <c r="H46" s="153">
        <f t="shared" si="4"/>
        <v>10.416666666666668</v>
      </c>
      <c r="I46" s="166">
        <f t="shared" si="5"/>
        <v>4.5833333333333321</v>
      </c>
      <c r="J46" s="66"/>
      <c r="M46" s="167"/>
    </row>
    <row r="47" spans="1:13">
      <c r="A47" s="168">
        <v>46</v>
      </c>
      <c r="B47" s="156">
        <v>41298</v>
      </c>
      <c r="C47" s="157" t="s">
        <v>22</v>
      </c>
      <c r="D47" s="168" t="s">
        <v>25</v>
      </c>
      <c r="E47" s="168">
        <v>720.6</v>
      </c>
      <c r="F47" s="166">
        <v>2.06</v>
      </c>
      <c r="G47" s="153">
        <f t="shared" si="3"/>
        <v>0.11101859561476547</v>
      </c>
      <c r="H47" s="153">
        <f t="shared" si="4"/>
        <v>1.1101859561476548</v>
      </c>
      <c r="I47" s="166">
        <f t="shared" si="5"/>
        <v>13.889814043852345</v>
      </c>
      <c r="J47" s="66"/>
      <c r="M47" s="167"/>
    </row>
    <row r="48" spans="1:13">
      <c r="A48" s="168">
        <v>47</v>
      </c>
      <c r="B48" s="156">
        <v>41298</v>
      </c>
      <c r="C48" s="157" t="s">
        <v>22</v>
      </c>
      <c r="D48" s="168" t="s">
        <v>25</v>
      </c>
      <c r="E48" s="168">
        <v>658.2</v>
      </c>
      <c r="F48" s="166">
        <v>2.06</v>
      </c>
      <c r="G48" s="153">
        <f t="shared" si="3"/>
        <v>0.12154360376785171</v>
      </c>
      <c r="H48" s="153">
        <f t="shared" si="4"/>
        <v>1.2154360376785172</v>
      </c>
      <c r="I48" s="166">
        <f t="shared" si="5"/>
        <v>13.784563962321483</v>
      </c>
      <c r="J48" s="66"/>
      <c r="M48" s="167"/>
    </row>
    <row r="49" spans="1:13">
      <c r="A49" s="168">
        <v>48</v>
      </c>
      <c r="B49" s="156">
        <v>41298</v>
      </c>
      <c r="C49" s="157" t="s">
        <v>22</v>
      </c>
      <c r="D49" s="168" t="s">
        <v>25</v>
      </c>
      <c r="E49" s="168">
        <v>678.3</v>
      </c>
      <c r="F49" s="166">
        <v>2.04</v>
      </c>
      <c r="G49" s="153">
        <f t="shared" si="3"/>
        <v>0.11794191360754828</v>
      </c>
      <c r="H49" s="153">
        <f t="shared" si="4"/>
        <v>1.1794191360754829</v>
      </c>
      <c r="I49" s="166">
        <f t="shared" si="5"/>
        <v>13.820580863924517</v>
      </c>
      <c r="J49" s="66"/>
      <c r="M49" s="167"/>
    </row>
    <row r="50" spans="1:13">
      <c r="A50" s="168">
        <v>49</v>
      </c>
      <c r="B50" s="156"/>
      <c r="C50" s="162"/>
      <c r="D50" s="162" t="s">
        <v>164</v>
      </c>
      <c r="E50" s="168">
        <v>211</v>
      </c>
      <c r="F50" s="166">
        <v>1.95</v>
      </c>
      <c r="G50" s="166">
        <f t="shared" si="3"/>
        <v>0.37914691943127959</v>
      </c>
      <c r="H50" s="166">
        <f t="shared" si="4"/>
        <v>3.7914691943127958</v>
      </c>
      <c r="I50" s="169">
        <f t="shared" si="5"/>
        <v>11.208530805687204</v>
      </c>
      <c r="J50" s="66"/>
      <c r="M50" s="167"/>
    </row>
    <row r="51" spans="1:13">
      <c r="A51" s="168">
        <v>50</v>
      </c>
      <c r="B51" s="156"/>
      <c r="C51" s="162"/>
      <c r="D51" s="162" t="s">
        <v>165</v>
      </c>
      <c r="E51" s="168">
        <v>201</v>
      </c>
      <c r="F51" s="166">
        <v>2.06</v>
      </c>
      <c r="G51" s="166">
        <f t="shared" si="3"/>
        <v>0.39800995024875624</v>
      </c>
      <c r="H51" s="166">
        <f t="shared" si="4"/>
        <v>3.9800995024875623</v>
      </c>
      <c r="I51" s="169">
        <f t="shared" si="5"/>
        <v>11.019900497512438</v>
      </c>
      <c r="J51" s="66"/>
      <c r="M51" s="167"/>
    </row>
    <row r="52" spans="1:13">
      <c r="A52" s="66"/>
      <c r="B52" s="156"/>
      <c r="C52" s="162"/>
      <c r="D52" s="156" t="s">
        <v>166</v>
      </c>
      <c r="E52" s="168">
        <v>328.9</v>
      </c>
      <c r="F52" s="166">
        <v>2.04</v>
      </c>
      <c r="G52" s="166">
        <f t="shared" si="3"/>
        <v>0.2432350258437215</v>
      </c>
      <c r="H52" s="166">
        <f t="shared" si="4"/>
        <v>2.4323502584372152</v>
      </c>
      <c r="I52" s="169">
        <f t="shared" si="5"/>
        <v>12.567649741562786</v>
      </c>
      <c r="J52" s="66"/>
      <c r="M52" s="167"/>
    </row>
    <row r="53" spans="1:13">
      <c r="M53" s="167"/>
    </row>
    <row r="54" spans="1:13">
      <c r="M54" s="167"/>
    </row>
    <row r="55" spans="1:13">
      <c r="M55" s="167"/>
    </row>
    <row r="56" spans="1:13">
      <c r="M56" s="167"/>
    </row>
    <row r="57" spans="1:13">
      <c r="M57" s="167"/>
    </row>
    <row r="58" spans="1:13">
      <c r="M58" s="167"/>
    </row>
    <row r="59" spans="1:13">
      <c r="M59" s="167"/>
    </row>
    <row r="60" spans="1:13">
      <c r="M60" s="167"/>
    </row>
    <row r="61" spans="1:13">
      <c r="M61" s="167"/>
    </row>
    <row r="62" spans="1:13">
      <c r="M62" s="167"/>
    </row>
    <row r="63" spans="1:13">
      <c r="M63" s="167"/>
    </row>
    <row r="64" spans="1:13">
      <c r="M64" s="167"/>
    </row>
    <row r="65" spans="13:13">
      <c r="M65" s="167"/>
    </row>
    <row r="66" spans="13:13">
      <c r="M66" s="167"/>
    </row>
    <row r="67" spans="13:13">
      <c r="M67" s="167"/>
    </row>
    <row r="68" spans="13:13">
      <c r="M68" s="167"/>
    </row>
    <row r="69" spans="13:13">
      <c r="M69" s="167"/>
    </row>
    <row r="70" spans="13:13">
      <c r="M70" s="167"/>
    </row>
    <row r="71" spans="13:13">
      <c r="M71" s="16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abSelected="1" topLeftCell="A11" workbookViewId="0">
      <selection activeCell="U14" sqref="U14"/>
    </sheetView>
  </sheetViews>
  <sheetFormatPr baseColWidth="10" defaultRowHeight="14" x14ac:dyDescent="0"/>
  <cols>
    <col min="1" max="1" width="7.83203125" customWidth="1"/>
    <col min="5" max="5" width="15.83203125" style="28" customWidth="1"/>
    <col min="6" max="6" width="10.83203125" style="28"/>
    <col min="7" max="7" width="5.33203125" bestFit="1" customWidth="1"/>
    <col min="8" max="8" width="6" bestFit="1" customWidth="1"/>
    <col min="9" max="10" width="8.5" bestFit="1" customWidth="1"/>
    <col min="11" max="11" width="8" bestFit="1" customWidth="1"/>
    <col min="12" max="12" width="6" bestFit="1" customWidth="1"/>
    <col min="13" max="14" width="8.5" bestFit="1" customWidth="1"/>
    <col min="15" max="15" width="8" bestFit="1" customWidth="1"/>
    <col min="16" max="16" width="11.1640625" bestFit="1" customWidth="1"/>
    <col min="20" max="26" width="10.83203125" style="83"/>
  </cols>
  <sheetData>
    <row r="1" spans="1:26" ht="15" thickBot="1">
      <c r="A1" s="39" t="s">
        <v>21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6">
      <c r="A2" s="12" t="s">
        <v>0</v>
      </c>
      <c r="B2" s="1"/>
      <c r="C2" s="1"/>
      <c r="D2" s="13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6">
      <c r="A3" s="12"/>
      <c r="B3" s="1"/>
      <c r="C3" s="1"/>
      <c r="D3" s="1"/>
      <c r="G3" s="1"/>
      <c r="H3" s="1"/>
      <c r="I3" s="1"/>
      <c r="J3" s="1"/>
      <c r="K3" s="1"/>
      <c r="L3" s="1"/>
      <c r="M3" s="1"/>
      <c r="N3" s="1"/>
      <c r="O3" s="1"/>
      <c r="P3" s="1"/>
    </row>
    <row r="5" spans="1:26" ht="15" thickBot="1">
      <c r="A5" s="1"/>
      <c r="B5" s="1"/>
      <c r="C5" s="1"/>
      <c r="D5" s="1"/>
      <c r="G5" s="1"/>
      <c r="H5" s="1"/>
      <c r="I5" s="1"/>
      <c r="J5" s="1"/>
      <c r="K5" s="1"/>
      <c r="L5" s="99"/>
      <c r="M5" s="99"/>
      <c r="N5" s="99"/>
      <c r="O5" s="99"/>
      <c r="P5" s="14"/>
      <c r="X5" s="42"/>
      <c r="Z5" s="42"/>
    </row>
    <row r="6" spans="1:26" ht="15" thickTop="1">
      <c r="A6" s="18"/>
      <c r="B6" s="10"/>
      <c r="C6" s="18"/>
      <c r="D6" s="18"/>
      <c r="E6" s="19"/>
      <c r="F6" s="19"/>
      <c r="G6" s="19"/>
      <c r="H6" s="189" t="s">
        <v>1</v>
      </c>
      <c r="I6" s="190"/>
      <c r="J6" s="190"/>
      <c r="K6" s="191"/>
      <c r="L6" s="192" t="s">
        <v>3</v>
      </c>
      <c r="M6" s="193"/>
      <c r="N6" s="193"/>
      <c r="O6" s="193"/>
      <c r="P6" s="20"/>
      <c r="T6" s="194"/>
      <c r="U6" s="194"/>
      <c r="V6" s="194"/>
      <c r="W6" s="194"/>
      <c r="X6" s="97"/>
      <c r="Z6" s="97"/>
    </row>
    <row r="7" spans="1:26" ht="28">
      <c r="A7" s="11" t="s">
        <v>5</v>
      </c>
      <c r="B7" s="18" t="s">
        <v>6</v>
      </c>
      <c r="C7" s="18" t="s">
        <v>7</v>
      </c>
      <c r="D7" s="18" t="s">
        <v>8</v>
      </c>
      <c r="E7" s="198" t="s">
        <v>292</v>
      </c>
      <c r="F7" s="198" t="s">
        <v>291</v>
      </c>
      <c r="G7" s="106" t="s">
        <v>10</v>
      </c>
      <c r="H7" s="101" t="s">
        <v>11</v>
      </c>
      <c r="I7" s="46" t="s">
        <v>12</v>
      </c>
      <c r="J7" s="46" t="s">
        <v>13</v>
      </c>
      <c r="K7" s="58" t="s">
        <v>14</v>
      </c>
      <c r="L7" s="107" t="s">
        <v>11</v>
      </c>
      <c r="M7" s="46" t="s">
        <v>12</v>
      </c>
      <c r="N7" s="46" t="s">
        <v>13</v>
      </c>
      <c r="O7" s="108" t="s">
        <v>14</v>
      </c>
      <c r="P7" s="21" t="s">
        <v>16</v>
      </c>
      <c r="T7" s="94"/>
      <c r="U7" s="95"/>
      <c r="V7" s="95"/>
      <c r="W7" s="96"/>
      <c r="X7" s="96"/>
      <c r="Z7" s="96"/>
    </row>
    <row r="8" spans="1:26">
      <c r="A8" s="5">
        <v>25</v>
      </c>
      <c r="B8" s="3">
        <v>41292</v>
      </c>
      <c r="C8" s="30" t="s">
        <v>22</v>
      </c>
      <c r="D8" s="30" t="s">
        <v>23</v>
      </c>
      <c r="E8" s="16">
        <v>0</v>
      </c>
      <c r="F8" s="16">
        <v>1</v>
      </c>
      <c r="G8" s="109" t="s">
        <v>67</v>
      </c>
      <c r="H8" s="110">
        <v>27.5</v>
      </c>
      <c r="I8" s="116">
        <v>10350</v>
      </c>
      <c r="J8" s="111">
        <v>9780</v>
      </c>
      <c r="K8" s="118">
        <v>4.0149999999999997</v>
      </c>
      <c r="L8" s="112">
        <v>32.17</v>
      </c>
      <c r="M8" s="115">
        <v>46.93</v>
      </c>
      <c r="N8" s="116">
        <v>36.5</v>
      </c>
      <c r="O8" s="113">
        <v>1.671</v>
      </c>
      <c r="P8" s="105">
        <f>N8/J8*1000</f>
        <v>3.7321063394683027</v>
      </c>
      <c r="T8" s="80"/>
      <c r="U8" s="82"/>
      <c r="V8" s="82"/>
      <c r="W8" s="80"/>
      <c r="X8" s="42"/>
      <c r="Z8" s="42"/>
    </row>
    <row r="9" spans="1:26" ht="15" thickBot="1">
      <c r="A9" s="32">
        <v>25</v>
      </c>
      <c r="B9" s="29">
        <v>41292</v>
      </c>
      <c r="C9" s="30" t="s">
        <v>22</v>
      </c>
      <c r="D9" s="30" t="s">
        <v>23</v>
      </c>
      <c r="E9" s="17">
        <v>0</v>
      </c>
      <c r="F9" s="17">
        <v>1</v>
      </c>
      <c r="G9" s="129" t="s">
        <v>68</v>
      </c>
      <c r="H9" s="130">
        <v>27.68</v>
      </c>
      <c r="I9" s="131">
        <v>9214</v>
      </c>
      <c r="J9" s="132">
        <v>9780</v>
      </c>
      <c r="K9" s="133">
        <v>3.964</v>
      </c>
      <c r="L9" s="134">
        <v>33</v>
      </c>
      <c r="M9" s="135">
        <v>26.16</v>
      </c>
      <c r="N9" s="131">
        <v>36.5</v>
      </c>
      <c r="O9" s="136">
        <v>1.4179999999999999</v>
      </c>
      <c r="P9" s="23"/>
      <c r="T9" s="81"/>
      <c r="U9" s="82"/>
      <c r="V9" s="82"/>
      <c r="W9" s="80"/>
      <c r="X9" s="42"/>
      <c r="Z9" s="42"/>
    </row>
    <row r="10" spans="1:26">
      <c r="A10" s="7">
        <v>26</v>
      </c>
      <c r="B10" s="29">
        <v>41292</v>
      </c>
      <c r="C10" s="30" t="s">
        <v>22</v>
      </c>
      <c r="D10" s="30" t="s">
        <v>23</v>
      </c>
      <c r="E10" s="199">
        <v>0</v>
      </c>
      <c r="F10" s="199">
        <v>2</v>
      </c>
      <c r="G10" s="121" t="s">
        <v>73</v>
      </c>
      <c r="H10" s="122">
        <v>27.8</v>
      </c>
      <c r="I10" s="123">
        <v>8462</v>
      </c>
      <c r="J10" s="124">
        <v>8990</v>
      </c>
      <c r="K10" s="125">
        <v>3.927</v>
      </c>
      <c r="L10" s="126">
        <v>33.159999999999997</v>
      </c>
      <c r="M10" s="127">
        <v>23.32</v>
      </c>
      <c r="N10" s="123">
        <v>33.299999999999997</v>
      </c>
      <c r="O10" s="128">
        <v>1.3680000000000001</v>
      </c>
      <c r="P10" s="54">
        <f>N10/J10*1000</f>
        <v>3.7041156840934368</v>
      </c>
      <c r="T10" s="80"/>
      <c r="U10" s="82"/>
      <c r="V10" s="82"/>
      <c r="W10" s="80"/>
      <c r="X10" s="42"/>
      <c r="Z10" s="42"/>
    </row>
    <row r="11" spans="1:26" ht="15" thickBot="1">
      <c r="A11" s="34">
        <v>26</v>
      </c>
      <c r="B11" s="29">
        <v>41292</v>
      </c>
      <c r="C11" s="30" t="s">
        <v>22</v>
      </c>
      <c r="D11" s="30" t="s">
        <v>23</v>
      </c>
      <c r="E11" s="17">
        <v>0</v>
      </c>
      <c r="F11" s="17">
        <v>2</v>
      </c>
      <c r="G11" s="129" t="s">
        <v>74</v>
      </c>
      <c r="H11" s="130">
        <v>27.63</v>
      </c>
      <c r="I11" s="131">
        <v>9524</v>
      </c>
      <c r="J11" s="132">
        <v>8990</v>
      </c>
      <c r="K11" s="133">
        <v>3.9790000000000001</v>
      </c>
      <c r="L11" s="134">
        <v>32.28</v>
      </c>
      <c r="M11" s="135">
        <v>43.28</v>
      </c>
      <c r="N11" s="131">
        <v>33.299999999999997</v>
      </c>
      <c r="O11" s="136">
        <v>1.6359999999999999</v>
      </c>
      <c r="P11" s="23"/>
      <c r="T11" s="81"/>
      <c r="U11" s="82"/>
      <c r="V11" s="82"/>
      <c r="W11" s="80"/>
      <c r="X11" s="42"/>
      <c r="Z11" s="42"/>
    </row>
    <row r="12" spans="1:26">
      <c r="A12" s="5">
        <v>27</v>
      </c>
      <c r="B12" s="29">
        <v>41292</v>
      </c>
      <c r="C12" s="30" t="s">
        <v>22</v>
      </c>
      <c r="D12" s="30" t="s">
        <v>23</v>
      </c>
      <c r="E12" s="16">
        <v>0</v>
      </c>
      <c r="F12" s="16">
        <v>3</v>
      </c>
      <c r="G12" s="109" t="s">
        <v>79</v>
      </c>
      <c r="H12" s="110">
        <v>27.48</v>
      </c>
      <c r="I12" s="116">
        <v>10530</v>
      </c>
      <c r="J12" s="111">
        <v>10600</v>
      </c>
      <c r="K12" s="118">
        <v>4.0220000000000002</v>
      </c>
      <c r="L12" s="112">
        <v>32.619999999999997</v>
      </c>
      <c r="M12" s="115">
        <v>34.26</v>
      </c>
      <c r="N12" s="116">
        <v>38.1</v>
      </c>
      <c r="O12" s="113">
        <v>1.5349999999999999</v>
      </c>
      <c r="P12" s="54">
        <f>N12/J12*1000</f>
        <v>3.5943396226415096</v>
      </c>
      <c r="T12" s="80"/>
      <c r="U12" s="82"/>
      <c r="V12" s="82"/>
      <c r="W12" s="80"/>
      <c r="X12" s="42"/>
      <c r="Z12" s="42"/>
    </row>
    <row r="13" spans="1:26" ht="15" thickBot="1">
      <c r="A13" s="32">
        <v>27</v>
      </c>
      <c r="B13" s="29">
        <v>41292</v>
      </c>
      <c r="C13" s="30" t="s">
        <v>22</v>
      </c>
      <c r="D13" s="30" t="s">
        <v>23</v>
      </c>
      <c r="E13" s="17">
        <v>0</v>
      </c>
      <c r="F13" s="17">
        <v>3</v>
      </c>
      <c r="G13" s="129" t="s">
        <v>80</v>
      </c>
      <c r="H13" s="130">
        <v>27.45</v>
      </c>
      <c r="I13" s="131">
        <v>10690</v>
      </c>
      <c r="J13" s="132">
        <v>10600</v>
      </c>
      <c r="K13" s="133">
        <v>4.0289999999999999</v>
      </c>
      <c r="L13" s="134">
        <v>32.33</v>
      </c>
      <c r="M13" s="135">
        <v>41.88</v>
      </c>
      <c r="N13" s="131">
        <v>38.1</v>
      </c>
      <c r="O13" s="136">
        <v>1.6220000000000001</v>
      </c>
      <c r="P13" s="23"/>
      <c r="T13" s="81"/>
      <c r="U13" s="82"/>
      <c r="V13" s="82"/>
      <c r="W13" s="80"/>
      <c r="X13" s="42"/>
      <c r="Z13" s="42"/>
    </row>
    <row r="14" spans="1:26">
      <c r="A14" s="5">
        <v>28</v>
      </c>
      <c r="B14" s="29">
        <v>41292</v>
      </c>
      <c r="C14" s="30" t="s">
        <v>22</v>
      </c>
      <c r="D14" s="31" t="s">
        <v>24</v>
      </c>
      <c r="E14" s="16">
        <v>0.01</v>
      </c>
      <c r="F14" s="16">
        <v>1</v>
      </c>
      <c r="G14" s="109" t="s">
        <v>85</v>
      </c>
      <c r="H14" s="110">
        <v>28.21</v>
      </c>
      <c r="I14" s="116">
        <v>6411</v>
      </c>
      <c r="J14" s="111">
        <v>6100</v>
      </c>
      <c r="K14" s="118">
        <v>3.8069999999999999</v>
      </c>
      <c r="L14" s="112">
        <v>31.98</v>
      </c>
      <c r="M14" s="115">
        <v>53.48</v>
      </c>
      <c r="N14" s="116">
        <v>62.9</v>
      </c>
      <c r="O14" s="113">
        <v>1.728</v>
      </c>
      <c r="P14" s="54">
        <f>N14/J14*1000</f>
        <v>10.311475409836065</v>
      </c>
      <c r="T14" s="80"/>
      <c r="U14" s="82"/>
      <c r="V14" s="82"/>
      <c r="W14" s="80"/>
      <c r="X14" s="42"/>
      <c r="Z14" s="42"/>
    </row>
    <row r="15" spans="1:26" ht="15" thickBot="1">
      <c r="A15" s="32">
        <v>28</v>
      </c>
      <c r="B15" s="29">
        <v>41292</v>
      </c>
      <c r="C15" s="30" t="s">
        <v>22</v>
      </c>
      <c r="D15" s="31" t="s">
        <v>24</v>
      </c>
      <c r="E15" s="16">
        <v>0.01</v>
      </c>
      <c r="F15" s="17">
        <v>1</v>
      </c>
      <c r="G15" s="129" t="s">
        <v>86</v>
      </c>
      <c r="H15" s="130">
        <v>28.37</v>
      </c>
      <c r="I15" s="131">
        <v>5784</v>
      </c>
      <c r="J15" s="132">
        <v>6100</v>
      </c>
      <c r="K15" s="133">
        <v>3.762</v>
      </c>
      <c r="L15" s="134">
        <v>31.56</v>
      </c>
      <c r="M15" s="135">
        <v>72.23</v>
      </c>
      <c r="N15" s="131">
        <v>62.9</v>
      </c>
      <c r="O15" s="136">
        <v>1.859</v>
      </c>
      <c r="P15" s="23"/>
      <c r="T15" s="81"/>
      <c r="U15" s="82"/>
      <c r="V15" s="82"/>
      <c r="W15" s="80"/>
      <c r="X15" s="42"/>
      <c r="Z15" s="42"/>
    </row>
    <row r="16" spans="1:26">
      <c r="A16" s="5">
        <v>29</v>
      </c>
      <c r="B16" s="29">
        <v>41292</v>
      </c>
      <c r="C16" s="30" t="s">
        <v>22</v>
      </c>
      <c r="D16" s="31" t="s">
        <v>24</v>
      </c>
      <c r="E16" s="16">
        <v>0.01</v>
      </c>
      <c r="F16" s="199">
        <v>2</v>
      </c>
      <c r="G16" s="109" t="s">
        <v>91</v>
      </c>
      <c r="H16" s="110">
        <v>27.65</v>
      </c>
      <c r="I16" s="116">
        <v>9378</v>
      </c>
      <c r="J16" s="111">
        <v>8910</v>
      </c>
      <c r="K16" s="118">
        <v>3.972</v>
      </c>
      <c r="L16" s="112">
        <v>31.59</v>
      </c>
      <c r="M16" s="115">
        <v>70.59</v>
      </c>
      <c r="N16" s="116">
        <v>74.400000000000006</v>
      </c>
      <c r="O16" s="113">
        <v>1.849</v>
      </c>
      <c r="P16" s="54">
        <f>N16/J16*1000</f>
        <v>8.3501683501683512</v>
      </c>
      <c r="T16" s="80"/>
      <c r="U16" s="82"/>
      <c r="V16" s="82"/>
      <c r="W16" s="80"/>
      <c r="X16" s="42"/>
      <c r="Z16" s="42"/>
    </row>
    <row r="17" spans="1:26" ht="15" thickBot="1">
      <c r="A17" s="32">
        <v>29</v>
      </c>
      <c r="B17" s="29">
        <v>41292</v>
      </c>
      <c r="C17" s="30" t="s">
        <v>22</v>
      </c>
      <c r="D17" s="31" t="s">
        <v>24</v>
      </c>
      <c r="E17" s="16">
        <v>0.01</v>
      </c>
      <c r="F17" s="17">
        <v>2</v>
      </c>
      <c r="G17" s="129" t="s">
        <v>92</v>
      </c>
      <c r="H17" s="130">
        <v>27.81</v>
      </c>
      <c r="I17" s="131">
        <v>8435</v>
      </c>
      <c r="J17" s="132">
        <v>8910</v>
      </c>
      <c r="K17" s="133">
        <v>3.9260000000000002</v>
      </c>
      <c r="L17" s="134">
        <v>31.44</v>
      </c>
      <c r="M17" s="135">
        <v>78.27</v>
      </c>
      <c r="N17" s="131">
        <v>74.400000000000006</v>
      </c>
      <c r="O17" s="136">
        <v>1.8939999999999999</v>
      </c>
      <c r="P17" s="23"/>
      <c r="T17" s="81"/>
      <c r="U17" s="82"/>
      <c r="V17" s="82"/>
      <c r="W17" s="80"/>
      <c r="X17" s="42"/>
      <c r="Z17" s="42"/>
    </row>
    <row r="18" spans="1:26">
      <c r="A18" s="5">
        <v>30</v>
      </c>
      <c r="B18" s="29">
        <v>41292</v>
      </c>
      <c r="C18" s="30" t="s">
        <v>22</v>
      </c>
      <c r="D18" s="31" t="s">
        <v>24</v>
      </c>
      <c r="E18" s="16">
        <v>0.01</v>
      </c>
      <c r="F18" s="16">
        <v>3</v>
      </c>
      <c r="G18" s="109" t="s">
        <v>97</v>
      </c>
      <c r="H18" s="110">
        <v>27.98</v>
      </c>
      <c r="I18" s="116">
        <v>7501</v>
      </c>
      <c r="J18" s="111">
        <v>7590</v>
      </c>
      <c r="K18" s="118">
        <v>3.875</v>
      </c>
      <c r="L18" s="112">
        <v>31.63</v>
      </c>
      <c r="M18" s="115">
        <v>68.760000000000005</v>
      </c>
      <c r="N18" s="116">
        <v>69.099999999999994</v>
      </c>
      <c r="O18" s="113">
        <v>1.837</v>
      </c>
      <c r="P18" s="54">
        <f>N18/J18*1000</f>
        <v>9.1040843214756251</v>
      </c>
      <c r="T18" s="80"/>
      <c r="U18" s="82"/>
      <c r="V18" s="82"/>
      <c r="W18" s="80"/>
      <c r="X18" s="42"/>
      <c r="Z18" s="42"/>
    </row>
    <row r="19" spans="1:26" ht="15" thickBot="1">
      <c r="A19" s="32">
        <v>30</v>
      </c>
      <c r="B19" s="29">
        <v>41292</v>
      </c>
      <c r="C19" s="30" t="s">
        <v>22</v>
      </c>
      <c r="D19" s="31" t="s">
        <v>24</v>
      </c>
      <c r="E19" s="16">
        <v>0.01</v>
      </c>
      <c r="F19" s="17">
        <v>3</v>
      </c>
      <c r="G19" s="129" t="s">
        <v>98</v>
      </c>
      <c r="H19" s="130">
        <v>27.95</v>
      </c>
      <c r="I19" s="131">
        <v>7679</v>
      </c>
      <c r="J19" s="132">
        <v>7590</v>
      </c>
      <c r="K19" s="133">
        <v>3.8849999999999998</v>
      </c>
      <c r="L19" s="134">
        <v>31.61</v>
      </c>
      <c r="M19" s="135">
        <v>69.349999999999994</v>
      </c>
      <c r="N19" s="131">
        <v>69.099999999999994</v>
      </c>
      <c r="O19" s="136">
        <v>1.841</v>
      </c>
      <c r="P19" s="23"/>
      <c r="T19" s="81"/>
      <c r="U19" s="82"/>
      <c r="V19" s="82"/>
      <c r="W19" s="80"/>
      <c r="X19" s="42"/>
      <c r="Z19" s="42"/>
    </row>
    <row r="20" spans="1:26">
      <c r="A20" s="5">
        <v>31</v>
      </c>
      <c r="B20" s="29">
        <v>41292</v>
      </c>
      <c r="C20" s="30" t="s">
        <v>22</v>
      </c>
      <c r="D20" s="31" t="s">
        <v>24</v>
      </c>
      <c r="E20" s="16">
        <v>0.05</v>
      </c>
      <c r="F20" s="16">
        <v>1</v>
      </c>
      <c r="G20" s="109" t="s">
        <v>108</v>
      </c>
      <c r="H20" s="110">
        <v>27.95</v>
      </c>
      <c r="I20" s="116">
        <v>7657</v>
      </c>
      <c r="J20" s="111">
        <v>7650</v>
      </c>
      <c r="K20" s="118">
        <v>3.8839999999999999</v>
      </c>
      <c r="L20" s="112">
        <v>31.09</v>
      </c>
      <c r="M20" s="115">
        <v>99.93</v>
      </c>
      <c r="N20" s="116">
        <v>98.5</v>
      </c>
      <c r="O20" s="113">
        <v>2</v>
      </c>
      <c r="P20" s="54">
        <f>N20/J20*1000</f>
        <v>12.875816993464053</v>
      </c>
      <c r="T20" s="80"/>
      <c r="U20" s="82"/>
      <c r="V20" s="82"/>
      <c r="W20" s="80"/>
      <c r="X20" s="42"/>
      <c r="Z20" s="42"/>
    </row>
    <row r="21" spans="1:26" ht="15" thickBot="1">
      <c r="A21" s="32">
        <v>31</v>
      </c>
      <c r="B21" s="29">
        <v>41292</v>
      </c>
      <c r="C21" s="30" t="s">
        <v>22</v>
      </c>
      <c r="D21" s="31" t="s">
        <v>24</v>
      </c>
      <c r="E21" s="16">
        <v>0.05</v>
      </c>
      <c r="F21" s="17">
        <v>1</v>
      </c>
      <c r="G21" s="129" t="s">
        <v>109</v>
      </c>
      <c r="H21" s="130">
        <v>27.95</v>
      </c>
      <c r="I21" s="131">
        <v>7650</v>
      </c>
      <c r="J21" s="132">
        <v>7650</v>
      </c>
      <c r="K21" s="133">
        <v>3.8839999999999999</v>
      </c>
      <c r="L21" s="134">
        <v>31.14</v>
      </c>
      <c r="M21" s="135">
        <v>97.04</v>
      </c>
      <c r="N21" s="131">
        <v>98.5</v>
      </c>
      <c r="O21" s="136">
        <v>1.9870000000000001</v>
      </c>
      <c r="P21" s="23"/>
      <c r="T21" s="81"/>
      <c r="U21" s="82"/>
      <c r="V21" s="82"/>
      <c r="W21" s="80"/>
      <c r="X21" s="42"/>
      <c r="Z21" s="42"/>
    </row>
    <row r="22" spans="1:26">
      <c r="A22" s="5">
        <v>32</v>
      </c>
      <c r="B22" s="29">
        <v>41292</v>
      </c>
      <c r="C22" s="30" t="s">
        <v>22</v>
      </c>
      <c r="D22" s="31" t="s">
        <v>24</v>
      </c>
      <c r="E22" s="16">
        <v>0.05</v>
      </c>
      <c r="F22" s="199">
        <v>2</v>
      </c>
      <c r="G22" s="109" t="s">
        <v>118</v>
      </c>
      <c r="H22" s="110">
        <v>28.17</v>
      </c>
      <c r="I22" s="116">
        <v>6597</v>
      </c>
      <c r="J22" s="111">
        <v>6870</v>
      </c>
      <c r="K22" s="118">
        <v>3.819</v>
      </c>
      <c r="L22" s="112">
        <v>31.59</v>
      </c>
      <c r="M22" s="115">
        <v>70.75</v>
      </c>
      <c r="N22" s="116">
        <v>69.099999999999994</v>
      </c>
      <c r="O22" s="113">
        <v>1.85</v>
      </c>
      <c r="P22" s="54">
        <f>N22/J22*1000</f>
        <v>10.058224163027655</v>
      </c>
      <c r="T22" s="80"/>
      <c r="U22" s="82"/>
      <c r="V22" s="82"/>
      <c r="W22" s="80"/>
      <c r="X22" s="42"/>
      <c r="Z22" s="42"/>
    </row>
    <row r="23" spans="1:26" ht="15" thickBot="1">
      <c r="A23" s="32">
        <v>32</v>
      </c>
      <c r="B23" s="29">
        <v>41292</v>
      </c>
      <c r="C23" s="30" t="s">
        <v>22</v>
      </c>
      <c r="D23" s="31" t="s">
        <v>24</v>
      </c>
      <c r="E23" s="16">
        <v>0.05</v>
      </c>
      <c r="F23" s="17">
        <v>2</v>
      </c>
      <c r="G23" s="129" t="s">
        <v>119</v>
      </c>
      <c r="H23" s="130">
        <v>28.05</v>
      </c>
      <c r="I23" s="131">
        <v>7149</v>
      </c>
      <c r="J23" s="132">
        <v>6870</v>
      </c>
      <c r="K23" s="133">
        <v>3.8540000000000001</v>
      </c>
      <c r="L23" s="134">
        <v>31.65</v>
      </c>
      <c r="M23" s="135">
        <v>67.400000000000006</v>
      </c>
      <c r="N23" s="131">
        <v>69.099999999999994</v>
      </c>
      <c r="O23" s="136">
        <v>1.829</v>
      </c>
      <c r="P23" s="23"/>
      <c r="T23" s="81"/>
      <c r="U23" s="82"/>
      <c r="V23" s="82"/>
      <c r="W23" s="80"/>
      <c r="X23" s="42"/>
      <c r="Z23" s="42"/>
    </row>
    <row r="24" spans="1:26">
      <c r="A24" s="5">
        <v>33</v>
      </c>
      <c r="B24" s="29">
        <v>41292</v>
      </c>
      <c r="C24" s="30" t="s">
        <v>22</v>
      </c>
      <c r="D24" s="31" t="s">
        <v>24</v>
      </c>
      <c r="E24" s="16">
        <v>0.05</v>
      </c>
      <c r="F24" s="16">
        <v>3</v>
      </c>
      <c r="G24" s="109" t="s">
        <v>69</v>
      </c>
      <c r="H24" s="110">
        <v>28.45</v>
      </c>
      <c r="I24" s="116">
        <v>5486</v>
      </c>
      <c r="J24" s="111">
        <v>5920</v>
      </c>
      <c r="K24" s="118">
        <v>3.7389999999999999</v>
      </c>
      <c r="L24" s="112">
        <v>31.22</v>
      </c>
      <c r="M24" s="115">
        <v>91.68</v>
      </c>
      <c r="N24" s="116">
        <v>85.1</v>
      </c>
      <c r="O24" s="113">
        <v>1.962</v>
      </c>
      <c r="P24" s="54">
        <f>N24/J24*1000</f>
        <v>14.374999999999998</v>
      </c>
      <c r="T24" s="80"/>
      <c r="U24" s="82"/>
      <c r="V24" s="82"/>
      <c r="W24" s="80"/>
      <c r="X24" s="42"/>
      <c r="Z24" s="42"/>
    </row>
    <row r="25" spans="1:26" ht="15" thickBot="1">
      <c r="A25" s="32">
        <v>33</v>
      </c>
      <c r="B25" s="29">
        <v>41292</v>
      </c>
      <c r="C25" s="30" t="s">
        <v>22</v>
      </c>
      <c r="D25" s="31" t="s">
        <v>24</v>
      </c>
      <c r="E25" s="16">
        <v>0.05</v>
      </c>
      <c r="F25" s="17">
        <v>3</v>
      </c>
      <c r="G25" s="129" t="s">
        <v>70</v>
      </c>
      <c r="H25" s="130">
        <v>28.23</v>
      </c>
      <c r="I25" s="131">
        <v>6347</v>
      </c>
      <c r="J25" s="132">
        <v>5920</v>
      </c>
      <c r="K25" s="133">
        <v>3.8029999999999999</v>
      </c>
      <c r="L25" s="134">
        <v>31.44</v>
      </c>
      <c r="M25" s="135">
        <v>78.45</v>
      </c>
      <c r="N25" s="131">
        <v>85.1</v>
      </c>
      <c r="O25" s="136">
        <v>1.895</v>
      </c>
      <c r="P25" s="23"/>
      <c r="T25" s="81"/>
      <c r="U25" s="82"/>
      <c r="V25" s="82"/>
      <c r="W25" s="80"/>
      <c r="X25" s="42"/>
      <c r="Z25" s="42"/>
    </row>
    <row r="26" spans="1:26">
      <c r="A26" s="5">
        <v>34</v>
      </c>
      <c r="B26" s="29">
        <v>41292</v>
      </c>
      <c r="C26" s="30" t="s">
        <v>22</v>
      </c>
      <c r="D26" s="31" t="s">
        <v>24</v>
      </c>
      <c r="E26" s="16">
        <v>0.1</v>
      </c>
      <c r="F26" s="16">
        <v>1</v>
      </c>
      <c r="G26" s="109" t="s">
        <v>75</v>
      </c>
      <c r="H26" s="110">
        <v>28.33</v>
      </c>
      <c r="I26" s="116">
        <v>5918</v>
      </c>
      <c r="J26" s="111">
        <v>5880</v>
      </c>
      <c r="K26" s="118">
        <v>3.7719999999999998</v>
      </c>
      <c r="L26" s="112">
        <v>31.19</v>
      </c>
      <c r="M26" s="115">
        <v>93.58</v>
      </c>
      <c r="N26" s="116">
        <v>86.1</v>
      </c>
      <c r="O26" s="113">
        <v>1.9710000000000001</v>
      </c>
      <c r="P26" s="54">
        <f>N26/J26*1000</f>
        <v>14.642857142857142</v>
      </c>
      <c r="T26" s="80"/>
      <c r="U26" s="82"/>
      <c r="V26" s="82"/>
      <c r="W26" s="80"/>
      <c r="X26" s="42"/>
      <c r="Z26" s="42"/>
    </row>
    <row r="27" spans="1:26" ht="15" thickBot="1">
      <c r="A27" s="32">
        <v>34</v>
      </c>
      <c r="B27" s="29">
        <v>41292</v>
      </c>
      <c r="C27" s="30" t="s">
        <v>22</v>
      </c>
      <c r="D27" s="31" t="s">
        <v>24</v>
      </c>
      <c r="E27" s="16">
        <v>0.1</v>
      </c>
      <c r="F27" s="17">
        <v>1</v>
      </c>
      <c r="G27" s="129" t="s">
        <v>76</v>
      </c>
      <c r="H27" s="130">
        <v>28.35</v>
      </c>
      <c r="I27" s="131">
        <v>5835</v>
      </c>
      <c r="J27" s="132">
        <v>5880</v>
      </c>
      <c r="K27" s="133">
        <v>3.766</v>
      </c>
      <c r="L27" s="134">
        <v>31.44</v>
      </c>
      <c r="M27" s="135">
        <v>78.61</v>
      </c>
      <c r="N27" s="131">
        <v>86.1</v>
      </c>
      <c r="O27" s="136">
        <v>1.895</v>
      </c>
      <c r="P27" s="23"/>
      <c r="T27" s="81"/>
      <c r="U27" s="82"/>
      <c r="V27" s="82"/>
      <c r="W27" s="80"/>
      <c r="X27" s="42"/>
      <c r="Z27" s="42"/>
    </row>
    <row r="28" spans="1:26">
      <c r="A28" s="5">
        <v>35</v>
      </c>
      <c r="B28" s="29">
        <v>41292</v>
      </c>
      <c r="C28" s="30" t="s">
        <v>22</v>
      </c>
      <c r="D28" s="31" t="s">
        <v>24</v>
      </c>
      <c r="E28" s="16">
        <v>0.1</v>
      </c>
      <c r="F28" s="199">
        <v>2</v>
      </c>
      <c r="G28" s="109" t="s">
        <v>81</v>
      </c>
      <c r="H28" s="110">
        <v>27.98</v>
      </c>
      <c r="I28" s="116">
        <v>7500</v>
      </c>
      <c r="J28" s="111">
        <v>7410</v>
      </c>
      <c r="K28" s="118">
        <v>3.875</v>
      </c>
      <c r="L28" s="112">
        <v>31.29</v>
      </c>
      <c r="M28" s="115">
        <v>87.27</v>
      </c>
      <c r="N28" s="116">
        <v>85.4</v>
      </c>
      <c r="O28" s="113">
        <v>1.9410000000000001</v>
      </c>
      <c r="P28" s="54">
        <f>N28/J28*1000</f>
        <v>11.524966261808368</v>
      </c>
      <c r="T28" s="80"/>
      <c r="U28" s="82"/>
      <c r="V28" s="82"/>
      <c r="W28" s="80"/>
      <c r="X28" s="42"/>
      <c r="Z28" s="42"/>
    </row>
    <row r="29" spans="1:26" ht="15" thickBot="1">
      <c r="A29" s="32">
        <v>35</v>
      </c>
      <c r="B29" s="29">
        <v>41292</v>
      </c>
      <c r="C29" s="30" t="s">
        <v>22</v>
      </c>
      <c r="D29" s="31" t="s">
        <v>24</v>
      </c>
      <c r="E29" s="16">
        <v>0.1</v>
      </c>
      <c r="F29" s="17">
        <v>2</v>
      </c>
      <c r="G29" s="129" t="s">
        <v>82</v>
      </c>
      <c r="H29" s="130">
        <v>28.02</v>
      </c>
      <c r="I29" s="131">
        <v>7329</v>
      </c>
      <c r="J29" s="132">
        <v>7410</v>
      </c>
      <c r="K29" s="133">
        <v>3.8650000000000002</v>
      </c>
      <c r="L29" s="134">
        <v>31.35</v>
      </c>
      <c r="M29" s="135">
        <v>83.57</v>
      </c>
      <c r="N29" s="131">
        <v>85.4</v>
      </c>
      <c r="O29" s="136">
        <v>1.9219999999999999</v>
      </c>
      <c r="P29" s="23"/>
      <c r="T29" s="81"/>
      <c r="U29" s="82"/>
      <c r="V29" s="82"/>
      <c r="W29" s="80"/>
      <c r="X29" s="42"/>
      <c r="Z29" s="42"/>
    </row>
    <row r="30" spans="1:26">
      <c r="A30" s="5">
        <v>36</v>
      </c>
      <c r="B30" s="29">
        <v>41292</v>
      </c>
      <c r="C30" s="30" t="s">
        <v>22</v>
      </c>
      <c r="D30" s="31" t="s">
        <v>24</v>
      </c>
      <c r="E30" s="16">
        <v>0.1</v>
      </c>
      <c r="F30" s="16">
        <v>3</v>
      </c>
      <c r="G30" s="109" t="s">
        <v>87</v>
      </c>
      <c r="H30" s="110">
        <v>28.11</v>
      </c>
      <c r="I30" s="116">
        <v>6858</v>
      </c>
      <c r="J30" s="111">
        <v>6650</v>
      </c>
      <c r="K30" s="118">
        <v>3.8359999999999999</v>
      </c>
      <c r="L30" s="112">
        <v>31.13</v>
      </c>
      <c r="M30" s="115">
        <v>97.52</v>
      </c>
      <c r="N30" s="116">
        <v>90.9</v>
      </c>
      <c r="O30" s="113">
        <v>1.9890000000000001</v>
      </c>
      <c r="P30" s="54">
        <f>N30/J30*1000</f>
        <v>13.669172932330827</v>
      </c>
      <c r="T30" s="80"/>
      <c r="U30" s="82"/>
      <c r="V30" s="82"/>
      <c r="W30" s="80"/>
      <c r="X30" s="42"/>
      <c r="Z30" s="42"/>
    </row>
    <row r="31" spans="1:26" ht="15" thickBot="1">
      <c r="A31" s="32">
        <v>36</v>
      </c>
      <c r="B31" s="29">
        <v>41292</v>
      </c>
      <c r="C31" s="30" t="s">
        <v>22</v>
      </c>
      <c r="D31" s="31" t="s">
        <v>24</v>
      </c>
      <c r="E31" s="16">
        <v>0.1</v>
      </c>
      <c r="F31" s="17">
        <v>3</v>
      </c>
      <c r="G31" s="129" t="s">
        <v>88</v>
      </c>
      <c r="H31" s="130">
        <v>28.21</v>
      </c>
      <c r="I31" s="131">
        <v>6436</v>
      </c>
      <c r="J31" s="132">
        <v>6650</v>
      </c>
      <c r="K31" s="133">
        <v>3.8090000000000002</v>
      </c>
      <c r="L31" s="134">
        <v>31.34</v>
      </c>
      <c r="M31" s="135">
        <v>84.34</v>
      </c>
      <c r="N31" s="131">
        <v>90.9</v>
      </c>
      <c r="O31" s="136">
        <v>1.9259999999999999</v>
      </c>
      <c r="P31" s="23"/>
      <c r="T31" s="81"/>
      <c r="U31" s="82"/>
      <c r="V31" s="82"/>
      <c r="W31" s="80"/>
      <c r="X31" s="42"/>
      <c r="Z31" s="42"/>
    </row>
    <row r="32" spans="1:26">
      <c r="A32" s="5">
        <v>37</v>
      </c>
      <c r="B32" s="29">
        <v>41292</v>
      </c>
      <c r="C32" s="30" t="s">
        <v>22</v>
      </c>
      <c r="D32" s="31" t="s">
        <v>24</v>
      </c>
      <c r="E32" s="16">
        <v>0.5</v>
      </c>
      <c r="F32" s="16">
        <v>1</v>
      </c>
      <c r="G32" s="109" t="s">
        <v>93</v>
      </c>
      <c r="H32" s="110">
        <v>28.29</v>
      </c>
      <c r="I32" s="116">
        <v>6087</v>
      </c>
      <c r="J32" s="111">
        <v>6500</v>
      </c>
      <c r="K32" s="118">
        <v>3.7839999999999998</v>
      </c>
      <c r="L32" s="112">
        <v>31.23</v>
      </c>
      <c r="M32" s="115">
        <v>90.55</v>
      </c>
      <c r="N32" s="116">
        <v>99.8</v>
      </c>
      <c r="O32" s="113">
        <v>1.9570000000000001</v>
      </c>
      <c r="P32" s="54">
        <f>N32/J32*1000</f>
        <v>15.353846153846154</v>
      </c>
      <c r="T32" s="80"/>
      <c r="U32" s="82"/>
      <c r="V32" s="82"/>
      <c r="W32" s="80"/>
      <c r="X32" s="42"/>
      <c r="Z32" s="42"/>
    </row>
    <row r="33" spans="1:26" ht="15" thickBot="1">
      <c r="A33" s="32">
        <v>37</v>
      </c>
      <c r="B33" s="29">
        <v>41292</v>
      </c>
      <c r="C33" s="30" t="s">
        <v>22</v>
      </c>
      <c r="D33" s="31" t="s">
        <v>24</v>
      </c>
      <c r="E33" s="16">
        <v>0.5</v>
      </c>
      <c r="F33" s="17">
        <v>1</v>
      </c>
      <c r="G33" s="129" t="s">
        <v>94</v>
      </c>
      <c r="H33" s="130">
        <v>28.1</v>
      </c>
      <c r="I33" s="131">
        <v>6922</v>
      </c>
      <c r="J33" s="132">
        <v>6500</v>
      </c>
      <c r="K33" s="133">
        <v>3.84</v>
      </c>
      <c r="L33" s="134">
        <v>30.97</v>
      </c>
      <c r="M33" s="135">
        <v>109</v>
      </c>
      <c r="N33" s="131">
        <v>99.8</v>
      </c>
      <c r="O33" s="136">
        <v>2.0369999999999999</v>
      </c>
      <c r="P33" s="23"/>
      <c r="T33" s="81"/>
      <c r="U33" s="82"/>
      <c r="V33" s="82"/>
      <c r="W33" s="80"/>
      <c r="X33" s="42"/>
      <c r="Z33" s="42"/>
    </row>
    <row r="34" spans="1:26">
      <c r="A34" s="5">
        <v>38</v>
      </c>
      <c r="B34" s="29">
        <v>41292</v>
      </c>
      <c r="C34" s="30" t="s">
        <v>22</v>
      </c>
      <c r="D34" s="31" t="s">
        <v>24</v>
      </c>
      <c r="E34" s="16">
        <v>0.5</v>
      </c>
      <c r="F34" s="199">
        <v>2</v>
      </c>
      <c r="G34" s="109" t="s">
        <v>99</v>
      </c>
      <c r="H34" s="110">
        <v>28.37</v>
      </c>
      <c r="I34" s="116">
        <v>5760</v>
      </c>
      <c r="J34" s="111">
        <v>6360</v>
      </c>
      <c r="K34" s="118">
        <v>3.76</v>
      </c>
      <c r="L34" s="112">
        <v>30.99</v>
      </c>
      <c r="M34" s="115">
        <v>107.7</v>
      </c>
      <c r="N34" s="116">
        <v>88.9</v>
      </c>
      <c r="O34" s="113">
        <v>2.032</v>
      </c>
      <c r="P34" s="54">
        <f>N34/J34*1000</f>
        <v>13.977987421383649</v>
      </c>
      <c r="T34" s="80"/>
      <c r="U34" s="82"/>
      <c r="V34" s="82"/>
      <c r="W34" s="80"/>
      <c r="X34" s="42"/>
      <c r="Z34" s="42"/>
    </row>
    <row r="35" spans="1:26" ht="15" thickBot="1">
      <c r="A35" s="32">
        <v>38</v>
      </c>
      <c r="B35" s="29">
        <v>41292</v>
      </c>
      <c r="C35" s="30" t="s">
        <v>22</v>
      </c>
      <c r="D35" s="31" t="s">
        <v>24</v>
      </c>
      <c r="E35" s="16">
        <v>0.5</v>
      </c>
      <c r="F35" s="17">
        <v>2</v>
      </c>
      <c r="G35" s="129" t="s">
        <v>100</v>
      </c>
      <c r="H35" s="130">
        <v>28.09</v>
      </c>
      <c r="I35" s="131">
        <v>6969</v>
      </c>
      <c r="J35" s="132">
        <v>6360</v>
      </c>
      <c r="K35" s="133">
        <v>3.843</v>
      </c>
      <c r="L35" s="134">
        <v>31.6</v>
      </c>
      <c r="M35" s="135">
        <v>70.11</v>
      </c>
      <c r="N35" s="131">
        <v>88.9</v>
      </c>
      <c r="O35" s="136">
        <v>1.8460000000000001</v>
      </c>
      <c r="P35" s="23"/>
      <c r="T35" s="81"/>
      <c r="U35" s="82"/>
      <c r="V35" s="82"/>
      <c r="W35" s="80"/>
      <c r="X35" s="42"/>
      <c r="Z35" s="42"/>
    </row>
    <row r="36" spans="1:26">
      <c r="A36" s="5">
        <v>39</v>
      </c>
      <c r="B36" s="29">
        <v>41292</v>
      </c>
      <c r="C36" s="30" t="s">
        <v>22</v>
      </c>
      <c r="D36" s="31" t="s">
        <v>24</v>
      </c>
      <c r="E36" s="16">
        <v>0.5</v>
      </c>
      <c r="F36" s="16">
        <v>3</v>
      </c>
      <c r="G36" s="109" t="s">
        <v>110</v>
      </c>
      <c r="H36" s="110">
        <v>28.23</v>
      </c>
      <c r="I36" s="116">
        <v>6332</v>
      </c>
      <c r="J36" s="111">
        <v>6460</v>
      </c>
      <c r="K36" s="118">
        <v>3.802</v>
      </c>
      <c r="L36" s="112">
        <v>31.37</v>
      </c>
      <c r="M36" s="115">
        <v>82.6</v>
      </c>
      <c r="N36" s="116">
        <v>92.6</v>
      </c>
      <c r="O36" s="113">
        <v>1.917</v>
      </c>
      <c r="P36" s="54">
        <f>N36/J36*1000</f>
        <v>14.3343653250774</v>
      </c>
      <c r="T36" s="80"/>
      <c r="U36" s="82"/>
      <c r="V36" s="82"/>
      <c r="W36" s="80"/>
      <c r="X36" s="42"/>
      <c r="Z36" s="42"/>
    </row>
    <row r="37" spans="1:26" ht="15" thickBot="1">
      <c r="A37" s="32">
        <v>39</v>
      </c>
      <c r="B37" s="29">
        <v>41292</v>
      </c>
      <c r="C37" s="30" t="s">
        <v>22</v>
      </c>
      <c r="D37" s="31" t="s">
        <v>24</v>
      </c>
      <c r="E37" s="16">
        <v>0.5</v>
      </c>
      <c r="F37" s="17">
        <v>3</v>
      </c>
      <c r="G37" s="129" t="s">
        <v>111</v>
      </c>
      <c r="H37" s="130">
        <v>28.17</v>
      </c>
      <c r="I37" s="131">
        <v>6597</v>
      </c>
      <c r="J37" s="132">
        <v>6460</v>
      </c>
      <c r="K37" s="133">
        <v>3.819</v>
      </c>
      <c r="L37" s="134">
        <v>31.06</v>
      </c>
      <c r="M37" s="135">
        <v>102.7</v>
      </c>
      <c r="N37" s="131">
        <v>92.6</v>
      </c>
      <c r="O37" s="136">
        <v>2.0110000000000001</v>
      </c>
      <c r="P37" s="24"/>
      <c r="T37" s="81"/>
      <c r="U37" s="82"/>
      <c r="V37" s="82"/>
      <c r="W37" s="80"/>
      <c r="X37" s="98"/>
      <c r="Z37" s="98"/>
    </row>
    <row r="38" spans="1:26">
      <c r="A38" s="5">
        <v>40</v>
      </c>
      <c r="B38" s="29">
        <v>41292</v>
      </c>
      <c r="C38" s="30" t="s">
        <v>22</v>
      </c>
      <c r="D38" s="31" t="s">
        <v>24</v>
      </c>
      <c r="E38" s="16">
        <v>1</v>
      </c>
      <c r="F38" s="16">
        <v>1</v>
      </c>
      <c r="G38" s="109" t="s">
        <v>120</v>
      </c>
      <c r="H38" s="110">
        <v>28.28</v>
      </c>
      <c r="I38" s="116">
        <v>6132</v>
      </c>
      <c r="J38" s="111">
        <v>5980</v>
      </c>
      <c r="K38" s="118">
        <v>3.7879999999999998</v>
      </c>
      <c r="L38" s="112">
        <v>31.1</v>
      </c>
      <c r="M38" s="115">
        <v>99.66</v>
      </c>
      <c r="N38" s="116">
        <v>104</v>
      </c>
      <c r="O38" s="113">
        <v>1.9990000000000001</v>
      </c>
      <c r="P38" s="54">
        <f>N38/J38*1000</f>
        <v>17.391304347826086</v>
      </c>
      <c r="T38" s="80"/>
      <c r="U38" s="82"/>
      <c r="V38" s="82"/>
      <c r="W38" s="80"/>
      <c r="X38" s="42"/>
      <c r="Z38" s="42"/>
    </row>
    <row r="39" spans="1:26" ht="15" thickBot="1">
      <c r="A39" s="32">
        <v>40</v>
      </c>
      <c r="B39" s="29">
        <v>41292</v>
      </c>
      <c r="C39" s="30" t="s">
        <v>22</v>
      </c>
      <c r="D39" s="31" t="s">
        <v>24</v>
      </c>
      <c r="E39" s="16">
        <v>1</v>
      </c>
      <c r="F39" s="17">
        <v>1</v>
      </c>
      <c r="G39" s="129" t="s">
        <v>121</v>
      </c>
      <c r="H39" s="130">
        <v>28.35</v>
      </c>
      <c r="I39" s="131">
        <v>5837</v>
      </c>
      <c r="J39" s="132">
        <v>5980</v>
      </c>
      <c r="K39" s="133">
        <v>3.766</v>
      </c>
      <c r="L39" s="134">
        <v>30.97</v>
      </c>
      <c r="M39" s="135">
        <v>108.9</v>
      </c>
      <c r="N39" s="131">
        <v>104</v>
      </c>
      <c r="O39" s="136">
        <v>2.0369999999999999</v>
      </c>
      <c r="P39" s="23"/>
      <c r="T39" s="81"/>
      <c r="U39" s="82"/>
      <c r="V39" s="82"/>
      <c r="W39" s="80"/>
      <c r="X39" s="42"/>
      <c r="Z39" s="42"/>
    </row>
    <row r="40" spans="1:26">
      <c r="A40" s="5">
        <v>41</v>
      </c>
      <c r="B40" s="29">
        <v>41292</v>
      </c>
      <c r="C40" s="30" t="s">
        <v>22</v>
      </c>
      <c r="D40" s="31" t="s">
        <v>24</v>
      </c>
      <c r="E40" s="16">
        <v>1</v>
      </c>
      <c r="F40" s="199">
        <v>2</v>
      </c>
      <c r="G40" s="109" t="s">
        <v>71</v>
      </c>
      <c r="H40" s="110">
        <v>28.41</v>
      </c>
      <c r="I40" s="116">
        <v>5603</v>
      </c>
      <c r="J40" s="111">
        <v>5780</v>
      </c>
      <c r="K40" s="118">
        <v>3.7480000000000002</v>
      </c>
      <c r="L40" s="112">
        <v>31.02</v>
      </c>
      <c r="M40" s="115">
        <v>105.5</v>
      </c>
      <c r="N40" s="116">
        <v>98.9</v>
      </c>
      <c r="O40" s="113">
        <v>2.0230000000000001</v>
      </c>
      <c r="P40" s="54">
        <f>N40/J40*1000</f>
        <v>17.110726643598618</v>
      </c>
      <c r="T40" s="80"/>
      <c r="U40" s="82"/>
      <c r="V40" s="82"/>
      <c r="W40" s="80"/>
      <c r="X40" s="42"/>
      <c r="Z40" s="42"/>
    </row>
    <row r="41" spans="1:26" ht="15" thickBot="1">
      <c r="A41" s="32">
        <v>41</v>
      </c>
      <c r="B41" s="29">
        <v>41292</v>
      </c>
      <c r="C41" s="30" t="s">
        <v>22</v>
      </c>
      <c r="D41" s="31" t="s">
        <v>24</v>
      </c>
      <c r="E41" s="16">
        <v>1</v>
      </c>
      <c r="F41" s="17">
        <v>2</v>
      </c>
      <c r="G41" s="129" t="s">
        <v>72</v>
      </c>
      <c r="H41" s="130">
        <v>28.33</v>
      </c>
      <c r="I41" s="131">
        <v>5947</v>
      </c>
      <c r="J41" s="132">
        <v>5780</v>
      </c>
      <c r="K41" s="133">
        <v>3.774</v>
      </c>
      <c r="L41" s="134">
        <v>31.21</v>
      </c>
      <c r="M41" s="135">
        <v>92.25</v>
      </c>
      <c r="N41" s="131">
        <v>98.9</v>
      </c>
      <c r="O41" s="136">
        <v>1.9650000000000001</v>
      </c>
      <c r="P41" s="23"/>
      <c r="T41" s="81"/>
      <c r="U41" s="82"/>
      <c r="V41" s="82"/>
      <c r="W41" s="80"/>
      <c r="X41" s="42"/>
      <c r="Z41" s="42"/>
    </row>
    <row r="42" spans="1:26">
      <c r="A42" s="5">
        <v>42</v>
      </c>
      <c r="B42" s="29">
        <v>41292</v>
      </c>
      <c r="C42" s="30" t="s">
        <v>22</v>
      </c>
      <c r="D42" s="31" t="s">
        <v>24</v>
      </c>
      <c r="E42" s="16">
        <v>1</v>
      </c>
      <c r="F42" s="16">
        <v>3</v>
      </c>
      <c r="G42" s="109" t="s">
        <v>77</v>
      </c>
      <c r="H42" s="110">
        <v>28.59</v>
      </c>
      <c r="I42" s="116">
        <v>4988</v>
      </c>
      <c r="J42" s="111">
        <v>4990</v>
      </c>
      <c r="K42" s="118">
        <v>3.698</v>
      </c>
      <c r="L42" s="112">
        <v>31.05</v>
      </c>
      <c r="M42" s="115">
        <v>103.4</v>
      </c>
      <c r="N42" s="116">
        <v>105</v>
      </c>
      <c r="O42" s="113">
        <v>2.0150000000000001</v>
      </c>
      <c r="P42" s="54">
        <f>N42/J42*1000</f>
        <v>21.042084168336675</v>
      </c>
      <c r="T42" s="80"/>
      <c r="U42" s="82"/>
      <c r="V42" s="82"/>
      <c r="W42" s="80"/>
      <c r="X42" s="42"/>
      <c r="Z42" s="42"/>
    </row>
    <row r="43" spans="1:26" ht="15" thickBot="1">
      <c r="A43" s="32">
        <v>42</v>
      </c>
      <c r="B43" s="29">
        <v>41292</v>
      </c>
      <c r="C43" s="30" t="s">
        <v>22</v>
      </c>
      <c r="D43" s="31" t="s">
        <v>24</v>
      </c>
      <c r="E43" s="16">
        <v>1</v>
      </c>
      <c r="F43" s="17">
        <v>3</v>
      </c>
      <c r="G43" s="129" t="s">
        <v>78</v>
      </c>
      <c r="H43" s="130">
        <v>28.59</v>
      </c>
      <c r="I43" s="131">
        <v>4985</v>
      </c>
      <c r="J43" s="132">
        <v>4990</v>
      </c>
      <c r="K43" s="133">
        <v>3.698</v>
      </c>
      <c r="L43" s="134">
        <v>31.01</v>
      </c>
      <c r="M43" s="135">
        <v>105.8</v>
      </c>
      <c r="N43" s="131">
        <v>105</v>
      </c>
      <c r="O43" s="136">
        <v>2.024</v>
      </c>
      <c r="P43" s="23"/>
      <c r="T43" s="81"/>
      <c r="U43" s="82"/>
      <c r="V43" s="82"/>
      <c r="W43" s="80"/>
      <c r="X43" s="42"/>
      <c r="Z43" s="42"/>
    </row>
    <row r="44" spans="1:26">
      <c r="A44" s="5">
        <v>43</v>
      </c>
      <c r="B44" s="29">
        <v>41292</v>
      </c>
      <c r="C44" s="30" t="s">
        <v>22</v>
      </c>
      <c r="D44" s="31" t="s">
        <v>24</v>
      </c>
      <c r="E44" s="16">
        <v>5</v>
      </c>
      <c r="F44" s="16">
        <v>1</v>
      </c>
      <c r="G44" s="109" t="s">
        <v>83</v>
      </c>
      <c r="H44" s="110">
        <v>28.41</v>
      </c>
      <c r="I44" s="116">
        <v>5602</v>
      </c>
      <c r="J44" s="111">
        <v>5610</v>
      </c>
      <c r="K44" s="118">
        <v>3.7480000000000002</v>
      </c>
      <c r="L44" s="112">
        <v>31.24</v>
      </c>
      <c r="M44" s="115">
        <v>90.26</v>
      </c>
      <c r="N44" s="116">
        <v>88.1</v>
      </c>
      <c r="O44" s="113">
        <v>1.9550000000000001</v>
      </c>
      <c r="P44" s="54">
        <f>N44/J44*1000</f>
        <v>15.704099821746878</v>
      </c>
      <c r="T44" s="80"/>
      <c r="U44" s="82"/>
      <c r="V44" s="82"/>
      <c r="W44" s="80"/>
      <c r="X44" s="42"/>
      <c r="Z44" s="42"/>
    </row>
    <row r="45" spans="1:26" ht="15" thickBot="1">
      <c r="A45" s="32">
        <v>43</v>
      </c>
      <c r="B45" s="29">
        <v>41292</v>
      </c>
      <c r="C45" s="30" t="s">
        <v>22</v>
      </c>
      <c r="D45" s="31" t="s">
        <v>24</v>
      </c>
      <c r="E45" s="16">
        <v>5</v>
      </c>
      <c r="F45" s="17">
        <v>1</v>
      </c>
      <c r="G45" s="129" t="s">
        <v>84</v>
      </c>
      <c r="H45" s="130">
        <v>28.41</v>
      </c>
      <c r="I45" s="131">
        <v>5619</v>
      </c>
      <c r="J45" s="132">
        <v>5610</v>
      </c>
      <c r="K45" s="133">
        <v>3.75</v>
      </c>
      <c r="L45" s="134">
        <v>31.31</v>
      </c>
      <c r="M45" s="135">
        <v>85.98</v>
      </c>
      <c r="N45" s="131">
        <v>88.1</v>
      </c>
      <c r="O45" s="136">
        <v>1.9339999999999999</v>
      </c>
      <c r="P45" s="23"/>
      <c r="T45" s="81"/>
      <c r="U45" s="82"/>
      <c r="V45" s="82"/>
      <c r="W45" s="80"/>
      <c r="X45" s="42"/>
      <c r="Z45" s="42"/>
    </row>
    <row r="46" spans="1:26">
      <c r="A46" s="5">
        <v>44</v>
      </c>
      <c r="B46" s="29">
        <v>41292</v>
      </c>
      <c r="C46" s="30" t="s">
        <v>22</v>
      </c>
      <c r="D46" s="31" t="s">
        <v>24</v>
      </c>
      <c r="E46" s="16">
        <v>5</v>
      </c>
      <c r="F46" s="199">
        <v>2</v>
      </c>
      <c r="G46" s="109" t="s">
        <v>89</v>
      </c>
      <c r="H46" s="110">
        <v>28.2</v>
      </c>
      <c r="I46" s="116">
        <v>6454</v>
      </c>
      <c r="J46" s="111">
        <v>6250</v>
      </c>
      <c r="K46" s="118">
        <v>3.81</v>
      </c>
      <c r="L46" s="112">
        <v>31.15</v>
      </c>
      <c r="M46" s="115">
        <v>95.96</v>
      </c>
      <c r="N46" s="116">
        <v>112</v>
      </c>
      <c r="O46" s="113">
        <v>1.982</v>
      </c>
      <c r="P46" s="54">
        <f>N46/J46*1000</f>
        <v>17.919999999999998</v>
      </c>
      <c r="T46" s="80"/>
      <c r="U46" s="82"/>
      <c r="V46" s="82"/>
      <c r="W46" s="80"/>
      <c r="X46" s="42"/>
      <c r="Z46" s="42"/>
    </row>
    <row r="47" spans="1:26" ht="15" thickBot="1">
      <c r="A47" s="32">
        <v>44</v>
      </c>
      <c r="B47" s="29">
        <v>41292</v>
      </c>
      <c r="C47" s="30" t="s">
        <v>22</v>
      </c>
      <c r="D47" s="31" t="s">
        <v>24</v>
      </c>
      <c r="E47" s="16">
        <v>5</v>
      </c>
      <c r="F47" s="17">
        <v>2</v>
      </c>
      <c r="G47" s="129" t="s">
        <v>90</v>
      </c>
      <c r="H47" s="130">
        <v>28.3</v>
      </c>
      <c r="I47" s="131">
        <v>6043</v>
      </c>
      <c r="J47" s="132">
        <v>6250</v>
      </c>
      <c r="K47" s="133">
        <v>3.7810000000000001</v>
      </c>
      <c r="L47" s="134">
        <v>30.75</v>
      </c>
      <c r="M47" s="135">
        <v>127.1</v>
      </c>
      <c r="N47" s="131">
        <v>112</v>
      </c>
      <c r="O47" s="136">
        <v>2.1040000000000001</v>
      </c>
      <c r="P47" s="23"/>
      <c r="T47" s="81"/>
      <c r="U47" s="82"/>
      <c r="V47" s="82"/>
      <c r="W47" s="80"/>
      <c r="X47" s="42"/>
      <c r="Z47" s="42"/>
    </row>
    <row r="48" spans="1:26">
      <c r="A48" s="5">
        <v>45</v>
      </c>
      <c r="B48" s="29">
        <v>41292</v>
      </c>
      <c r="C48" s="30" t="s">
        <v>22</v>
      </c>
      <c r="D48" s="31" t="s">
        <v>24</v>
      </c>
      <c r="E48" s="16">
        <v>5</v>
      </c>
      <c r="F48" s="16">
        <v>3</v>
      </c>
      <c r="G48" s="109" t="s">
        <v>95</v>
      </c>
      <c r="H48" s="110">
        <v>28.2</v>
      </c>
      <c r="I48" s="116">
        <v>6453</v>
      </c>
      <c r="J48" s="111">
        <v>6260</v>
      </c>
      <c r="K48" s="118">
        <v>3.81</v>
      </c>
      <c r="L48" s="112">
        <v>31.1</v>
      </c>
      <c r="M48" s="115">
        <v>99.47</v>
      </c>
      <c r="N48" s="116">
        <v>111</v>
      </c>
      <c r="O48" s="113">
        <v>1.998</v>
      </c>
      <c r="P48" s="54">
        <f>N48/J48*1000</f>
        <v>17.731629392971243</v>
      </c>
      <c r="T48" s="80"/>
      <c r="U48" s="82"/>
      <c r="V48" s="82"/>
      <c r="W48" s="80"/>
      <c r="X48" s="42"/>
      <c r="Z48" s="42"/>
    </row>
    <row r="49" spans="1:26" ht="15" thickBot="1">
      <c r="A49" s="32">
        <v>45</v>
      </c>
      <c r="B49" s="29">
        <v>41292</v>
      </c>
      <c r="C49" s="30" t="s">
        <v>22</v>
      </c>
      <c r="D49" s="31" t="s">
        <v>24</v>
      </c>
      <c r="E49" s="16">
        <v>5</v>
      </c>
      <c r="F49" s="17">
        <v>3</v>
      </c>
      <c r="G49" s="129" t="s">
        <v>96</v>
      </c>
      <c r="H49" s="130">
        <v>28.3</v>
      </c>
      <c r="I49" s="131">
        <v>6070</v>
      </c>
      <c r="J49" s="132">
        <v>6260</v>
      </c>
      <c r="K49" s="133">
        <v>3.7829999999999999</v>
      </c>
      <c r="L49" s="134">
        <v>30.8</v>
      </c>
      <c r="M49" s="135">
        <v>123.2</v>
      </c>
      <c r="N49" s="131">
        <v>111</v>
      </c>
      <c r="O49" s="136">
        <v>2.09</v>
      </c>
      <c r="P49" s="23"/>
      <c r="T49" s="81"/>
      <c r="U49" s="82"/>
      <c r="V49" s="82"/>
      <c r="W49" s="80"/>
      <c r="X49" s="42"/>
      <c r="Z49" s="42"/>
    </row>
    <row r="50" spans="1:26">
      <c r="A50" s="5">
        <v>46</v>
      </c>
      <c r="B50" s="29">
        <v>41298</v>
      </c>
      <c r="C50" s="30" t="s">
        <v>22</v>
      </c>
      <c r="D50" s="31" t="s">
        <v>25</v>
      </c>
      <c r="E50" s="16">
        <v>0</v>
      </c>
      <c r="F50" s="16">
        <v>1</v>
      </c>
      <c r="G50" s="109" t="s">
        <v>101</v>
      </c>
      <c r="H50" s="110">
        <v>28.24</v>
      </c>
      <c r="I50" s="116">
        <v>6309</v>
      </c>
      <c r="J50" s="111">
        <v>6790</v>
      </c>
      <c r="K50" s="118">
        <v>3.8</v>
      </c>
      <c r="L50" s="112">
        <v>32.69</v>
      </c>
      <c r="M50" s="115">
        <v>32.61</v>
      </c>
      <c r="N50" s="116">
        <v>28.4</v>
      </c>
      <c r="O50" s="113">
        <v>1.5129999999999999</v>
      </c>
      <c r="P50" s="54">
        <f>N50/J50*1000</f>
        <v>4.1826215022091313</v>
      </c>
      <c r="T50" s="80"/>
      <c r="U50" s="82"/>
      <c r="V50" s="82"/>
      <c r="W50" s="80"/>
      <c r="X50" s="42"/>
      <c r="Z50" s="42"/>
    </row>
    <row r="51" spans="1:26" ht="15" thickBot="1">
      <c r="A51" s="32">
        <v>46</v>
      </c>
      <c r="B51" s="29">
        <v>41298</v>
      </c>
      <c r="C51" s="30" t="s">
        <v>22</v>
      </c>
      <c r="D51" s="31" t="s">
        <v>25</v>
      </c>
      <c r="E51" s="17">
        <v>0</v>
      </c>
      <c r="F51" s="17">
        <v>1</v>
      </c>
      <c r="G51" s="129" t="s">
        <v>102</v>
      </c>
      <c r="H51" s="130">
        <v>28.03</v>
      </c>
      <c r="I51" s="131">
        <v>7265</v>
      </c>
      <c r="J51" s="132">
        <v>6790</v>
      </c>
      <c r="K51" s="133">
        <v>3.8610000000000002</v>
      </c>
      <c r="L51" s="134">
        <v>33.11</v>
      </c>
      <c r="M51" s="135">
        <v>24.26</v>
      </c>
      <c r="N51" s="131">
        <v>28.4</v>
      </c>
      <c r="O51" s="136">
        <v>1.385</v>
      </c>
      <c r="P51" s="23"/>
      <c r="T51" s="81"/>
      <c r="U51" s="82"/>
      <c r="V51" s="82"/>
      <c r="W51" s="80"/>
      <c r="X51" s="42"/>
      <c r="Z51" s="42"/>
    </row>
    <row r="52" spans="1:26">
      <c r="A52" s="5">
        <v>47</v>
      </c>
      <c r="B52" s="29">
        <v>41298</v>
      </c>
      <c r="C52" s="30" t="s">
        <v>22</v>
      </c>
      <c r="D52" s="31" t="s">
        <v>25</v>
      </c>
      <c r="E52" s="16">
        <v>0</v>
      </c>
      <c r="F52" s="199">
        <v>2</v>
      </c>
      <c r="G52" s="109" t="s">
        <v>112</v>
      </c>
      <c r="H52" s="110">
        <v>27.86</v>
      </c>
      <c r="I52" s="116">
        <v>8136</v>
      </c>
      <c r="J52" s="111">
        <v>7710</v>
      </c>
      <c r="K52" s="118">
        <v>3.91</v>
      </c>
      <c r="L52" s="112">
        <v>33.58</v>
      </c>
      <c r="M52" s="115">
        <v>17.350000000000001</v>
      </c>
      <c r="N52" s="116">
        <v>18.899999999999999</v>
      </c>
      <c r="O52" s="113">
        <v>1.2390000000000001</v>
      </c>
      <c r="P52" s="54">
        <f>N52/J52*1000</f>
        <v>2.4513618677042799</v>
      </c>
      <c r="T52" s="80"/>
      <c r="U52" s="82"/>
      <c r="V52" s="82"/>
      <c r="W52" s="80"/>
      <c r="X52" s="42"/>
      <c r="Z52" s="42"/>
    </row>
    <row r="53" spans="1:26" ht="15" thickBot="1">
      <c r="A53" s="32">
        <v>47</v>
      </c>
      <c r="B53" s="29">
        <v>41298</v>
      </c>
      <c r="C53" s="30" t="s">
        <v>22</v>
      </c>
      <c r="D53" s="31" t="s">
        <v>25</v>
      </c>
      <c r="E53" s="17">
        <v>0</v>
      </c>
      <c r="F53" s="17">
        <v>2</v>
      </c>
      <c r="G53" s="129" t="s">
        <v>113</v>
      </c>
      <c r="H53" s="130">
        <v>28.03</v>
      </c>
      <c r="I53" s="131">
        <v>7281</v>
      </c>
      <c r="J53" s="132">
        <v>7710</v>
      </c>
      <c r="K53" s="133">
        <v>3.8620000000000001</v>
      </c>
      <c r="L53" s="134">
        <v>33.35</v>
      </c>
      <c r="M53" s="135">
        <v>20.43</v>
      </c>
      <c r="N53" s="131">
        <v>18.899999999999999</v>
      </c>
      <c r="O53" s="136">
        <v>1.31</v>
      </c>
      <c r="P53" s="23"/>
      <c r="T53" s="81"/>
      <c r="U53" s="82"/>
      <c r="V53" s="82"/>
      <c r="W53" s="80"/>
      <c r="X53" s="42"/>
      <c r="Z53" s="42"/>
    </row>
    <row r="54" spans="1:26">
      <c r="A54" s="5">
        <v>48</v>
      </c>
      <c r="B54" s="29">
        <v>41298</v>
      </c>
      <c r="C54" s="30" t="s">
        <v>22</v>
      </c>
      <c r="D54" s="31" t="s">
        <v>25</v>
      </c>
      <c r="E54" s="16">
        <v>0</v>
      </c>
      <c r="F54" s="16">
        <v>3</v>
      </c>
      <c r="G54" s="109" t="s">
        <v>122</v>
      </c>
      <c r="H54" s="110">
        <v>28.22</v>
      </c>
      <c r="I54" s="116">
        <v>6405</v>
      </c>
      <c r="J54" s="111">
        <v>6820</v>
      </c>
      <c r="K54" s="118">
        <v>3.8069999999999999</v>
      </c>
      <c r="L54" s="112">
        <v>33.74</v>
      </c>
      <c r="M54" s="115">
        <v>15.51</v>
      </c>
      <c r="N54" s="116">
        <v>15.9</v>
      </c>
      <c r="O54" s="113">
        <v>1.1910000000000001</v>
      </c>
      <c r="P54" s="54">
        <f>N54/J54*1000</f>
        <v>2.3313782991202343</v>
      </c>
      <c r="T54" s="80"/>
      <c r="U54" s="82"/>
      <c r="V54" s="82"/>
      <c r="W54" s="80"/>
      <c r="X54" s="42"/>
      <c r="Z54" s="42"/>
    </row>
    <row r="55" spans="1:26" ht="15" thickBot="1">
      <c r="A55" s="32">
        <v>48</v>
      </c>
      <c r="B55" s="29">
        <v>41298</v>
      </c>
      <c r="C55" s="30" t="s">
        <v>22</v>
      </c>
      <c r="D55" s="31" t="s">
        <v>25</v>
      </c>
      <c r="E55" s="17">
        <v>0</v>
      </c>
      <c r="F55" s="17">
        <v>3</v>
      </c>
      <c r="G55" s="129" t="s">
        <v>123</v>
      </c>
      <c r="H55" s="130">
        <v>28.03</v>
      </c>
      <c r="I55" s="131">
        <v>7241</v>
      </c>
      <c r="J55" s="132">
        <v>6820</v>
      </c>
      <c r="K55" s="133">
        <v>3.86</v>
      </c>
      <c r="L55" s="134">
        <v>33.67</v>
      </c>
      <c r="M55" s="135">
        <v>16.3</v>
      </c>
      <c r="N55" s="131">
        <v>15.9</v>
      </c>
      <c r="O55" s="136">
        <v>1.212</v>
      </c>
      <c r="P55" s="23"/>
      <c r="T55" s="81"/>
      <c r="U55" s="82"/>
      <c r="V55" s="82"/>
      <c r="W55" s="80"/>
      <c r="X55" s="42"/>
      <c r="Z55" s="42"/>
    </row>
    <row r="56" spans="1:26">
      <c r="A56" s="32" t="s">
        <v>30</v>
      </c>
      <c r="B56" s="3"/>
      <c r="C56" s="30"/>
      <c r="D56" s="2"/>
      <c r="E56" s="16"/>
      <c r="F56" s="16"/>
      <c r="G56" s="109" t="s">
        <v>106</v>
      </c>
      <c r="H56" s="110">
        <v>30.3</v>
      </c>
      <c r="I56" s="116">
        <v>1577</v>
      </c>
      <c r="J56" s="111">
        <v>1700</v>
      </c>
      <c r="K56" s="118">
        <v>3.198</v>
      </c>
      <c r="L56" s="112">
        <v>27.1</v>
      </c>
      <c r="M56" s="115">
        <v>1660</v>
      </c>
      <c r="N56" s="116">
        <v>1750</v>
      </c>
      <c r="O56" s="113">
        <v>3.22</v>
      </c>
      <c r="P56" s="54">
        <f>N56/J56*1000</f>
        <v>1029.4117647058822</v>
      </c>
      <c r="T56" s="80"/>
      <c r="U56" s="82"/>
      <c r="V56" s="82"/>
      <c r="W56" s="80"/>
      <c r="X56" s="42"/>
      <c r="Z56" s="42"/>
    </row>
    <row r="57" spans="1:26" ht="15" thickBot="1">
      <c r="A57" s="15"/>
      <c r="B57" s="8"/>
      <c r="C57" s="9"/>
      <c r="D57" s="9"/>
      <c r="E57" s="17"/>
      <c r="F57" s="17"/>
      <c r="G57" s="129" t="s">
        <v>107</v>
      </c>
      <c r="H57" s="130">
        <v>30.09</v>
      </c>
      <c r="I57" s="131">
        <v>1815</v>
      </c>
      <c r="J57" s="132">
        <v>1700</v>
      </c>
      <c r="K57" s="133">
        <v>3.2589999999999999</v>
      </c>
      <c r="L57" s="134">
        <v>26.96</v>
      </c>
      <c r="M57" s="135">
        <v>1832</v>
      </c>
      <c r="N57" s="131">
        <v>1750</v>
      </c>
      <c r="O57" s="136">
        <v>3.2629999999999999</v>
      </c>
      <c r="P57" s="23"/>
      <c r="T57" s="81"/>
      <c r="U57" s="82"/>
      <c r="V57" s="82"/>
      <c r="W57" s="80"/>
      <c r="X57" s="42"/>
      <c r="Z57" s="42"/>
    </row>
    <row r="58" spans="1:26">
      <c r="A58" s="32" t="s">
        <v>31</v>
      </c>
      <c r="B58" s="6"/>
      <c r="C58" s="5"/>
      <c r="D58" s="5"/>
      <c r="E58" s="16"/>
      <c r="F58" s="16"/>
      <c r="G58" s="109" t="s">
        <v>116</v>
      </c>
      <c r="H58" s="110">
        <v>30.24</v>
      </c>
      <c r="I58" s="116">
        <v>1637</v>
      </c>
      <c r="J58" s="111">
        <v>1730</v>
      </c>
      <c r="K58" s="118">
        <v>3.214</v>
      </c>
      <c r="L58" s="112">
        <v>35.18</v>
      </c>
      <c r="M58" s="115">
        <v>5.6310000000000002</v>
      </c>
      <c r="N58" s="116">
        <v>5.56</v>
      </c>
      <c r="O58" s="113">
        <v>0.751</v>
      </c>
      <c r="P58" s="54">
        <f>N58/J58*1000</f>
        <v>3.2138728323699421</v>
      </c>
      <c r="T58" s="80"/>
      <c r="U58" s="82"/>
      <c r="V58" s="82"/>
      <c r="W58" s="80"/>
      <c r="X58" s="42"/>
      <c r="Z58" s="42"/>
    </row>
    <row r="59" spans="1:26" ht="15" thickBot="1">
      <c r="A59" s="15"/>
      <c r="B59" s="8"/>
      <c r="C59" s="9"/>
      <c r="D59" s="9"/>
      <c r="E59" s="200"/>
      <c r="F59" s="200"/>
      <c r="G59" s="129" t="s">
        <v>117</v>
      </c>
      <c r="H59" s="130">
        <v>30.08</v>
      </c>
      <c r="I59" s="131">
        <v>1822</v>
      </c>
      <c r="J59" s="132">
        <v>1730</v>
      </c>
      <c r="K59" s="133">
        <v>3.2610000000000001</v>
      </c>
      <c r="L59" s="134">
        <v>35.22</v>
      </c>
      <c r="M59" s="135">
        <v>5.4889999999999999</v>
      </c>
      <c r="N59" s="131">
        <v>5.56</v>
      </c>
      <c r="O59" s="136">
        <v>0.73899999999999999</v>
      </c>
      <c r="P59" s="23"/>
      <c r="T59" s="81"/>
      <c r="U59" s="82"/>
      <c r="V59" s="82"/>
      <c r="W59" s="80"/>
      <c r="X59" s="42"/>
      <c r="Z59" s="42"/>
    </row>
    <row r="60" spans="1:26">
      <c r="A60" s="32" t="s">
        <v>32</v>
      </c>
      <c r="B60" s="3"/>
      <c r="C60" s="4"/>
      <c r="D60" s="4"/>
      <c r="E60" s="16"/>
      <c r="F60" s="16"/>
      <c r="G60" s="109" t="s">
        <v>103</v>
      </c>
      <c r="H60" s="110" t="s">
        <v>104</v>
      </c>
      <c r="I60" s="116" t="s">
        <v>104</v>
      </c>
      <c r="J60" s="111">
        <v>0</v>
      </c>
      <c r="K60" s="118" t="s">
        <v>104</v>
      </c>
      <c r="L60" s="112" t="s">
        <v>104</v>
      </c>
      <c r="M60" s="115" t="s">
        <v>104</v>
      </c>
      <c r="N60" s="116">
        <v>0</v>
      </c>
      <c r="O60" s="113" t="s">
        <v>104</v>
      </c>
      <c r="P60" s="54"/>
      <c r="T60" s="80"/>
      <c r="U60" s="82"/>
      <c r="V60" s="82"/>
      <c r="W60" s="80"/>
      <c r="X60" s="42"/>
      <c r="Z60" s="42"/>
    </row>
    <row r="61" spans="1:26" ht="15" thickBot="1">
      <c r="A61" s="15"/>
      <c r="B61" s="8"/>
      <c r="C61" s="9"/>
      <c r="D61" s="9"/>
      <c r="E61" s="17"/>
      <c r="F61" s="17"/>
      <c r="G61" s="129" t="s">
        <v>105</v>
      </c>
      <c r="H61" s="130" t="s">
        <v>104</v>
      </c>
      <c r="I61" s="131" t="s">
        <v>104</v>
      </c>
      <c r="J61" s="132">
        <v>0</v>
      </c>
      <c r="K61" s="133" t="s">
        <v>104</v>
      </c>
      <c r="L61" s="134" t="s">
        <v>104</v>
      </c>
      <c r="M61" s="135" t="s">
        <v>104</v>
      </c>
      <c r="N61" s="131">
        <v>0</v>
      </c>
      <c r="O61" s="136" t="s">
        <v>104</v>
      </c>
      <c r="P61" s="23"/>
      <c r="T61" s="81"/>
      <c r="U61" s="82"/>
      <c r="V61" s="82"/>
      <c r="W61" s="80"/>
      <c r="X61" s="42"/>
      <c r="Z61" s="42"/>
    </row>
    <row r="62" spans="1:26">
      <c r="A62" s="32" t="s">
        <v>33</v>
      </c>
      <c r="B62" s="3"/>
      <c r="C62" s="4"/>
      <c r="D62" s="4"/>
      <c r="E62" s="16"/>
      <c r="F62" s="16"/>
      <c r="G62" s="109" t="s">
        <v>114</v>
      </c>
      <c r="H62" s="110" t="s">
        <v>104</v>
      </c>
      <c r="I62" s="116" t="s">
        <v>104</v>
      </c>
      <c r="J62" s="111">
        <v>0</v>
      </c>
      <c r="K62" s="118" t="s">
        <v>104</v>
      </c>
      <c r="L62" s="112" t="s">
        <v>104</v>
      </c>
      <c r="M62" s="115" t="s">
        <v>104</v>
      </c>
      <c r="N62" s="116">
        <v>0</v>
      </c>
      <c r="O62" s="113" t="s">
        <v>104</v>
      </c>
      <c r="P62" s="22"/>
      <c r="T62" s="80"/>
      <c r="U62" s="82"/>
      <c r="V62" s="82"/>
      <c r="W62" s="80"/>
      <c r="X62" s="42"/>
      <c r="Z62" s="42"/>
    </row>
    <row r="63" spans="1:26" ht="15" thickBot="1">
      <c r="A63" s="15"/>
      <c r="B63" s="8"/>
      <c r="C63" s="9"/>
      <c r="D63" s="9"/>
      <c r="E63" s="17"/>
      <c r="F63" s="17"/>
      <c r="G63" s="129" t="s">
        <v>115</v>
      </c>
      <c r="H63" s="130" t="s">
        <v>104</v>
      </c>
      <c r="I63" s="131" t="s">
        <v>104</v>
      </c>
      <c r="J63" s="132">
        <v>0</v>
      </c>
      <c r="K63" s="133" t="s">
        <v>104</v>
      </c>
      <c r="L63" s="134" t="s">
        <v>104</v>
      </c>
      <c r="M63" s="135" t="s">
        <v>104</v>
      </c>
      <c r="N63" s="131">
        <v>0</v>
      </c>
      <c r="O63" s="136" t="s">
        <v>104</v>
      </c>
      <c r="P63" s="23"/>
      <c r="T63" s="81"/>
      <c r="U63" s="82"/>
      <c r="V63" s="82"/>
      <c r="W63" s="80"/>
      <c r="X63" s="42"/>
      <c r="Z63" s="42"/>
    </row>
    <row r="64" spans="1:26">
      <c r="A64" s="32" t="s">
        <v>34</v>
      </c>
      <c r="B64" s="3"/>
      <c r="C64" s="4"/>
      <c r="D64" s="4"/>
      <c r="E64" s="16"/>
      <c r="F64" s="16"/>
      <c r="G64" s="109" t="s">
        <v>124</v>
      </c>
      <c r="H64" s="110" t="s">
        <v>104</v>
      </c>
      <c r="I64" s="116" t="s">
        <v>104</v>
      </c>
      <c r="J64" s="111">
        <v>0</v>
      </c>
      <c r="K64" s="118" t="s">
        <v>104</v>
      </c>
      <c r="L64" s="112">
        <v>5.91</v>
      </c>
      <c r="M64" s="115">
        <v>4931000000</v>
      </c>
      <c r="N64" s="116">
        <v>4930000000</v>
      </c>
      <c r="O64" s="113">
        <v>9.6929999999999996</v>
      </c>
      <c r="P64" s="22"/>
      <c r="T64" s="80"/>
      <c r="U64" s="82"/>
      <c r="V64" s="82"/>
      <c r="W64" s="80"/>
      <c r="X64" s="42"/>
      <c r="Z64" s="42"/>
    </row>
    <row r="65" spans="1:27" ht="15" thickBot="1">
      <c r="A65" s="15"/>
      <c r="B65" s="8"/>
      <c r="C65" s="9"/>
      <c r="D65" s="9"/>
      <c r="E65" s="17"/>
      <c r="F65" s="17"/>
      <c r="G65" s="129" t="s">
        <v>125</v>
      </c>
      <c r="H65" s="130" t="s">
        <v>104</v>
      </c>
      <c r="I65" s="131" t="s">
        <v>104</v>
      </c>
      <c r="J65" s="132">
        <v>0</v>
      </c>
      <c r="K65" s="133" t="s">
        <v>104</v>
      </c>
      <c r="L65" s="134" t="s">
        <v>104</v>
      </c>
      <c r="M65" s="135" t="s">
        <v>104</v>
      </c>
      <c r="N65" s="131">
        <v>0</v>
      </c>
      <c r="O65" s="136" t="s">
        <v>104</v>
      </c>
      <c r="P65" s="23"/>
      <c r="T65" s="81"/>
      <c r="U65" s="82"/>
      <c r="V65" s="82"/>
      <c r="W65" s="80"/>
      <c r="X65" s="42"/>
      <c r="Z65" s="42"/>
    </row>
    <row r="66" spans="1:27" ht="15" thickBot="1">
      <c r="A66" s="70"/>
      <c r="B66" s="71"/>
      <c r="C66" s="72"/>
      <c r="D66" s="72"/>
      <c r="E66" s="73"/>
      <c r="F66" s="73"/>
      <c r="G66" s="74"/>
      <c r="H66" s="114"/>
      <c r="I66" s="102"/>
      <c r="J66" s="117"/>
      <c r="K66" s="103"/>
      <c r="L66" s="114"/>
      <c r="M66" s="120"/>
      <c r="N66" s="102"/>
      <c r="O66" s="119"/>
      <c r="P66" s="104"/>
      <c r="T66" s="81"/>
      <c r="U66" s="82"/>
      <c r="V66" s="82"/>
      <c r="W66" s="80"/>
      <c r="X66" s="42"/>
      <c r="Z66" s="42"/>
    </row>
    <row r="67" spans="1:27" ht="15" thickTop="1">
      <c r="A67" s="77"/>
      <c r="B67" s="78"/>
      <c r="C67" s="79"/>
      <c r="D67" s="79"/>
      <c r="E67" s="79"/>
      <c r="F67" s="79"/>
      <c r="G67" s="80"/>
      <c r="H67" s="81"/>
      <c r="I67" s="82"/>
      <c r="J67" s="82"/>
      <c r="K67" s="80"/>
      <c r="L67" s="81"/>
      <c r="M67" s="82"/>
      <c r="N67" s="82"/>
      <c r="O67" s="80"/>
      <c r="P67" s="42"/>
      <c r="T67" s="81"/>
      <c r="U67" s="82"/>
      <c r="V67" s="82"/>
      <c r="W67" s="80"/>
      <c r="X67" s="42"/>
      <c r="Z67" s="42"/>
      <c r="AA67" s="83"/>
    </row>
    <row r="68" spans="1:27">
      <c r="A68" s="77"/>
      <c r="B68" s="78"/>
      <c r="C68" s="79"/>
      <c r="D68" s="79"/>
      <c r="E68" s="79"/>
      <c r="F68" s="79"/>
      <c r="G68" s="80"/>
      <c r="H68" s="81"/>
      <c r="I68" s="82"/>
      <c r="J68" s="82"/>
      <c r="K68" s="80"/>
      <c r="L68" s="81"/>
      <c r="M68" s="82"/>
      <c r="N68" s="82"/>
      <c r="O68" s="80"/>
      <c r="P68" s="42"/>
      <c r="T68" s="80"/>
      <c r="U68" s="82"/>
      <c r="V68" s="82"/>
      <c r="W68" s="80"/>
      <c r="X68" s="42"/>
      <c r="Z68" s="42"/>
      <c r="AA68" s="83"/>
    </row>
    <row r="69" spans="1:27">
      <c r="A69" s="25" t="s">
        <v>18</v>
      </c>
      <c r="B69" s="25"/>
      <c r="C69" s="66"/>
      <c r="D69" s="80"/>
      <c r="E69" s="80"/>
      <c r="F69" s="80"/>
      <c r="G69" s="80"/>
      <c r="H69" s="81"/>
      <c r="I69" s="82"/>
      <c r="J69" s="82"/>
      <c r="K69" s="80"/>
      <c r="L69" s="81"/>
      <c r="M69" s="82"/>
      <c r="N69" s="82"/>
      <c r="O69" s="80"/>
      <c r="P69" s="42"/>
      <c r="T69" s="81"/>
      <c r="U69" s="82"/>
      <c r="V69" s="82"/>
      <c r="W69" s="80"/>
      <c r="X69" s="42"/>
      <c r="Z69" s="42"/>
      <c r="AA69" s="83"/>
    </row>
    <row r="70" spans="1:27">
      <c r="A70" s="25"/>
      <c r="B70" s="25" t="s">
        <v>1</v>
      </c>
      <c r="C70" s="66" t="s">
        <v>3</v>
      </c>
      <c r="D70" s="83"/>
      <c r="E70" s="80"/>
      <c r="F70" s="80"/>
      <c r="G70" s="80"/>
      <c r="H70" s="81"/>
      <c r="I70" s="82"/>
      <c r="J70" s="82"/>
      <c r="K70" s="80"/>
      <c r="L70" s="81"/>
      <c r="M70" s="82"/>
      <c r="N70" s="82"/>
      <c r="O70" s="80"/>
      <c r="P70" s="42"/>
      <c r="T70" s="80"/>
      <c r="U70" s="82"/>
      <c r="V70" s="82"/>
      <c r="W70" s="80"/>
      <c r="X70" s="42"/>
      <c r="Z70" s="42"/>
      <c r="AA70" s="83"/>
    </row>
    <row r="71" spans="1:27">
      <c r="A71" s="26">
        <v>100000</v>
      </c>
      <c r="B71">
        <v>23.79</v>
      </c>
      <c r="C71">
        <v>21.23</v>
      </c>
      <c r="D71" s="93"/>
      <c r="E71" s="80"/>
      <c r="F71" s="80"/>
      <c r="G71" s="80"/>
      <c r="H71" s="81"/>
      <c r="I71" s="82"/>
      <c r="J71" s="82"/>
      <c r="K71" s="80"/>
      <c r="L71" s="81"/>
      <c r="M71" s="82"/>
      <c r="N71" s="82"/>
      <c r="O71" s="80"/>
      <c r="P71" s="42"/>
      <c r="T71" s="81"/>
      <c r="U71" s="82"/>
      <c r="V71" s="82"/>
      <c r="W71" s="80"/>
      <c r="X71" s="42"/>
      <c r="Z71" s="42"/>
      <c r="AA71" s="83"/>
    </row>
    <row r="72" spans="1:27">
      <c r="A72" s="25"/>
      <c r="B72">
        <v>23.9</v>
      </c>
      <c r="C72">
        <v>21.32</v>
      </c>
      <c r="D72" s="93"/>
      <c r="E72" s="80"/>
      <c r="F72" s="80"/>
      <c r="G72" s="80"/>
      <c r="H72" s="84"/>
      <c r="I72" s="85"/>
      <c r="J72" s="85"/>
      <c r="K72" s="86"/>
      <c r="L72" s="84"/>
      <c r="M72" s="85"/>
      <c r="N72" s="85"/>
      <c r="O72" s="86"/>
      <c r="P72" s="42"/>
      <c r="T72" s="80"/>
      <c r="U72" s="82"/>
      <c r="V72" s="82"/>
      <c r="W72" s="80"/>
      <c r="X72" s="42"/>
      <c r="Z72" s="42"/>
      <c r="AA72" s="83"/>
    </row>
    <row r="73" spans="1:27">
      <c r="A73" s="26">
        <v>10000</v>
      </c>
      <c r="B73">
        <v>27.69</v>
      </c>
      <c r="C73">
        <v>24.71</v>
      </c>
      <c r="D73" s="93"/>
      <c r="E73" s="80"/>
      <c r="F73" s="80"/>
      <c r="G73" s="80"/>
      <c r="H73" s="81"/>
      <c r="I73" s="82"/>
      <c r="J73" s="82"/>
      <c r="K73" s="80"/>
      <c r="L73" s="80"/>
      <c r="M73" s="82"/>
      <c r="N73" s="82"/>
      <c r="O73" s="80"/>
      <c r="P73" s="42"/>
      <c r="T73" s="80"/>
      <c r="U73" s="82"/>
      <c r="V73" s="82"/>
      <c r="W73" s="80"/>
      <c r="X73" s="42"/>
      <c r="Z73" s="42"/>
      <c r="AA73" s="83"/>
    </row>
    <row r="74" spans="1:27">
      <c r="A74" s="25"/>
      <c r="B74">
        <v>27.73</v>
      </c>
      <c r="C74">
        <v>24.54</v>
      </c>
      <c r="D74" s="93"/>
      <c r="E74" s="80"/>
      <c r="F74" s="80"/>
      <c r="G74" s="80"/>
      <c r="H74" s="81"/>
      <c r="I74" s="82"/>
      <c r="J74" s="82"/>
      <c r="K74" s="80"/>
      <c r="L74" s="81"/>
      <c r="M74" s="80"/>
      <c r="N74" s="82"/>
      <c r="O74" s="80"/>
      <c r="P74" s="42"/>
      <c r="T74" s="80"/>
      <c r="U74" s="80"/>
      <c r="V74" s="82"/>
      <c r="W74" s="80"/>
      <c r="X74" s="42"/>
      <c r="Z74" s="42"/>
      <c r="AA74" s="83"/>
    </row>
    <row r="75" spans="1:27">
      <c r="A75" s="26">
        <v>1000</v>
      </c>
      <c r="B75">
        <v>31.15</v>
      </c>
      <c r="C75">
        <v>27.5</v>
      </c>
      <c r="D75" s="93"/>
      <c r="E75" s="80"/>
      <c r="F75" s="80"/>
      <c r="G75" s="80"/>
      <c r="H75" s="81"/>
      <c r="I75" s="82"/>
      <c r="J75" s="82"/>
      <c r="K75" s="80"/>
      <c r="L75" s="80"/>
      <c r="M75" s="82"/>
      <c r="N75" s="82"/>
      <c r="O75" s="80"/>
      <c r="P75" s="42"/>
      <c r="T75" s="80"/>
      <c r="U75" s="82"/>
      <c r="V75" s="82"/>
      <c r="W75" s="80"/>
      <c r="X75" s="42"/>
      <c r="Z75" s="42"/>
      <c r="AA75" s="83"/>
    </row>
    <row r="76" spans="1:27">
      <c r="A76" s="25"/>
      <c r="B76">
        <v>30.81</v>
      </c>
      <c r="D76" s="93"/>
      <c r="E76" s="80"/>
      <c r="F76" s="80"/>
      <c r="G76" s="80"/>
      <c r="H76" s="84"/>
      <c r="I76" s="85"/>
      <c r="J76" s="85"/>
      <c r="K76" s="86"/>
      <c r="L76" s="81"/>
      <c r="M76" s="80"/>
      <c r="N76" s="82"/>
      <c r="O76" s="80"/>
      <c r="P76" s="42"/>
      <c r="T76" s="80"/>
      <c r="U76" s="80"/>
      <c r="V76" s="82"/>
      <c r="W76" s="80"/>
      <c r="X76" s="42"/>
      <c r="Z76" s="42"/>
      <c r="AA76" s="83"/>
    </row>
    <row r="77" spans="1:27">
      <c r="A77" s="26">
        <v>100</v>
      </c>
      <c r="B77">
        <v>35.159999999999997</v>
      </c>
      <c r="C77">
        <v>31.04</v>
      </c>
      <c r="D77" s="93"/>
      <c r="E77" s="80"/>
      <c r="F77" s="80"/>
      <c r="G77" s="80"/>
      <c r="H77" s="81"/>
      <c r="I77" s="82"/>
      <c r="J77" s="82"/>
      <c r="K77" s="80"/>
      <c r="L77" s="80"/>
      <c r="M77" s="82"/>
      <c r="N77" s="82"/>
      <c r="O77" s="80"/>
      <c r="P77" s="42"/>
      <c r="T77" s="80"/>
      <c r="U77" s="82"/>
      <c r="V77" s="82"/>
      <c r="W77" s="80"/>
      <c r="X77" s="42"/>
      <c r="Z77" s="42"/>
      <c r="AA77" s="83"/>
    </row>
    <row r="78" spans="1:27">
      <c r="A78" s="25"/>
      <c r="B78">
        <v>34.96</v>
      </c>
      <c r="C78">
        <v>31.3</v>
      </c>
      <c r="D78" s="93"/>
      <c r="E78" s="80"/>
      <c r="F78" s="80"/>
      <c r="G78" s="79"/>
      <c r="H78" s="42"/>
      <c r="I78" s="87"/>
      <c r="J78" s="87"/>
      <c r="K78" s="77"/>
      <c r="L78" s="42"/>
      <c r="M78" s="87"/>
      <c r="N78" s="87"/>
      <c r="O78" s="77"/>
      <c r="P78" s="42"/>
      <c r="T78" s="87"/>
      <c r="U78" s="80"/>
      <c r="V78" s="80"/>
      <c r="W78" s="80"/>
      <c r="X78" s="42"/>
      <c r="Z78" s="42"/>
      <c r="AA78" s="83"/>
    </row>
    <row r="79" spans="1:27">
      <c r="A79" s="26">
        <v>10</v>
      </c>
      <c r="B79">
        <v>37.35</v>
      </c>
      <c r="C79" s="66"/>
      <c r="D79" s="93"/>
      <c r="E79" s="80"/>
      <c r="F79" s="80"/>
      <c r="G79" s="79"/>
      <c r="H79" s="42"/>
      <c r="I79" s="87"/>
      <c r="J79" s="87"/>
      <c r="K79" s="77"/>
      <c r="L79" s="42"/>
      <c r="M79" s="87"/>
      <c r="N79" s="87"/>
      <c r="O79" s="77"/>
      <c r="P79" s="42"/>
      <c r="T79" s="81"/>
      <c r="U79" s="82"/>
      <c r="V79" s="82"/>
      <c r="W79" s="80"/>
      <c r="X79" s="42"/>
      <c r="Z79" s="42"/>
      <c r="AA79" s="83"/>
    </row>
    <row r="80" spans="1:27">
      <c r="A80" s="25"/>
      <c r="B80">
        <v>37.200000000000003</v>
      </c>
      <c r="C80" s="66"/>
      <c r="D80" s="93"/>
      <c r="E80" s="80"/>
      <c r="F80" s="80"/>
      <c r="G80" s="77"/>
      <c r="H80" s="42"/>
      <c r="I80" s="87"/>
      <c r="J80" s="87"/>
      <c r="K80" s="77"/>
      <c r="L80" s="42"/>
      <c r="M80" s="77"/>
      <c r="N80" s="87"/>
      <c r="O80" s="77"/>
      <c r="P80" s="42"/>
      <c r="T80" s="87"/>
      <c r="U80" s="80"/>
      <c r="V80" s="80"/>
      <c r="W80" s="80"/>
      <c r="X80" s="42"/>
      <c r="Z80" s="42"/>
      <c r="AA80" s="83"/>
    </row>
    <row r="81" spans="1:27">
      <c r="A81" s="77"/>
      <c r="B81" s="78"/>
      <c r="C81" s="79"/>
      <c r="D81" s="79"/>
      <c r="E81" s="79"/>
      <c r="F81" s="79"/>
      <c r="G81" s="79"/>
      <c r="H81" s="42"/>
      <c r="I81" s="87"/>
      <c r="J81" s="87"/>
      <c r="K81" s="77"/>
      <c r="L81" s="42"/>
      <c r="M81" s="87"/>
      <c r="N81" s="87"/>
      <c r="O81" s="77"/>
      <c r="P81" s="42"/>
      <c r="T81" s="81"/>
      <c r="U81" s="82"/>
      <c r="V81" s="82"/>
      <c r="W81" s="80"/>
      <c r="X81" s="42"/>
      <c r="Z81" s="42"/>
      <c r="AA81" s="83"/>
    </row>
    <row r="82" spans="1:27">
      <c r="A82" s="77"/>
      <c r="B82" s="78"/>
      <c r="C82" s="77"/>
      <c r="D82" s="79"/>
      <c r="E82" s="79"/>
      <c r="F82" s="79"/>
      <c r="G82" s="79"/>
      <c r="H82" s="42"/>
      <c r="I82" s="87"/>
      <c r="J82" s="87"/>
      <c r="K82" s="77"/>
      <c r="L82" s="90"/>
      <c r="M82" s="89"/>
      <c r="N82" s="89"/>
      <c r="O82" s="88"/>
      <c r="P82" s="42"/>
      <c r="T82" s="87"/>
      <c r="U82" s="80"/>
      <c r="V82" s="80"/>
      <c r="W82" s="80"/>
      <c r="X82" s="42"/>
      <c r="Z82" s="42"/>
      <c r="AA82" s="83"/>
    </row>
    <row r="83" spans="1:27">
      <c r="A83" s="77"/>
      <c r="B83" s="78"/>
      <c r="C83" s="79"/>
      <c r="D83" s="79"/>
      <c r="E83" s="79"/>
      <c r="F83" s="79"/>
      <c r="G83" s="79"/>
      <c r="H83" s="42"/>
      <c r="I83" s="87"/>
      <c r="J83" s="87"/>
      <c r="K83" s="77"/>
      <c r="L83" s="90"/>
      <c r="M83" s="89"/>
      <c r="N83" s="89"/>
      <c r="O83" s="88"/>
      <c r="P83" s="42"/>
      <c r="T83" s="81"/>
      <c r="U83" s="82"/>
      <c r="V83" s="82"/>
      <c r="W83" s="80"/>
      <c r="X83" s="42"/>
      <c r="Z83" s="42"/>
      <c r="AA83" s="83"/>
    </row>
    <row r="84" spans="1:27">
      <c r="A84" s="77"/>
      <c r="B84" s="77"/>
      <c r="C84" s="77"/>
      <c r="D84" s="77"/>
      <c r="E84" s="77"/>
      <c r="F84" s="77"/>
      <c r="G84" s="77"/>
      <c r="H84" s="42"/>
      <c r="I84" s="87"/>
      <c r="J84" s="87"/>
      <c r="K84" s="77"/>
      <c r="L84" s="90"/>
      <c r="M84" s="89"/>
      <c r="N84" s="89"/>
      <c r="O84" s="88"/>
      <c r="P84" s="42"/>
      <c r="T84" s="87"/>
      <c r="U84" s="80"/>
      <c r="V84" s="80"/>
      <c r="W84" s="80"/>
      <c r="X84" s="42"/>
      <c r="Z84" s="42"/>
      <c r="AA84" s="83"/>
    </row>
    <row r="85" spans="1:27">
      <c r="A85" s="77"/>
      <c r="B85" s="78"/>
      <c r="C85" s="79"/>
      <c r="D85" s="79"/>
      <c r="E85" s="79"/>
      <c r="F85" s="79"/>
      <c r="G85" s="79"/>
      <c r="H85" s="42"/>
      <c r="I85" s="87"/>
      <c r="J85" s="87"/>
      <c r="K85" s="77"/>
      <c r="L85" s="90"/>
      <c r="M85" s="89"/>
      <c r="N85" s="89"/>
      <c r="O85" s="88"/>
      <c r="P85" s="42"/>
      <c r="T85" s="81"/>
      <c r="U85" s="82"/>
      <c r="V85" s="82"/>
      <c r="W85" s="80"/>
      <c r="X85" s="42"/>
      <c r="Z85" s="42"/>
      <c r="AA85" s="83"/>
    </row>
    <row r="86" spans="1:27">
      <c r="A86" s="77"/>
      <c r="B86" s="77"/>
      <c r="C86" s="77"/>
      <c r="D86" s="77"/>
      <c r="E86" s="77"/>
      <c r="F86" s="77"/>
      <c r="G86" s="77"/>
      <c r="H86" s="42"/>
      <c r="I86" s="87"/>
      <c r="J86" s="87"/>
      <c r="K86" s="77"/>
      <c r="L86" s="42"/>
      <c r="M86" s="87"/>
      <c r="N86" s="87"/>
      <c r="O86" s="77"/>
      <c r="P86" s="42"/>
      <c r="T86" s="87"/>
      <c r="U86" s="80"/>
      <c r="V86" s="80"/>
      <c r="W86" s="80"/>
      <c r="X86" s="42"/>
      <c r="Z86" s="42"/>
      <c r="AA86" s="83"/>
    </row>
    <row r="87" spans="1:27">
      <c r="A87" s="77"/>
      <c r="B87" s="78"/>
      <c r="C87" s="79"/>
      <c r="D87" s="79"/>
      <c r="E87" s="79"/>
      <c r="F87" s="79"/>
      <c r="G87" s="79"/>
      <c r="H87" s="42"/>
      <c r="I87" s="87"/>
      <c r="J87" s="87"/>
      <c r="K87" s="77"/>
      <c r="L87" s="42"/>
      <c r="M87" s="87"/>
      <c r="N87" s="87"/>
      <c r="O87" s="77"/>
      <c r="P87" s="42"/>
      <c r="T87" s="81"/>
      <c r="U87" s="82"/>
      <c r="V87" s="82"/>
      <c r="W87" s="80"/>
      <c r="X87" s="42"/>
      <c r="Z87" s="42"/>
      <c r="AA87" s="83"/>
    </row>
    <row r="89" spans="1:27"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27"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27"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27"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27"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27"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27"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27">
      <c r="G96" s="1"/>
      <c r="H96" s="1"/>
      <c r="I96" s="1"/>
      <c r="J96" s="1"/>
      <c r="K96" s="1"/>
      <c r="L96" s="1"/>
      <c r="M96" s="1"/>
      <c r="N96" s="1"/>
      <c r="O96" s="1"/>
      <c r="P96" s="1"/>
    </row>
  </sheetData>
  <mergeCells count="3">
    <mergeCell ref="H6:K6"/>
    <mergeCell ref="L6:O6"/>
    <mergeCell ref="T6:W6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opLeftCell="A67" workbookViewId="0">
      <selection activeCell="E84" sqref="E84"/>
    </sheetView>
  </sheetViews>
  <sheetFormatPr baseColWidth="10" defaultRowHeight="14" x14ac:dyDescent="0"/>
  <cols>
    <col min="1" max="1" width="9.1640625" customWidth="1"/>
    <col min="5" max="5" width="14.1640625" bestFit="1" customWidth="1"/>
    <col min="6" max="6" width="5" bestFit="1" customWidth="1"/>
    <col min="7" max="7" width="6" bestFit="1" customWidth="1"/>
    <col min="8" max="9" width="8.5" bestFit="1" customWidth="1"/>
    <col min="10" max="10" width="8" bestFit="1" customWidth="1"/>
    <col min="11" max="11" width="6" bestFit="1" customWidth="1"/>
    <col min="12" max="13" width="8.5" bestFit="1" customWidth="1"/>
    <col min="14" max="14" width="8" bestFit="1" customWidth="1"/>
    <col min="15" max="15" width="6" bestFit="1" customWidth="1"/>
    <col min="16" max="17" width="8.5" bestFit="1" customWidth="1"/>
    <col min="18" max="18" width="8" bestFit="1" customWidth="1"/>
    <col min="19" max="19" width="6" bestFit="1" customWidth="1"/>
    <col min="20" max="21" width="8.5" bestFit="1" customWidth="1"/>
    <col min="22" max="22" width="8" bestFit="1" customWidth="1"/>
    <col min="23" max="24" width="11.1640625" bestFit="1" customWidth="1"/>
  </cols>
  <sheetData>
    <row r="1" spans="1:25" ht="15" thickBot="1">
      <c r="A1" s="39" t="s">
        <v>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>
      <c r="A2" s="40" t="s">
        <v>19</v>
      </c>
      <c r="B2" s="28"/>
      <c r="C2" s="28"/>
      <c r="D2" s="41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>
      <c r="A3" s="40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5" spans="1:25" ht="15" thickBo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69"/>
      <c r="W5" s="42"/>
      <c r="X5" s="42"/>
      <c r="Y5" s="42"/>
    </row>
    <row r="6" spans="1:25" ht="15" thickTop="1">
      <c r="A6" s="47"/>
      <c r="B6" s="37"/>
      <c r="C6" s="47"/>
      <c r="D6" s="47"/>
      <c r="E6" s="47"/>
      <c r="F6" s="45"/>
      <c r="G6" s="195" t="s">
        <v>1</v>
      </c>
      <c r="H6" s="196"/>
      <c r="I6" s="196"/>
      <c r="J6" s="197"/>
      <c r="K6" s="195" t="s">
        <v>2</v>
      </c>
      <c r="L6" s="196"/>
      <c r="M6" s="196"/>
      <c r="N6" s="197"/>
      <c r="O6" s="195" t="s">
        <v>3</v>
      </c>
      <c r="P6" s="196"/>
      <c r="Q6" s="196"/>
      <c r="R6" s="197"/>
      <c r="S6" s="195" t="s">
        <v>4</v>
      </c>
      <c r="T6" s="196"/>
      <c r="U6" s="196"/>
      <c r="V6" s="197"/>
      <c r="W6" s="60"/>
      <c r="X6" s="65"/>
      <c r="Y6" s="48"/>
    </row>
    <row r="7" spans="1:25" ht="28">
      <c r="A7" s="38" t="s">
        <v>5</v>
      </c>
      <c r="B7" s="47" t="s">
        <v>6</v>
      </c>
      <c r="C7" s="47" t="s">
        <v>7</v>
      </c>
      <c r="D7" s="47" t="s">
        <v>8</v>
      </c>
      <c r="E7" s="45" t="s">
        <v>9</v>
      </c>
      <c r="F7" s="58" t="s">
        <v>20</v>
      </c>
      <c r="G7" s="57" t="s">
        <v>11</v>
      </c>
      <c r="H7" s="46" t="s">
        <v>12</v>
      </c>
      <c r="I7" s="46" t="s">
        <v>13</v>
      </c>
      <c r="J7" s="58" t="s">
        <v>14</v>
      </c>
      <c r="K7" s="57" t="s">
        <v>11</v>
      </c>
      <c r="L7" s="46" t="s">
        <v>12</v>
      </c>
      <c r="M7" s="46" t="s">
        <v>13</v>
      </c>
      <c r="N7" s="59" t="s">
        <v>14</v>
      </c>
      <c r="O7" s="57" t="s">
        <v>11</v>
      </c>
      <c r="P7" s="46" t="s">
        <v>12</v>
      </c>
      <c r="Q7" s="46" t="s">
        <v>13</v>
      </c>
      <c r="R7" s="59" t="s">
        <v>14</v>
      </c>
      <c r="S7" s="57" t="s">
        <v>11</v>
      </c>
      <c r="T7" s="46" t="s">
        <v>12</v>
      </c>
      <c r="U7" s="46" t="s">
        <v>13</v>
      </c>
      <c r="V7" s="59" t="s">
        <v>14</v>
      </c>
      <c r="W7" s="61" t="s">
        <v>15</v>
      </c>
      <c r="X7" s="53" t="s">
        <v>16</v>
      </c>
      <c r="Y7" s="51" t="s">
        <v>17</v>
      </c>
    </row>
    <row r="8" spans="1:25">
      <c r="A8" s="32">
        <v>49</v>
      </c>
      <c r="B8" s="29">
        <v>41583</v>
      </c>
      <c r="C8" s="30" t="s">
        <v>35</v>
      </c>
      <c r="D8" s="30" t="s">
        <v>39</v>
      </c>
      <c r="E8" s="137" t="s">
        <v>43</v>
      </c>
      <c r="F8" s="144" t="s">
        <v>67</v>
      </c>
      <c r="G8" s="126">
        <v>24.23</v>
      </c>
      <c r="H8" s="123">
        <v>1528</v>
      </c>
      <c r="I8" s="123">
        <v>1560</v>
      </c>
      <c r="J8" s="145">
        <v>3.1840000000000002</v>
      </c>
      <c r="K8" s="126">
        <v>33.36</v>
      </c>
      <c r="L8" s="123">
        <v>1404</v>
      </c>
      <c r="M8" s="123">
        <v>1360</v>
      </c>
      <c r="N8" s="145">
        <v>3.1469999999999998</v>
      </c>
      <c r="O8" s="126">
        <v>34.07</v>
      </c>
      <c r="P8" s="123">
        <v>8.6259999999999994</v>
      </c>
      <c r="Q8" s="124">
        <v>6.94</v>
      </c>
      <c r="R8" s="125">
        <v>0.93600000000000005</v>
      </c>
      <c r="S8" s="126">
        <v>25.41</v>
      </c>
      <c r="T8" s="123">
        <v>578</v>
      </c>
      <c r="U8" s="123">
        <v>573</v>
      </c>
      <c r="V8" s="145">
        <v>2.762</v>
      </c>
      <c r="W8" s="62">
        <f>M8/I8*1000</f>
        <v>871.79487179487182</v>
      </c>
      <c r="X8" s="54">
        <f>Q8/I8*1000</f>
        <v>4.4487179487179489</v>
      </c>
      <c r="Y8" s="50">
        <f>U8/I8*1000</f>
        <v>367.30769230769232</v>
      </c>
    </row>
    <row r="9" spans="1:25" ht="15" thickBot="1">
      <c r="A9" s="43"/>
      <c r="B9" s="35"/>
      <c r="C9" s="36"/>
      <c r="D9" s="36"/>
      <c r="E9" s="138"/>
      <c r="F9" s="140" t="s">
        <v>68</v>
      </c>
      <c r="G9" s="141">
        <v>24.17</v>
      </c>
      <c r="H9" s="146">
        <v>1589</v>
      </c>
      <c r="I9" s="146">
        <v>1560</v>
      </c>
      <c r="J9" s="143">
        <v>3.2010000000000001</v>
      </c>
      <c r="K9" s="141">
        <v>33.450000000000003</v>
      </c>
      <c r="L9" s="146">
        <v>1321</v>
      </c>
      <c r="M9" s="146">
        <v>1360</v>
      </c>
      <c r="N9" s="143">
        <v>3.121</v>
      </c>
      <c r="O9" s="141">
        <v>34.770000000000003</v>
      </c>
      <c r="P9" s="146">
        <v>5.2460000000000004</v>
      </c>
      <c r="Q9" s="142">
        <v>6.94</v>
      </c>
      <c r="R9" s="147">
        <v>0.72</v>
      </c>
      <c r="S9" s="141">
        <v>25.43</v>
      </c>
      <c r="T9" s="146">
        <v>568.9</v>
      </c>
      <c r="U9" s="146">
        <v>573</v>
      </c>
      <c r="V9" s="143">
        <v>2.7549999999999999</v>
      </c>
      <c r="W9" s="63"/>
      <c r="X9" s="55"/>
      <c r="Y9" s="49"/>
    </row>
    <row r="10" spans="1:25">
      <c r="A10" s="34">
        <v>1</v>
      </c>
      <c r="B10" s="44">
        <v>41592</v>
      </c>
      <c r="C10" s="30" t="s">
        <v>35</v>
      </c>
      <c r="D10" s="30" t="s">
        <v>39</v>
      </c>
      <c r="E10" s="137" t="s">
        <v>44</v>
      </c>
      <c r="F10" s="144" t="s">
        <v>73</v>
      </c>
      <c r="G10" s="126">
        <v>24.57</v>
      </c>
      <c r="H10" s="123">
        <v>1211</v>
      </c>
      <c r="I10" s="123">
        <v>1280</v>
      </c>
      <c r="J10" s="145">
        <v>3.0830000000000002</v>
      </c>
      <c r="K10" s="126">
        <v>37.119999999999997</v>
      </c>
      <c r="L10" s="123">
        <v>112.4</v>
      </c>
      <c r="M10" s="123">
        <v>114</v>
      </c>
      <c r="N10" s="145">
        <v>2.0510000000000002</v>
      </c>
      <c r="O10" s="126">
        <v>38.75</v>
      </c>
      <c r="P10" s="123">
        <v>0.30220000000000002</v>
      </c>
      <c r="Q10" s="124">
        <v>1.65</v>
      </c>
      <c r="R10" s="125">
        <v>-0.52</v>
      </c>
      <c r="S10" s="126">
        <v>27.29</v>
      </c>
      <c r="T10" s="123">
        <v>119.9</v>
      </c>
      <c r="U10" s="123">
        <v>124</v>
      </c>
      <c r="V10" s="145">
        <v>2.0790000000000002</v>
      </c>
      <c r="W10" s="62">
        <f>M10/I10*1000</f>
        <v>89.0625</v>
      </c>
      <c r="X10" s="54">
        <f>Q10/I10*1000</f>
        <v>1.2890624999999998</v>
      </c>
      <c r="Y10" s="50">
        <f>U10/I10*1000</f>
        <v>96.875</v>
      </c>
    </row>
    <row r="11" spans="1:25" ht="15" thickBot="1">
      <c r="A11" s="43"/>
      <c r="B11" s="35"/>
      <c r="C11" s="36"/>
      <c r="D11" s="36"/>
      <c r="E11" s="138" t="s">
        <v>45</v>
      </c>
      <c r="F11" s="140" t="s">
        <v>74</v>
      </c>
      <c r="G11" s="141">
        <v>24.41</v>
      </c>
      <c r="H11" s="146">
        <v>1353</v>
      </c>
      <c r="I11" s="146">
        <v>1280</v>
      </c>
      <c r="J11" s="143">
        <v>3.1309999999999998</v>
      </c>
      <c r="K11" s="141">
        <v>37.08</v>
      </c>
      <c r="L11" s="146">
        <v>115.5</v>
      </c>
      <c r="M11" s="146">
        <v>114</v>
      </c>
      <c r="N11" s="143">
        <v>2.0619999999999998</v>
      </c>
      <c r="O11" s="141">
        <v>35.549999999999997</v>
      </c>
      <c r="P11" s="146">
        <v>3.004</v>
      </c>
      <c r="Q11" s="142">
        <v>1.65</v>
      </c>
      <c r="R11" s="147">
        <v>0.47799999999999998</v>
      </c>
      <c r="S11" s="141">
        <v>27.2</v>
      </c>
      <c r="T11" s="146">
        <v>129</v>
      </c>
      <c r="U11" s="146">
        <v>124</v>
      </c>
      <c r="V11" s="143">
        <v>2.1110000000000002</v>
      </c>
      <c r="W11" s="63"/>
      <c r="X11" s="55"/>
      <c r="Y11" s="49"/>
    </row>
    <row r="12" spans="1:25">
      <c r="A12" s="32">
        <v>2</v>
      </c>
      <c r="B12" s="44">
        <v>41592</v>
      </c>
      <c r="C12" s="30" t="s">
        <v>35</v>
      </c>
      <c r="D12" s="30" t="s">
        <v>39</v>
      </c>
      <c r="E12" s="137" t="s">
        <v>44</v>
      </c>
      <c r="F12" s="144" t="s">
        <v>79</v>
      </c>
      <c r="G12" s="126">
        <v>25.37</v>
      </c>
      <c r="H12" s="123">
        <v>706.3</v>
      </c>
      <c r="I12" s="123">
        <v>734</v>
      </c>
      <c r="J12" s="145">
        <v>2.8490000000000002</v>
      </c>
      <c r="K12" s="126">
        <v>36.25</v>
      </c>
      <c r="L12" s="123">
        <v>200.8</v>
      </c>
      <c r="M12" s="123">
        <v>200</v>
      </c>
      <c r="N12" s="145">
        <v>2.3029999999999999</v>
      </c>
      <c r="O12" s="126">
        <v>36.590000000000003</v>
      </c>
      <c r="P12" s="123">
        <v>1.4259999999999999</v>
      </c>
      <c r="Q12" s="124">
        <v>1.07</v>
      </c>
      <c r="R12" s="125">
        <v>0.154</v>
      </c>
      <c r="S12" s="126">
        <v>28.4</v>
      </c>
      <c r="T12" s="123">
        <v>47.25</v>
      </c>
      <c r="U12" s="123">
        <v>43.8</v>
      </c>
      <c r="V12" s="145">
        <v>1.6739999999999999</v>
      </c>
      <c r="W12" s="62">
        <f>M12/I12*1000</f>
        <v>272.47956403269757</v>
      </c>
      <c r="X12" s="54">
        <f>Q12/I12*1000</f>
        <v>1.457765667574932</v>
      </c>
      <c r="Y12" s="50">
        <f>U12/I12*1000</f>
        <v>59.673024523160755</v>
      </c>
    </row>
    <row r="13" spans="1:25" ht="15" thickBot="1">
      <c r="A13" s="43"/>
      <c r="B13" s="35"/>
      <c r="C13" s="36"/>
      <c r="D13" s="36"/>
      <c r="E13" s="138" t="s">
        <v>46</v>
      </c>
      <c r="F13" s="140" t="s">
        <v>80</v>
      </c>
      <c r="G13" s="141">
        <v>25.26</v>
      </c>
      <c r="H13" s="146">
        <v>762.5</v>
      </c>
      <c r="I13" s="146">
        <v>734</v>
      </c>
      <c r="J13" s="143">
        <v>2.8820000000000001</v>
      </c>
      <c r="K13" s="141">
        <v>36.26</v>
      </c>
      <c r="L13" s="146">
        <v>200.1</v>
      </c>
      <c r="M13" s="146">
        <v>200</v>
      </c>
      <c r="N13" s="143">
        <v>2.3010000000000002</v>
      </c>
      <c r="O13" s="141">
        <v>37.54</v>
      </c>
      <c r="P13" s="146">
        <v>0.71970000000000001</v>
      </c>
      <c r="Q13" s="142">
        <v>1.07</v>
      </c>
      <c r="R13" s="147">
        <v>-0.14299999999999999</v>
      </c>
      <c r="S13" s="141">
        <v>28.58</v>
      </c>
      <c r="T13" s="146">
        <v>40.450000000000003</v>
      </c>
      <c r="U13" s="146">
        <v>43.8</v>
      </c>
      <c r="V13" s="143">
        <v>1.607</v>
      </c>
      <c r="W13" s="63"/>
      <c r="X13" s="55"/>
      <c r="Y13" s="49"/>
    </row>
    <row r="14" spans="1:25">
      <c r="A14" s="32">
        <v>3</v>
      </c>
      <c r="B14" s="44">
        <v>41592</v>
      </c>
      <c r="C14" s="30" t="s">
        <v>35</v>
      </c>
      <c r="D14" s="30" t="s">
        <v>39</v>
      </c>
      <c r="E14" s="137" t="s">
        <v>44</v>
      </c>
      <c r="F14" s="144" t="s">
        <v>85</v>
      </c>
      <c r="G14" s="126">
        <v>25.13</v>
      </c>
      <c r="H14" s="123">
        <v>828.3</v>
      </c>
      <c r="I14" s="123">
        <v>823</v>
      </c>
      <c r="J14" s="145">
        <v>2.9180000000000001</v>
      </c>
      <c r="K14" s="126">
        <v>37.229999999999997</v>
      </c>
      <c r="L14" s="123">
        <v>104.1</v>
      </c>
      <c r="M14" s="123">
        <v>107</v>
      </c>
      <c r="N14" s="145">
        <v>2.0179999999999998</v>
      </c>
      <c r="O14" s="126">
        <v>37.14</v>
      </c>
      <c r="P14" s="123">
        <v>0.95889999999999997</v>
      </c>
      <c r="Q14" s="124">
        <v>0.98899999999999999</v>
      </c>
      <c r="R14" s="125">
        <v>-1.7999999999999999E-2</v>
      </c>
      <c r="S14" s="126">
        <v>27.88</v>
      </c>
      <c r="T14" s="123">
        <v>72.88</v>
      </c>
      <c r="U14" s="123">
        <v>78</v>
      </c>
      <c r="V14" s="145">
        <v>1.863</v>
      </c>
      <c r="W14" s="62">
        <f>M14/I14*1000</f>
        <v>130.01215066828675</v>
      </c>
      <c r="X14" s="54">
        <f>Q14/I14*1000</f>
        <v>1.2017010935601458</v>
      </c>
      <c r="Y14" s="50">
        <f>U14/I14*1000</f>
        <v>94.775212636695016</v>
      </c>
    </row>
    <row r="15" spans="1:25" ht="15" thickBot="1">
      <c r="A15" s="43"/>
      <c r="B15" s="35"/>
      <c r="C15" s="36"/>
      <c r="D15" s="36"/>
      <c r="E15" s="138" t="s">
        <v>47</v>
      </c>
      <c r="F15" s="140" t="s">
        <v>86</v>
      </c>
      <c r="G15" s="141">
        <v>25.15</v>
      </c>
      <c r="H15" s="146">
        <v>817.2</v>
      </c>
      <c r="I15" s="146">
        <v>823</v>
      </c>
      <c r="J15" s="143">
        <v>2.9119999999999999</v>
      </c>
      <c r="K15" s="141">
        <v>37.15</v>
      </c>
      <c r="L15" s="146">
        <v>110</v>
      </c>
      <c r="M15" s="146">
        <v>107</v>
      </c>
      <c r="N15" s="143">
        <v>2.0409999999999999</v>
      </c>
      <c r="O15" s="141">
        <v>37.049999999999997</v>
      </c>
      <c r="P15" s="146">
        <v>1.0189999999999999</v>
      </c>
      <c r="Q15" s="142">
        <v>0.98899999999999999</v>
      </c>
      <c r="R15" s="147">
        <v>8.0000000000000002E-3</v>
      </c>
      <c r="S15" s="141">
        <v>27.72</v>
      </c>
      <c r="T15" s="146">
        <v>83.17</v>
      </c>
      <c r="U15" s="146">
        <v>78</v>
      </c>
      <c r="V15" s="143">
        <v>1.92</v>
      </c>
      <c r="W15" s="63"/>
      <c r="X15" s="55"/>
      <c r="Y15" s="49"/>
    </row>
    <row r="16" spans="1:25">
      <c r="A16" s="32">
        <v>4</v>
      </c>
      <c r="B16" s="44">
        <v>41592</v>
      </c>
      <c r="C16" s="30" t="s">
        <v>35</v>
      </c>
      <c r="D16" s="30" t="s">
        <v>39</v>
      </c>
      <c r="E16" s="137" t="s">
        <v>44</v>
      </c>
      <c r="F16" s="144" t="s">
        <v>91</v>
      </c>
      <c r="G16" s="126">
        <v>25.31</v>
      </c>
      <c r="H16" s="123">
        <v>734.3</v>
      </c>
      <c r="I16" s="123">
        <v>713</v>
      </c>
      <c r="J16" s="145">
        <v>2.8660000000000001</v>
      </c>
      <c r="K16" s="126">
        <v>35.840000000000003</v>
      </c>
      <c r="L16" s="123">
        <v>264.2</v>
      </c>
      <c r="M16" s="123">
        <v>263</v>
      </c>
      <c r="N16" s="145">
        <v>2.4220000000000002</v>
      </c>
      <c r="O16" s="126" t="s">
        <v>104</v>
      </c>
      <c r="P16" s="123" t="s">
        <v>104</v>
      </c>
      <c r="Q16" s="124">
        <v>0</v>
      </c>
      <c r="R16" s="125" t="s">
        <v>104</v>
      </c>
      <c r="S16" s="126">
        <v>28.48</v>
      </c>
      <c r="T16" s="123">
        <v>44.21</v>
      </c>
      <c r="U16" s="123">
        <v>36</v>
      </c>
      <c r="V16" s="145">
        <v>1.6459999999999999</v>
      </c>
      <c r="W16" s="62">
        <f>M16/I16*1000</f>
        <v>368.86395511921461</v>
      </c>
      <c r="X16" s="54">
        <f>Q16/I16*1000</f>
        <v>0</v>
      </c>
      <c r="Y16" s="50">
        <f>U16/I16*1000</f>
        <v>50.490883590462829</v>
      </c>
    </row>
    <row r="17" spans="1:25" ht="15" thickBot="1">
      <c r="A17" s="43"/>
      <c r="B17" s="35"/>
      <c r="C17" s="36"/>
      <c r="D17" s="36"/>
      <c r="E17" s="138" t="s">
        <v>48</v>
      </c>
      <c r="F17" s="140" t="s">
        <v>92</v>
      </c>
      <c r="G17" s="141">
        <v>25.4</v>
      </c>
      <c r="H17" s="146">
        <v>692.1</v>
      </c>
      <c r="I17" s="146">
        <v>713</v>
      </c>
      <c r="J17" s="143">
        <v>2.84</v>
      </c>
      <c r="K17" s="141">
        <v>35.86</v>
      </c>
      <c r="L17" s="146">
        <v>261.60000000000002</v>
      </c>
      <c r="M17" s="146">
        <v>263</v>
      </c>
      <c r="N17" s="143">
        <v>2.4180000000000001</v>
      </c>
      <c r="O17" s="141" t="s">
        <v>104</v>
      </c>
      <c r="P17" s="146" t="s">
        <v>104</v>
      </c>
      <c r="Q17" s="142">
        <v>0</v>
      </c>
      <c r="R17" s="147" t="s">
        <v>104</v>
      </c>
      <c r="S17" s="141">
        <v>29.03</v>
      </c>
      <c r="T17" s="146">
        <v>27.78</v>
      </c>
      <c r="U17" s="146">
        <v>36</v>
      </c>
      <c r="V17" s="143">
        <v>1.444</v>
      </c>
      <c r="W17" s="63"/>
      <c r="X17" s="55"/>
      <c r="Y17" s="49"/>
    </row>
    <row r="18" spans="1:25">
      <c r="A18" s="32">
        <v>5</v>
      </c>
      <c r="B18" s="44">
        <v>41592</v>
      </c>
      <c r="C18" s="30" t="s">
        <v>35</v>
      </c>
      <c r="D18" s="30" t="s">
        <v>39</v>
      </c>
      <c r="E18" s="137" t="s">
        <v>44</v>
      </c>
      <c r="F18" s="144" t="s">
        <v>97</v>
      </c>
      <c r="G18" s="126">
        <v>25.01</v>
      </c>
      <c r="H18" s="123">
        <v>898.1</v>
      </c>
      <c r="I18" s="123">
        <v>879</v>
      </c>
      <c r="J18" s="145">
        <v>2.9529999999999998</v>
      </c>
      <c r="K18" s="126">
        <v>37.130000000000003</v>
      </c>
      <c r="L18" s="123">
        <v>111.6</v>
      </c>
      <c r="M18" s="123">
        <v>107</v>
      </c>
      <c r="N18" s="145">
        <v>2.048</v>
      </c>
      <c r="O18" s="126" t="s">
        <v>104</v>
      </c>
      <c r="P18" s="123" t="s">
        <v>104</v>
      </c>
      <c r="Q18" s="124">
        <v>0</v>
      </c>
      <c r="R18" s="125" t="s">
        <v>104</v>
      </c>
      <c r="S18" s="126">
        <v>27.42</v>
      </c>
      <c r="T18" s="123">
        <v>107.3</v>
      </c>
      <c r="U18" s="123">
        <v>102</v>
      </c>
      <c r="V18" s="145">
        <v>2.0310000000000001</v>
      </c>
      <c r="W18" s="62">
        <f>M18/I18*1000</f>
        <v>121.72923777019339</v>
      </c>
      <c r="X18" s="54">
        <f>Q18/I18*1000</f>
        <v>0</v>
      </c>
      <c r="Y18" s="50">
        <f>U18/I18*1000</f>
        <v>116.04095563139933</v>
      </c>
    </row>
    <row r="19" spans="1:25" ht="15" thickBot="1">
      <c r="A19" s="43"/>
      <c r="B19" s="35"/>
      <c r="C19" s="36"/>
      <c r="D19" s="36"/>
      <c r="E19" s="138" t="s">
        <v>49</v>
      </c>
      <c r="F19" s="140" t="s">
        <v>98</v>
      </c>
      <c r="G19" s="141">
        <v>25.08</v>
      </c>
      <c r="H19" s="146">
        <v>859.9</v>
      </c>
      <c r="I19" s="146">
        <v>879</v>
      </c>
      <c r="J19" s="143">
        <v>2.9340000000000002</v>
      </c>
      <c r="K19" s="141">
        <v>37.26</v>
      </c>
      <c r="L19" s="146">
        <v>102.2</v>
      </c>
      <c r="M19" s="146">
        <v>107</v>
      </c>
      <c r="N19" s="143">
        <v>2.0089999999999999</v>
      </c>
      <c r="O19" s="141">
        <v>36.47</v>
      </c>
      <c r="P19" s="146">
        <v>1.5529999999999999</v>
      </c>
      <c r="Q19" s="142">
        <v>1.55</v>
      </c>
      <c r="R19" s="147">
        <v>0.191</v>
      </c>
      <c r="S19" s="141">
        <v>27.55</v>
      </c>
      <c r="T19" s="146">
        <v>96.17</v>
      </c>
      <c r="U19" s="146">
        <v>102</v>
      </c>
      <c r="V19" s="143">
        <v>1.9830000000000001</v>
      </c>
      <c r="W19" s="63"/>
      <c r="X19" s="55"/>
      <c r="Y19" s="49"/>
    </row>
    <row r="20" spans="1:25">
      <c r="A20" s="32">
        <v>6</v>
      </c>
      <c r="B20" s="44">
        <v>41592</v>
      </c>
      <c r="C20" s="30" t="s">
        <v>35</v>
      </c>
      <c r="D20" s="30" t="s">
        <v>39</v>
      </c>
      <c r="E20" s="137" t="s">
        <v>44</v>
      </c>
      <c r="F20" s="144" t="s">
        <v>108</v>
      </c>
      <c r="G20" s="126">
        <v>24.46</v>
      </c>
      <c r="H20" s="123">
        <v>1307</v>
      </c>
      <c r="I20" s="123">
        <v>1130</v>
      </c>
      <c r="J20" s="145">
        <v>3.1160000000000001</v>
      </c>
      <c r="K20" s="126">
        <v>37.28</v>
      </c>
      <c r="L20" s="123">
        <v>101.1</v>
      </c>
      <c r="M20" s="123">
        <v>105</v>
      </c>
      <c r="N20" s="145">
        <v>2.0049999999999999</v>
      </c>
      <c r="O20" s="126">
        <v>36.22</v>
      </c>
      <c r="P20" s="123">
        <v>1.8580000000000001</v>
      </c>
      <c r="Q20" s="124">
        <v>1.67</v>
      </c>
      <c r="R20" s="125">
        <v>0.26900000000000002</v>
      </c>
      <c r="S20" s="126">
        <v>27.45</v>
      </c>
      <c r="T20" s="123">
        <v>104.5</v>
      </c>
      <c r="U20" s="123">
        <v>98</v>
      </c>
      <c r="V20" s="145">
        <v>2.0190000000000001</v>
      </c>
      <c r="W20" s="62">
        <f>M20/I20*1000</f>
        <v>92.920353982300895</v>
      </c>
      <c r="X20" s="54">
        <f>Q20/I20*1000</f>
        <v>1.4778761061946901</v>
      </c>
      <c r="Y20" s="50">
        <f>U20/I20*1000</f>
        <v>86.725663716814154</v>
      </c>
    </row>
    <row r="21" spans="1:25" ht="15" thickBot="1">
      <c r="A21" s="43"/>
      <c r="B21" s="35"/>
      <c r="C21" s="36"/>
      <c r="D21" s="36"/>
      <c r="E21" s="138" t="s">
        <v>50</v>
      </c>
      <c r="F21" s="140" t="s">
        <v>109</v>
      </c>
      <c r="G21" s="141">
        <v>24.92</v>
      </c>
      <c r="H21" s="146">
        <v>953.5</v>
      </c>
      <c r="I21" s="146">
        <v>1130</v>
      </c>
      <c r="J21" s="143">
        <v>2.9790000000000001</v>
      </c>
      <c r="K21" s="141">
        <v>37.18</v>
      </c>
      <c r="L21" s="146">
        <v>107.9</v>
      </c>
      <c r="M21" s="146">
        <v>105</v>
      </c>
      <c r="N21" s="143">
        <v>2.0329999999999999</v>
      </c>
      <c r="O21" s="141">
        <v>36.53</v>
      </c>
      <c r="P21" s="146">
        <v>1.48</v>
      </c>
      <c r="Q21" s="142">
        <v>1.67</v>
      </c>
      <c r="R21" s="147">
        <v>0.17</v>
      </c>
      <c r="S21" s="141">
        <v>27.61</v>
      </c>
      <c r="T21" s="146">
        <v>91.4</v>
      </c>
      <c r="U21" s="146">
        <v>98</v>
      </c>
      <c r="V21" s="143">
        <v>1.9610000000000001</v>
      </c>
      <c r="W21" s="63"/>
      <c r="X21" s="55"/>
      <c r="Y21" s="49"/>
    </row>
    <row r="22" spans="1:25">
      <c r="A22" s="32">
        <v>7</v>
      </c>
      <c r="B22" s="44">
        <v>41592</v>
      </c>
      <c r="C22" s="32" t="s">
        <v>36</v>
      </c>
      <c r="D22" s="32" t="s">
        <v>40</v>
      </c>
      <c r="E22" s="137" t="s">
        <v>44</v>
      </c>
      <c r="F22" s="144" t="s">
        <v>118</v>
      </c>
      <c r="G22" s="126">
        <v>24.33</v>
      </c>
      <c r="H22" s="123">
        <v>1427</v>
      </c>
      <c r="I22" s="123">
        <v>1430</v>
      </c>
      <c r="J22" s="145">
        <v>3.1539999999999999</v>
      </c>
      <c r="K22" s="126">
        <v>36.83</v>
      </c>
      <c r="L22" s="123">
        <v>136.5</v>
      </c>
      <c r="M22" s="123">
        <v>136</v>
      </c>
      <c r="N22" s="145">
        <v>2.1349999999999998</v>
      </c>
      <c r="O22" s="126">
        <v>38.24</v>
      </c>
      <c r="P22" s="123">
        <v>0.43669999999999998</v>
      </c>
      <c r="Q22" s="124">
        <v>1</v>
      </c>
      <c r="R22" s="125">
        <v>-0.36</v>
      </c>
      <c r="S22" s="126">
        <v>27.8</v>
      </c>
      <c r="T22" s="123">
        <v>78.23</v>
      </c>
      <c r="U22" s="123">
        <v>80.2</v>
      </c>
      <c r="V22" s="145">
        <v>1.893</v>
      </c>
      <c r="W22" s="62">
        <f>M22/I22*1000</f>
        <v>95.104895104895107</v>
      </c>
      <c r="X22" s="54">
        <f>Q22/I22*1000</f>
        <v>0.69930069930069927</v>
      </c>
      <c r="Y22" s="50">
        <f>U22/I22*1000</f>
        <v>56.083916083916087</v>
      </c>
    </row>
    <row r="23" spans="1:25" ht="15" thickBot="1">
      <c r="A23" s="43"/>
      <c r="B23" s="35"/>
      <c r="C23" s="36"/>
      <c r="D23" s="36"/>
      <c r="E23" s="138" t="s">
        <v>45</v>
      </c>
      <c r="F23" s="140" t="s">
        <v>119</v>
      </c>
      <c r="G23" s="141">
        <v>24.31</v>
      </c>
      <c r="H23" s="146">
        <v>1441</v>
      </c>
      <c r="I23" s="146">
        <v>1430</v>
      </c>
      <c r="J23" s="143">
        <v>3.1589999999999998</v>
      </c>
      <c r="K23" s="141">
        <v>36.840000000000003</v>
      </c>
      <c r="L23" s="146">
        <v>135.5</v>
      </c>
      <c r="M23" s="146">
        <v>136</v>
      </c>
      <c r="N23" s="143">
        <v>2.1320000000000001</v>
      </c>
      <c r="O23" s="141">
        <v>36.450000000000003</v>
      </c>
      <c r="P23" s="146">
        <v>1.571</v>
      </c>
      <c r="Q23" s="142">
        <v>1</v>
      </c>
      <c r="R23" s="147">
        <v>0.19600000000000001</v>
      </c>
      <c r="S23" s="141">
        <v>27.74</v>
      </c>
      <c r="T23" s="146">
        <v>82.1</v>
      </c>
      <c r="U23" s="146">
        <v>80.2</v>
      </c>
      <c r="V23" s="143">
        <v>1.9139999999999999</v>
      </c>
      <c r="W23" s="63"/>
      <c r="X23" s="55"/>
      <c r="Y23" s="49"/>
    </row>
    <row r="24" spans="1:25">
      <c r="A24" s="32">
        <v>8</v>
      </c>
      <c r="B24" s="44">
        <v>41592</v>
      </c>
      <c r="C24" s="32" t="s">
        <v>36</v>
      </c>
      <c r="D24" s="32" t="s">
        <v>40</v>
      </c>
      <c r="E24" s="137" t="s">
        <v>44</v>
      </c>
      <c r="F24" s="144" t="s">
        <v>69</v>
      </c>
      <c r="G24" s="126">
        <v>25.09</v>
      </c>
      <c r="H24" s="123">
        <v>851.2</v>
      </c>
      <c r="I24" s="123">
        <v>845</v>
      </c>
      <c r="J24" s="145">
        <v>2.93</v>
      </c>
      <c r="K24" s="126">
        <v>36.71</v>
      </c>
      <c r="L24" s="123">
        <v>147.80000000000001</v>
      </c>
      <c r="M24" s="123">
        <v>152</v>
      </c>
      <c r="N24" s="145">
        <v>2.17</v>
      </c>
      <c r="O24" s="126">
        <v>35.020000000000003</v>
      </c>
      <c r="P24" s="123">
        <v>4.3810000000000002</v>
      </c>
      <c r="Q24" s="124">
        <v>4.82</v>
      </c>
      <c r="R24" s="125">
        <v>0.64200000000000002</v>
      </c>
      <c r="S24" s="126">
        <v>28.66</v>
      </c>
      <c r="T24" s="123">
        <v>37.979999999999997</v>
      </c>
      <c r="U24" s="123">
        <v>43.2</v>
      </c>
      <c r="V24" s="145">
        <v>1.58</v>
      </c>
      <c r="W24" s="62">
        <f>M24/I24*1000</f>
        <v>179.88165680473372</v>
      </c>
      <c r="X24" s="54">
        <f>Q24/I24*1000</f>
        <v>5.7041420118343193</v>
      </c>
      <c r="Y24" s="50">
        <f>U24/I24*1000</f>
        <v>51.124260355029584</v>
      </c>
    </row>
    <row r="25" spans="1:25" ht="15" thickBot="1">
      <c r="A25" s="43"/>
      <c r="B25" s="35"/>
      <c r="C25" s="36"/>
      <c r="D25" s="36"/>
      <c r="E25" s="138" t="s">
        <v>46</v>
      </c>
      <c r="F25" s="140" t="s">
        <v>70</v>
      </c>
      <c r="G25" s="141">
        <v>25.12</v>
      </c>
      <c r="H25" s="146">
        <v>837.9</v>
      </c>
      <c r="I25" s="146">
        <v>845</v>
      </c>
      <c r="J25" s="143">
        <v>2.923</v>
      </c>
      <c r="K25" s="141">
        <v>36.619999999999997</v>
      </c>
      <c r="L25" s="146">
        <v>156.6</v>
      </c>
      <c r="M25" s="146">
        <v>152</v>
      </c>
      <c r="N25" s="143">
        <v>2.1949999999999998</v>
      </c>
      <c r="O25" s="141">
        <v>34.76</v>
      </c>
      <c r="P25" s="146">
        <v>5.2619999999999996</v>
      </c>
      <c r="Q25" s="142">
        <v>4.82</v>
      </c>
      <c r="R25" s="147">
        <v>0.72099999999999997</v>
      </c>
      <c r="S25" s="141">
        <v>28.37</v>
      </c>
      <c r="T25" s="146">
        <v>48.33</v>
      </c>
      <c r="U25" s="146">
        <v>43.2</v>
      </c>
      <c r="V25" s="143">
        <v>1.6839999999999999</v>
      </c>
      <c r="W25" s="63"/>
      <c r="X25" s="55"/>
      <c r="Y25" s="49"/>
    </row>
    <row r="26" spans="1:25">
      <c r="A26" s="32">
        <v>9</v>
      </c>
      <c r="B26" s="44">
        <v>41592</v>
      </c>
      <c r="C26" s="32" t="s">
        <v>36</v>
      </c>
      <c r="D26" s="32" t="s">
        <v>40</v>
      </c>
      <c r="E26" s="137" t="s">
        <v>44</v>
      </c>
      <c r="F26" s="144" t="s">
        <v>75</v>
      </c>
      <c r="G26" s="126">
        <v>25.98</v>
      </c>
      <c r="H26" s="123">
        <v>466.8</v>
      </c>
      <c r="I26" s="123">
        <v>543</v>
      </c>
      <c r="J26" s="145">
        <v>2.669</v>
      </c>
      <c r="K26" s="126">
        <v>38.43</v>
      </c>
      <c r="L26" s="123">
        <v>46.69</v>
      </c>
      <c r="M26" s="123">
        <v>43.8</v>
      </c>
      <c r="N26" s="145">
        <v>1.669</v>
      </c>
      <c r="O26" s="126">
        <v>37.86</v>
      </c>
      <c r="P26" s="123">
        <v>0.57310000000000005</v>
      </c>
      <c r="Q26" s="124">
        <v>0.73099999999999998</v>
      </c>
      <c r="R26" s="125">
        <v>-0.24199999999999999</v>
      </c>
      <c r="S26" s="126">
        <v>28.55</v>
      </c>
      <c r="T26" s="123">
        <v>41.63</v>
      </c>
      <c r="U26" s="123">
        <v>35.6</v>
      </c>
      <c r="V26" s="145">
        <v>1.619</v>
      </c>
      <c r="W26" s="62">
        <f>M26/I26*1000</f>
        <v>80.662983425414367</v>
      </c>
      <c r="X26" s="54">
        <f>Q26/I26*1000</f>
        <v>1.3462246777163904</v>
      </c>
      <c r="Y26" s="50">
        <f>U26/I26*1000</f>
        <v>65.561694290976064</v>
      </c>
    </row>
    <row r="27" spans="1:25" ht="15" thickBot="1">
      <c r="A27" s="43"/>
      <c r="B27" s="35"/>
      <c r="C27" s="36"/>
      <c r="D27" s="36"/>
      <c r="E27" s="138" t="s">
        <v>47</v>
      </c>
      <c r="F27" s="140" t="s">
        <v>76</v>
      </c>
      <c r="G27" s="141">
        <v>25.57</v>
      </c>
      <c r="H27" s="146">
        <v>618.29999999999995</v>
      </c>
      <c r="I27" s="146">
        <v>543</v>
      </c>
      <c r="J27" s="143">
        <v>2.7909999999999999</v>
      </c>
      <c r="K27" s="141">
        <v>38.619999999999997</v>
      </c>
      <c r="L27" s="146">
        <v>40.950000000000003</v>
      </c>
      <c r="M27" s="146">
        <v>43.8</v>
      </c>
      <c r="N27" s="143">
        <v>1.6120000000000001</v>
      </c>
      <c r="O27" s="141">
        <v>37.25</v>
      </c>
      <c r="P27" s="146">
        <v>0.88839999999999997</v>
      </c>
      <c r="Q27" s="142">
        <v>0.73099999999999998</v>
      </c>
      <c r="R27" s="147">
        <v>-5.0999999999999997E-2</v>
      </c>
      <c r="S27" s="141">
        <v>28.96</v>
      </c>
      <c r="T27" s="146">
        <v>29.52</v>
      </c>
      <c r="U27" s="146">
        <v>35.6</v>
      </c>
      <c r="V27" s="143">
        <v>1.47</v>
      </c>
      <c r="W27" s="63"/>
      <c r="X27" s="55"/>
      <c r="Y27" s="49"/>
    </row>
    <row r="28" spans="1:25">
      <c r="A28" s="32">
        <v>10</v>
      </c>
      <c r="B28" s="44">
        <v>41592</v>
      </c>
      <c r="C28" s="32" t="s">
        <v>36</v>
      </c>
      <c r="D28" s="32" t="s">
        <v>40</v>
      </c>
      <c r="E28" s="137" t="s">
        <v>44</v>
      </c>
      <c r="F28" s="144" t="s">
        <v>81</v>
      </c>
      <c r="G28" s="126">
        <v>25.99</v>
      </c>
      <c r="H28" s="123">
        <v>462.9</v>
      </c>
      <c r="I28" s="123">
        <v>436</v>
      </c>
      <c r="J28" s="145">
        <v>2.6659999999999999</v>
      </c>
      <c r="K28" s="126">
        <v>37.619999999999997</v>
      </c>
      <c r="L28" s="123">
        <v>80.33</v>
      </c>
      <c r="M28" s="123">
        <v>80.7</v>
      </c>
      <c r="N28" s="145">
        <v>1.905</v>
      </c>
      <c r="O28" s="126" t="s">
        <v>104</v>
      </c>
      <c r="P28" s="123" t="s">
        <v>104</v>
      </c>
      <c r="Q28" s="124">
        <v>0</v>
      </c>
      <c r="R28" s="125" t="s">
        <v>104</v>
      </c>
      <c r="S28" s="126">
        <v>29.45</v>
      </c>
      <c r="T28" s="123">
        <v>19.59</v>
      </c>
      <c r="U28" s="123">
        <v>21.1</v>
      </c>
      <c r="V28" s="145">
        <v>1.292</v>
      </c>
      <c r="W28" s="62">
        <f>M28/I28*1000</f>
        <v>185.09174311926608</v>
      </c>
      <c r="X28" s="54">
        <f>Q28/I28*1000</f>
        <v>0</v>
      </c>
      <c r="Y28" s="50">
        <f>U28/I28*1000</f>
        <v>48.394495412844037</v>
      </c>
    </row>
    <row r="29" spans="1:25" ht="15" thickBot="1">
      <c r="A29" s="43"/>
      <c r="B29" s="35"/>
      <c r="C29" s="36"/>
      <c r="D29" s="36"/>
      <c r="E29" s="138" t="s">
        <v>48</v>
      </c>
      <c r="F29" s="140" t="s">
        <v>82</v>
      </c>
      <c r="G29" s="141">
        <v>26.17</v>
      </c>
      <c r="H29" s="146">
        <v>409.9</v>
      </c>
      <c r="I29" s="146">
        <v>436</v>
      </c>
      <c r="J29" s="143">
        <v>2.613</v>
      </c>
      <c r="K29" s="141">
        <v>37.6</v>
      </c>
      <c r="L29" s="146">
        <v>81.13</v>
      </c>
      <c r="M29" s="146">
        <v>80.7</v>
      </c>
      <c r="N29" s="143">
        <v>1.909</v>
      </c>
      <c r="O29" s="141">
        <v>38.229999999999997</v>
      </c>
      <c r="P29" s="146">
        <v>0.44019999999999998</v>
      </c>
      <c r="Q29" s="142">
        <v>0.44</v>
      </c>
      <c r="R29" s="147">
        <v>-0.35599999999999998</v>
      </c>
      <c r="S29" s="141">
        <v>29.28</v>
      </c>
      <c r="T29" s="146">
        <v>22.53</v>
      </c>
      <c r="U29" s="146">
        <v>21.1</v>
      </c>
      <c r="V29" s="143">
        <v>1.353</v>
      </c>
      <c r="W29" s="63"/>
      <c r="X29" s="55"/>
      <c r="Y29" s="49"/>
    </row>
    <row r="30" spans="1:25">
      <c r="A30" s="32">
        <v>11</v>
      </c>
      <c r="B30" s="44">
        <v>41592</v>
      </c>
      <c r="C30" s="32" t="s">
        <v>36</v>
      </c>
      <c r="D30" s="32" t="s">
        <v>40</v>
      </c>
      <c r="E30" s="137" t="s">
        <v>44</v>
      </c>
      <c r="F30" s="144" t="s">
        <v>87</v>
      </c>
      <c r="G30" s="126">
        <v>24.45</v>
      </c>
      <c r="H30" s="123">
        <v>1310</v>
      </c>
      <c r="I30" s="123">
        <v>1290</v>
      </c>
      <c r="J30" s="145">
        <v>3.117</v>
      </c>
      <c r="K30" s="126">
        <v>37.43</v>
      </c>
      <c r="L30" s="123">
        <v>91.31</v>
      </c>
      <c r="M30" s="123">
        <v>92.7</v>
      </c>
      <c r="N30" s="145">
        <v>1.9610000000000001</v>
      </c>
      <c r="O30" s="126">
        <v>38.68</v>
      </c>
      <c r="P30" s="123">
        <v>0.31890000000000002</v>
      </c>
      <c r="Q30" s="124">
        <v>0.57599999999999996</v>
      </c>
      <c r="R30" s="125">
        <v>-0.496</v>
      </c>
      <c r="S30" s="126">
        <v>27.33</v>
      </c>
      <c r="T30" s="123">
        <v>115.7</v>
      </c>
      <c r="U30" s="123">
        <v>124</v>
      </c>
      <c r="V30" s="145">
        <v>2.0630000000000002</v>
      </c>
      <c r="W30" s="62">
        <f>M30/I30*1000</f>
        <v>71.860465116279073</v>
      </c>
      <c r="X30" s="54">
        <f>Q30/I30*1000</f>
        <v>0.44651162790697668</v>
      </c>
      <c r="Y30" s="50">
        <f>U30/I30*1000</f>
        <v>96.124031007751938</v>
      </c>
    </row>
    <row r="31" spans="1:25" ht="15" thickBot="1">
      <c r="A31" s="43"/>
      <c r="B31" s="35"/>
      <c r="C31" s="36"/>
      <c r="D31" s="36"/>
      <c r="E31" s="138" t="s">
        <v>49</v>
      </c>
      <c r="F31" s="140" t="s">
        <v>88</v>
      </c>
      <c r="G31" s="141">
        <v>24.5</v>
      </c>
      <c r="H31" s="146">
        <v>1269</v>
      </c>
      <c r="I31" s="146">
        <v>1290</v>
      </c>
      <c r="J31" s="143">
        <v>3.1040000000000001</v>
      </c>
      <c r="K31" s="141">
        <v>37.380000000000003</v>
      </c>
      <c r="L31" s="146">
        <v>94.09</v>
      </c>
      <c r="M31" s="146">
        <v>92.7</v>
      </c>
      <c r="N31" s="143">
        <v>1.974</v>
      </c>
      <c r="O31" s="141">
        <v>37.340000000000003</v>
      </c>
      <c r="P31" s="146">
        <v>0.83320000000000005</v>
      </c>
      <c r="Q31" s="142">
        <v>0.57599999999999996</v>
      </c>
      <c r="R31" s="147">
        <v>-7.9000000000000001E-2</v>
      </c>
      <c r="S31" s="141">
        <v>27.17</v>
      </c>
      <c r="T31" s="146">
        <v>131.9</v>
      </c>
      <c r="U31" s="146">
        <v>124</v>
      </c>
      <c r="V31" s="143">
        <v>2.12</v>
      </c>
      <c r="W31" s="63"/>
      <c r="X31" s="55"/>
      <c r="Y31" s="49"/>
    </row>
    <row r="32" spans="1:25">
      <c r="A32" s="32">
        <v>12</v>
      </c>
      <c r="B32" s="44">
        <v>41592</v>
      </c>
      <c r="C32" s="32" t="s">
        <v>36</v>
      </c>
      <c r="D32" s="32" t="s">
        <v>40</v>
      </c>
      <c r="E32" s="137" t="s">
        <v>44</v>
      </c>
      <c r="F32" s="144" t="s">
        <v>93</v>
      </c>
      <c r="G32" s="126">
        <v>24.27</v>
      </c>
      <c r="H32" s="123">
        <v>1482</v>
      </c>
      <c r="I32" s="123">
        <v>1450</v>
      </c>
      <c r="J32" s="145">
        <v>3.1709999999999998</v>
      </c>
      <c r="K32" s="126">
        <v>39.119999999999997</v>
      </c>
      <c r="L32" s="123">
        <v>29.33</v>
      </c>
      <c r="M32" s="123">
        <v>32.4</v>
      </c>
      <c r="N32" s="145">
        <v>1.4670000000000001</v>
      </c>
      <c r="O32" s="126">
        <v>37.07</v>
      </c>
      <c r="P32" s="123">
        <v>1.0109999999999999</v>
      </c>
      <c r="Q32" s="124">
        <v>1.31</v>
      </c>
      <c r="R32" s="125">
        <v>5.0000000000000001E-3</v>
      </c>
      <c r="S32" s="126">
        <v>27.75</v>
      </c>
      <c r="T32" s="123">
        <v>80.98</v>
      </c>
      <c r="U32" s="123">
        <v>91.3</v>
      </c>
      <c r="V32" s="145">
        <v>1.9079999999999999</v>
      </c>
      <c r="W32" s="62">
        <f>M32/I32*1000</f>
        <v>22.344827586206897</v>
      </c>
      <c r="X32" s="54">
        <f>Q32/I32*1000</f>
        <v>0.90344827586206899</v>
      </c>
      <c r="Y32" s="50">
        <f>U32/I32*1000</f>
        <v>62.965517241379303</v>
      </c>
    </row>
    <row r="33" spans="1:25" ht="15" thickBot="1">
      <c r="A33" s="43"/>
      <c r="B33" s="35"/>
      <c r="C33" s="36"/>
      <c r="D33" s="36"/>
      <c r="E33" s="138" t="s">
        <v>50</v>
      </c>
      <c r="F33" s="140" t="s">
        <v>94</v>
      </c>
      <c r="G33" s="141">
        <v>24.34</v>
      </c>
      <c r="H33" s="146">
        <v>1418</v>
      </c>
      <c r="I33" s="146">
        <v>1450</v>
      </c>
      <c r="J33" s="143">
        <v>3.1520000000000001</v>
      </c>
      <c r="K33" s="141">
        <v>38.83</v>
      </c>
      <c r="L33" s="146">
        <v>35.49</v>
      </c>
      <c r="M33" s="146">
        <v>32.4</v>
      </c>
      <c r="N33" s="143">
        <v>1.55</v>
      </c>
      <c r="O33" s="141">
        <v>36.42</v>
      </c>
      <c r="P33" s="146">
        <v>1.605</v>
      </c>
      <c r="Q33" s="142">
        <v>1.31</v>
      </c>
      <c r="R33" s="147">
        <v>0.20499999999999999</v>
      </c>
      <c r="S33" s="141">
        <v>27.48</v>
      </c>
      <c r="T33" s="146">
        <v>101.6</v>
      </c>
      <c r="U33" s="146">
        <v>91.3</v>
      </c>
      <c r="V33" s="143">
        <v>2.0070000000000001</v>
      </c>
      <c r="W33" s="63"/>
      <c r="X33" s="55"/>
      <c r="Y33" s="49"/>
    </row>
    <row r="34" spans="1:25">
      <c r="A34" s="32">
        <v>13</v>
      </c>
      <c r="B34" s="29">
        <v>41600</v>
      </c>
      <c r="C34" s="30" t="s">
        <v>37</v>
      </c>
      <c r="D34" s="30" t="s">
        <v>41</v>
      </c>
      <c r="E34" s="137" t="s">
        <v>44</v>
      </c>
      <c r="F34" s="144" t="s">
        <v>99</v>
      </c>
      <c r="G34" s="126">
        <v>23.14</v>
      </c>
      <c r="H34" s="123">
        <v>3184</v>
      </c>
      <c r="I34" s="123">
        <v>3220</v>
      </c>
      <c r="J34" s="145">
        <v>3.5030000000000001</v>
      </c>
      <c r="K34" s="126">
        <v>32.520000000000003</v>
      </c>
      <c r="L34" s="123">
        <v>2466</v>
      </c>
      <c r="M34" s="123">
        <v>2580</v>
      </c>
      <c r="N34" s="145">
        <v>3.3919999999999999</v>
      </c>
      <c r="O34" s="126">
        <v>35.49</v>
      </c>
      <c r="P34" s="123">
        <v>3.1379999999999999</v>
      </c>
      <c r="Q34" s="124">
        <v>2.5</v>
      </c>
      <c r="R34" s="125">
        <v>0.497</v>
      </c>
      <c r="S34" s="126">
        <v>25.34</v>
      </c>
      <c r="T34" s="123">
        <v>610</v>
      </c>
      <c r="U34" s="123">
        <v>620</v>
      </c>
      <c r="V34" s="145">
        <v>2.7850000000000001</v>
      </c>
      <c r="W34" s="62">
        <f>M34/I34*1000</f>
        <v>801.24223602484471</v>
      </c>
      <c r="X34" s="54">
        <f>Q34/I34*1000</f>
        <v>0.77639751552795022</v>
      </c>
      <c r="Y34" s="50">
        <f>U34/I34*1000</f>
        <v>192.54658385093168</v>
      </c>
    </row>
    <row r="35" spans="1:25" ht="15" thickBot="1">
      <c r="A35" s="43"/>
      <c r="B35" s="35"/>
      <c r="C35" s="36"/>
      <c r="D35" s="36"/>
      <c r="E35" s="138" t="s">
        <v>45</v>
      </c>
      <c r="F35" s="140" t="s">
        <v>100</v>
      </c>
      <c r="G35" s="141">
        <v>23.11</v>
      </c>
      <c r="H35" s="146">
        <v>3247</v>
      </c>
      <c r="I35" s="146">
        <v>3220</v>
      </c>
      <c r="J35" s="143">
        <v>3.5110000000000001</v>
      </c>
      <c r="K35" s="141">
        <v>32.39</v>
      </c>
      <c r="L35" s="146">
        <v>2684</v>
      </c>
      <c r="M35" s="146">
        <v>2580</v>
      </c>
      <c r="N35" s="143">
        <v>3.4289999999999998</v>
      </c>
      <c r="O35" s="141">
        <v>36.21</v>
      </c>
      <c r="P35" s="146">
        <v>1.8720000000000001</v>
      </c>
      <c r="Q35" s="142">
        <v>2.5</v>
      </c>
      <c r="R35" s="147">
        <v>0.27200000000000002</v>
      </c>
      <c r="S35" s="141">
        <v>25.31</v>
      </c>
      <c r="T35" s="146">
        <v>629.20000000000005</v>
      </c>
      <c r="U35" s="146">
        <v>620</v>
      </c>
      <c r="V35" s="143">
        <v>2.7989999999999999</v>
      </c>
      <c r="W35" s="63"/>
      <c r="X35" s="55"/>
      <c r="Y35" s="49"/>
    </row>
    <row r="36" spans="1:25">
      <c r="A36" s="32">
        <v>14</v>
      </c>
      <c r="B36" s="29">
        <v>41600</v>
      </c>
      <c r="C36" s="30" t="s">
        <v>37</v>
      </c>
      <c r="D36" s="30" t="s">
        <v>41</v>
      </c>
      <c r="E36" s="137" t="s">
        <v>44</v>
      </c>
      <c r="F36" s="144" t="s">
        <v>110</v>
      </c>
      <c r="G36" s="126">
        <v>24.2</v>
      </c>
      <c r="H36" s="123">
        <v>1554</v>
      </c>
      <c r="I36" s="123">
        <v>1570</v>
      </c>
      <c r="J36" s="145">
        <v>3.1909999999999998</v>
      </c>
      <c r="K36" s="126">
        <v>32.93</v>
      </c>
      <c r="L36" s="123">
        <v>1873</v>
      </c>
      <c r="M36" s="123">
        <v>1960</v>
      </c>
      <c r="N36" s="145">
        <v>3.2730000000000001</v>
      </c>
      <c r="O36" s="126">
        <v>36.82</v>
      </c>
      <c r="P36" s="123">
        <v>1.21</v>
      </c>
      <c r="Q36" s="124">
        <v>1.53</v>
      </c>
      <c r="R36" s="125">
        <v>8.3000000000000004E-2</v>
      </c>
      <c r="S36" s="126">
        <v>26.89</v>
      </c>
      <c r="T36" s="123">
        <v>167.3</v>
      </c>
      <c r="U36" s="123">
        <v>182</v>
      </c>
      <c r="V36" s="145">
        <v>2.2229999999999999</v>
      </c>
      <c r="W36" s="62">
        <f>M36/I36*1000</f>
        <v>1248.4076433121018</v>
      </c>
      <c r="X36" s="54">
        <f>Q36/I36*1000</f>
        <v>0.97452229299363058</v>
      </c>
      <c r="Y36" s="50">
        <f>U36/I36*1000</f>
        <v>115.92356687898089</v>
      </c>
    </row>
    <row r="37" spans="1:25" ht="15" thickBot="1">
      <c r="A37" s="43"/>
      <c r="B37" s="35"/>
      <c r="C37" s="36"/>
      <c r="D37" s="36"/>
      <c r="E37" s="138" t="s">
        <v>46</v>
      </c>
      <c r="F37" s="140" t="s">
        <v>111</v>
      </c>
      <c r="G37" s="141">
        <v>24.17</v>
      </c>
      <c r="H37" s="146">
        <v>1588</v>
      </c>
      <c r="I37" s="146">
        <v>1570</v>
      </c>
      <c r="J37" s="143">
        <v>3.2010000000000001</v>
      </c>
      <c r="K37" s="141">
        <v>32.799999999999997</v>
      </c>
      <c r="L37" s="146">
        <v>2044</v>
      </c>
      <c r="M37" s="146">
        <v>1960</v>
      </c>
      <c r="N37" s="143">
        <v>3.3109999999999999</v>
      </c>
      <c r="O37" s="141">
        <v>36.229999999999997</v>
      </c>
      <c r="P37" s="146">
        <v>1.84</v>
      </c>
      <c r="Q37" s="142">
        <v>1.53</v>
      </c>
      <c r="R37" s="147">
        <v>0.26500000000000001</v>
      </c>
      <c r="S37" s="141">
        <v>26.7</v>
      </c>
      <c r="T37" s="146">
        <v>195.8</v>
      </c>
      <c r="U37" s="146">
        <v>182</v>
      </c>
      <c r="V37" s="143">
        <v>2.2919999999999998</v>
      </c>
      <c r="W37" s="64"/>
      <c r="X37" s="56"/>
      <c r="Y37" s="52"/>
    </row>
    <row r="38" spans="1:25">
      <c r="A38" s="32">
        <v>15</v>
      </c>
      <c r="B38" s="29">
        <v>41600</v>
      </c>
      <c r="C38" s="30" t="s">
        <v>37</v>
      </c>
      <c r="D38" s="30" t="s">
        <v>41</v>
      </c>
      <c r="E38" s="137" t="s">
        <v>44</v>
      </c>
      <c r="F38" s="144" t="s">
        <v>120</v>
      </c>
      <c r="G38" s="126">
        <v>24.17</v>
      </c>
      <c r="H38" s="123">
        <v>1584</v>
      </c>
      <c r="I38" s="123">
        <v>1590</v>
      </c>
      <c r="J38" s="145">
        <v>3.2</v>
      </c>
      <c r="K38" s="126">
        <v>33.979999999999997</v>
      </c>
      <c r="L38" s="123">
        <v>925.1</v>
      </c>
      <c r="M38" s="123">
        <v>919</v>
      </c>
      <c r="N38" s="145">
        <v>2.9660000000000002</v>
      </c>
      <c r="O38" s="126">
        <v>36.74</v>
      </c>
      <c r="P38" s="123">
        <v>1.276</v>
      </c>
      <c r="Q38" s="124">
        <v>2.2200000000000002</v>
      </c>
      <c r="R38" s="125">
        <v>0.106</v>
      </c>
      <c r="S38" s="126">
        <v>25.99</v>
      </c>
      <c r="T38" s="123">
        <v>355.7</v>
      </c>
      <c r="U38" s="123">
        <v>340</v>
      </c>
      <c r="V38" s="145">
        <v>2.5510000000000002</v>
      </c>
      <c r="W38" s="62">
        <f>M38/I38*1000</f>
        <v>577.98742138364776</v>
      </c>
      <c r="X38" s="54">
        <f>Q38/I38*1000</f>
        <v>1.3962264150943398</v>
      </c>
      <c r="Y38" s="50">
        <f>U38/I38*1000</f>
        <v>213.8364779874214</v>
      </c>
    </row>
    <row r="39" spans="1:25" ht="15" thickBot="1">
      <c r="A39" s="43"/>
      <c r="B39" s="35"/>
      <c r="C39" s="36"/>
      <c r="D39" s="36"/>
      <c r="E39" s="138" t="s">
        <v>47</v>
      </c>
      <c r="F39" s="140" t="s">
        <v>121</v>
      </c>
      <c r="G39" s="141">
        <v>24.17</v>
      </c>
      <c r="H39" s="146">
        <v>1589</v>
      </c>
      <c r="I39" s="146">
        <v>1590</v>
      </c>
      <c r="J39" s="143">
        <v>3.2010000000000001</v>
      </c>
      <c r="K39" s="141">
        <v>34</v>
      </c>
      <c r="L39" s="146">
        <v>913.8</v>
      </c>
      <c r="M39" s="146">
        <v>919</v>
      </c>
      <c r="N39" s="143">
        <v>2.9609999999999999</v>
      </c>
      <c r="O39" s="141">
        <v>35.47</v>
      </c>
      <c r="P39" s="146">
        <v>3.1629999999999998</v>
      </c>
      <c r="Q39" s="142">
        <v>2.2200000000000002</v>
      </c>
      <c r="R39" s="147">
        <v>0.5</v>
      </c>
      <c r="S39" s="141">
        <v>26.09</v>
      </c>
      <c r="T39" s="146">
        <v>325</v>
      </c>
      <c r="U39" s="146">
        <v>340</v>
      </c>
      <c r="V39" s="143">
        <v>2.512</v>
      </c>
      <c r="W39" s="63"/>
      <c r="X39" s="55"/>
      <c r="Y39" s="49"/>
    </row>
    <row r="40" spans="1:25">
      <c r="A40" s="32">
        <v>16</v>
      </c>
      <c r="B40" s="29">
        <v>41600</v>
      </c>
      <c r="C40" s="30" t="s">
        <v>37</v>
      </c>
      <c r="D40" s="30" t="s">
        <v>41</v>
      </c>
      <c r="E40" s="137" t="s">
        <v>44</v>
      </c>
      <c r="F40" s="144" t="s">
        <v>71</v>
      </c>
      <c r="G40" s="126">
        <v>24.36</v>
      </c>
      <c r="H40" s="123">
        <v>1396</v>
      </c>
      <c r="I40" s="123">
        <v>1430</v>
      </c>
      <c r="J40" s="145">
        <v>3.145</v>
      </c>
      <c r="K40" s="126">
        <v>32.69</v>
      </c>
      <c r="L40" s="123">
        <v>2200</v>
      </c>
      <c r="M40" s="123">
        <v>2220</v>
      </c>
      <c r="N40" s="145">
        <v>3.3420000000000001</v>
      </c>
      <c r="O40" s="126">
        <v>36.090000000000003</v>
      </c>
      <c r="P40" s="123">
        <v>2.028</v>
      </c>
      <c r="Q40" s="124">
        <v>1.69</v>
      </c>
      <c r="R40" s="125">
        <v>0.307</v>
      </c>
      <c r="S40" s="126">
        <v>26.65</v>
      </c>
      <c r="T40" s="123">
        <v>203.4</v>
      </c>
      <c r="U40" s="123">
        <v>214</v>
      </c>
      <c r="V40" s="145">
        <v>2.3079999999999998</v>
      </c>
      <c r="W40" s="62">
        <f>M40/I40*1000</f>
        <v>1552.4475524475524</v>
      </c>
      <c r="X40" s="54">
        <f>Q40/I40*1000</f>
        <v>1.1818181818181819</v>
      </c>
      <c r="Y40" s="50">
        <f>U40/I40*1000</f>
        <v>149.65034965034965</v>
      </c>
    </row>
    <row r="41" spans="1:25" ht="15" thickBot="1">
      <c r="A41" s="43"/>
      <c r="B41" s="35"/>
      <c r="C41" s="36"/>
      <c r="D41" s="36"/>
      <c r="E41" s="138" t="s">
        <v>48</v>
      </c>
      <c r="F41" s="140" t="s">
        <v>72</v>
      </c>
      <c r="G41" s="141">
        <v>24.28</v>
      </c>
      <c r="H41" s="146">
        <v>1471</v>
      </c>
      <c r="I41" s="146">
        <v>1430</v>
      </c>
      <c r="J41" s="143">
        <v>3.1680000000000001</v>
      </c>
      <c r="K41" s="141">
        <v>32.659999999999997</v>
      </c>
      <c r="L41" s="146">
        <v>2241</v>
      </c>
      <c r="M41" s="146">
        <v>2220</v>
      </c>
      <c r="N41" s="143">
        <v>3.35</v>
      </c>
      <c r="O41" s="141">
        <v>36.659999999999997</v>
      </c>
      <c r="P41" s="146">
        <v>1.3560000000000001</v>
      </c>
      <c r="Q41" s="142">
        <v>1.69</v>
      </c>
      <c r="R41" s="147">
        <v>0.13200000000000001</v>
      </c>
      <c r="S41" s="141">
        <v>26.53</v>
      </c>
      <c r="T41" s="146">
        <v>225.3</v>
      </c>
      <c r="U41" s="146">
        <v>214</v>
      </c>
      <c r="V41" s="143">
        <v>2.3530000000000002</v>
      </c>
      <c r="W41" s="63"/>
      <c r="X41" s="55"/>
      <c r="Y41" s="49"/>
    </row>
    <row r="42" spans="1:25">
      <c r="A42" s="32">
        <v>17</v>
      </c>
      <c r="B42" s="29">
        <v>41600</v>
      </c>
      <c r="C42" s="30" t="s">
        <v>37</v>
      </c>
      <c r="D42" s="30" t="s">
        <v>41</v>
      </c>
      <c r="E42" s="137" t="s">
        <v>44</v>
      </c>
      <c r="F42" s="144" t="s">
        <v>77</v>
      </c>
      <c r="G42" s="126">
        <v>24.18</v>
      </c>
      <c r="H42" s="123">
        <v>1578</v>
      </c>
      <c r="I42" s="123">
        <v>1810</v>
      </c>
      <c r="J42" s="145">
        <v>3.198</v>
      </c>
      <c r="K42" s="126">
        <v>34.18</v>
      </c>
      <c r="L42" s="123">
        <v>807</v>
      </c>
      <c r="M42" s="123">
        <v>810</v>
      </c>
      <c r="N42" s="145">
        <v>2.907</v>
      </c>
      <c r="O42" s="126">
        <v>37.14</v>
      </c>
      <c r="P42" s="123">
        <v>0.9577</v>
      </c>
      <c r="Q42" s="124">
        <v>1.2</v>
      </c>
      <c r="R42" s="125">
        <v>-1.9E-2</v>
      </c>
      <c r="S42" s="126">
        <v>25.71</v>
      </c>
      <c r="T42" s="123">
        <v>448.3</v>
      </c>
      <c r="U42" s="123">
        <v>457</v>
      </c>
      <c r="V42" s="145">
        <v>2.6520000000000001</v>
      </c>
      <c r="W42" s="62">
        <f>M42/I42*1000</f>
        <v>447.51381215469615</v>
      </c>
      <c r="X42" s="54">
        <f>Q42/I42*1000</f>
        <v>0.66298342541436472</v>
      </c>
      <c r="Y42" s="50">
        <f>U42/I42*1000</f>
        <v>252.48618784530385</v>
      </c>
    </row>
    <row r="43" spans="1:25" ht="15" thickBot="1">
      <c r="A43" s="43"/>
      <c r="B43" s="35"/>
      <c r="C43" s="36"/>
      <c r="D43" s="36"/>
      <c r="E43" s="138" t="s">
        <v>49</v>
      </c>
      <c r="F43" s="140" t="s">
        <v>78</v>
      </c>
      <c r="G43" s="141">
        <v>23.79</v>
      </c>
      <c r="H43" s="146">
        <v>2047</v>
      </c>
      <c r="I43" s="146">
        <v>1810</v>
      </c>
      <c r="J43" s="143">
        <v>3.3109999999999999</v>
      </c>
      <c r="K43" s="141">
        <v>34.17</v>
      </c>
      <c r="L43" s="146">
        <v>813.4</v>
      </c>
      <c r="M43" s="146">
        <v>810</v>
      </c>
      <c r="N43" s="143">
        <v>2.91</v>
      </c>
      <c r="O43" s="141">
        <v>36.57</v>
      </c>
      <c r="P43" s="146">
        <v>1.446</v>
      </c>
      <c r="Q43" s="142">
        <v>1.2</v>
      </c>
      <c r="R43" s="147">
        <v>0.16</v>
      </c>
      <c r="S43" s="141">
        <v>25.66</v>
      </c>
      <c r="T43" s="146">
        <v>466.6</v>
      </c>
      <c r="U43" s="146">
        <v>457</v>
      </c>
      <c r="V43" s="143">
        <v>2.669</v>
      </c>
      <c r="W43" s="63"/>
      <c r="X43" s="55"/>
      <c r="Y43" s="49"/>
    </row>
    <row r="44" spans="1:25">
      <c r="A44" s="32">
        <v>18</v>
      </c>
      <c r="B44" s="29">
        <v>41600</v>
      </c>
      <c r="C44" s="30" t="s">
        <v>37</v>
      </c>
      <c r="D44" s="30" t="s">
        <v>41</v>
      </c>
      <c r="E44" s="137" t="s">
        <v>44</v>
      </c>
      <c r="F44" s="144" t="s">
        <v>83</v>
      </c>
      <c r="G44" s="126">
        <v>23.38</v>
      </c>
      <c r="H44" s="123">
        <v>2702</v>
      </c>
      <c r="I44" s="123">
        <v>2640</v>
      </c>
      <c r="J44" s="145">
        <v>3.4319999999999999</v>
      </c>
      <c r="K44" s="126">
        <v>34.26</v>
      </c>
      <c r="L44" s="123">
        <v>765.7</v>
      </c>
      <c r="M44" s="123">
        <v>819</v>
      </c>
      <c r="N44" s="145">
        <v>2.8839999999999999</v>
      </c>
      <c r="O44" s="126">
        <v>35.56</v>
      </c>
      <c r="P44" s="123">
        <v>2.9830000000000001</v>
      </c>
      <c r="Q44" s="124">
        <v>3.26</v>
      </c>
      <c r="R44" s="125">
        <v>0.47499999999999998</v>
      </c>
      <c r="S44" s="126">
        <v>25.72</v>
      </c>
      <c r="T44" s="123">
        <v>446.6</v>
      </c>
      <c r="U44" s="123">
        <v>395</v>
      </c>
      <c r="V44" s="145">
        <v>2.65</v>
      </c>
      <c r="W44" s="62">
        <f>M44/I44*1000</f>
        <v>310.22727272727275</v>
      </c>
      <c r="X44" s="54">
        <f>Q44/I44*1000</f>
        <v>1.2348484848484846</v>
      </c>
      <c r="Y44" s="50">
        <f>U44/I44*1000</f>
        <v>149.62121212121212</v>
      </c>
    </row>
    <row r="45" spans="1:25" ht="15" thickBot="1">
      <c r="A45" s="43"/>
      <c r="B45" s="35"/>
      <c r="C45" s="36"/>
      <c r="D45" s="36"/>
      <c r="E45" s="138" t="s">
        <v>50</v>
      </c>
      <c r="F45" s="140" t="s">
        <v>84</v>
      </c>
      <c r="G45" s="141">
        <v>23.45</v>
      </c>
      <c r="H45" s="146">
        <v>2584</v>
      </c>
      <c r="I45" s="146">
        <v>2640</v>
      </c>
      <c r="J45" s="143">
        <v>3.4119999999999999</v>
      </c>
      <c r="K45" s="141">
        <v>34.07</v>
      </c>
      <c r="L45" s="146">
        <v>872.2</v>
      </c>
      <c r="M45" s="146">
        <v>819</v>
      </c>
      <c r="N45" s="143">
        <v>2.9409999999999998</v>
      </c>
      <c r="O45" s="141">
        <v>35.32</v>
      </c>
      <c r="P45" s="146">
        <v>3.5409999999999999</v>
      </c>
      <c r="Q45" s="142">
        <v>3.26</v>
      </c>
      <c r="R45" s="147">
        <v>0.54900000000000004</v>
      </c>
      <c r="S45" s="141">
        <v>26.03</v>
      </c>
      <c r="T45" s="146">
        <v>344.4</v>
      </c>
      <c r="U45" s="146">
        <v>395</v>
      </c>
      <c r="V45" s="143">
        <v>2.5369999999999999</v>
      </c>
      <c r="W45" s="63"/>
      <c r="X45" s="55"/>
      <c r="Y45" s="49"/>
    </row>
    <row r="46" spans="1:25">
      <c r="A46" s="32">
        <v>19</v>
      </c>
      <c r="B46" s="29">
        <v>41600</v>
      </c>
      <c r="C46" s="30" t="s">
        <v>38</v>
      </c>
      <c r="D46" s="30" t="s">
        <v>42</v>
      </c>
      <c r="E46" s="137" t="s">
        <v>44</v>
      </c>
      <c r="F46" s="144" t="s">
        <v>89</v>
      </c>
      <c r="G46" s="126">
        <v>24.1</v>
      </c>
      <c r="H46" s="123">
        <v>1659</v>
      </c>
      <c r="I46" s="123">
        <v>1660</v>
      </c>
      <c r="J46" s="145">
        <v>3.22</v>
      </c>
      <c r="K46" s="126">
        <v>33.06</v>
      </c>
      <c r="L46" s="123">
        <v>1719</v>
      </c>
      <c r="M46" s="123">
        <v>1670</v>
      </c>
      <c r="N46" s="145">
        <v>3.2349999999999999</v>
      </c>
      <c r="O46" s="126">
        <v>34.68</v>
      </c>
      <c r="P46" s="123">
        <v>5.601</v>
      </c>
      <c r="Q46" s="124">
        <v>6.78</v>
      </c>
      <c r="R46" s="125">
        <v>0.748</v>
      </c>
      <c r="S46" s="126">
        <v>26.48</v>
      </c>
      <c r="T46" s="123">
        <v>235.3</v>
      </c>
      <c r="U46" s="123">
        <v>236</v>
      </c>
      <c r="V46" s="145">
        <v>2.3719999999999999</v>
      </c>
      <c r="W46" s="62">
        <f>M46/I46*1000</f>
        <v>1006.0240963855423</v>
      </c>
      <c r="X46" s="54">
        <f>Q46/I46*1000</f>
        <v>4.0843373493975905</v>
      </c>
      <c r="Y46" s="50">
        <f>U46/I46*1000</f>
        <v>142.16867469879517</v>
      </c>
    </row>
    <row r="47" spans="1:25" ht="15" thickBot="1">
      <c r="A47" s="43"/>
      <c r="B47" s="35"/>
      <c r="C47" s="36"/>
      <c r="D47" s="36"/>
      <c r="E47" s="138" t="s">
        <v>45</v>
      </c>
      <c r="F47" s="140" t="s">
        <v>90</v>
      </c>
      <c r="G47" s="141">
        <v>24.11</v>
      </c>
      <c r="H47" s="146">
        <v>1657</v>
      </c>
      <c r="I47" s="146">
        <v>1660</v>
      </c>
      <c r="J47" s="143">
        <v>3.2189999999999999</v>
      </c>
      <c r="K47" s="141">
        <v>33.15</v>
      </c>
      <c r="L47" s="146">
        <v>1615</v>
      </c>
      <c r="M47" s="146">
        <v>1670</v>
      </c>
      <c r="N47" s="143">
        <v>3.2080000000000002</v>
      </c>
      <c r="O47" s="141">
        <v>34.19</v>
      </c>
      <c r="P47" s="146">
        <v>7.9619999999999997</v>
      </c>
      <c r="Q47" s="142">
        <v>6.78</v>
      </c>
      <c r="R47" s="147">
        <v>0.90100000000000002</v>
      </c>
      <c r="S47" s="141">
        <v>26.47</v>
      </c>
      <c r="T47" s="146">
        <v>236.6</v>
      </c>
      <c r="U47" s="146">
        <v>236</v>
      </c>
      <c r="V47" s="143">
        <v>2.3740000000000001</v>
      </c>
      <c r="W47" s="63"/>
      <c r="X47" s="55"/>
      <c r="Y47" s="49"/>
    </row>
    <row r="48" spans="1:25">
      <c r="A48" s="32">
        <v>20</v>
      </c>
      <c r="B48" s="29">
        <v>41600</v>
      </c>
      <c r="C48" s="30" t="s">
        <v>38</v>
      </c>
      <c r="D48" s="30" t="s">
        <v>42</v>
      </c>
      <c r="E48" s="137" t="s">
        <v>44</v>
      </c>
      <c r="F48" s="144" t="s">
        <v>95</v>
      </c>
      <c r="G48" s="126">
        <v>24.01</v>
      </c>
      <c r="H48" s="123">
        <v>1773</v>
      </c>
      <c r="I48" s="123">
        <v>1740</v>
      </c>
      <c r="J48" s="145">
        <v>3.2490000000000001</v>
      </c>
      <c r="K48" s="126">
        <v>32.71</v>
      </c>
      <c r="L48" s="123">
        <v>2175</v>
      </c>
      <c r="M48" s="123">
        <v>2180</v>
      </c>
      <c r="N48" s="145">
        <v>3.3370000000000002</v>
      </c>
      <c r="O48" s="126">
        <v>33.53</v>
      </c>
      <c r="P48" s="123">
        <v>12.73</v>
      </c>
      <c r="Q48" s="124">
        <v>14.5</v>
      </c>
      <c r="R48" s="125">
        <v>1.105</v>
      </c>
      <c r="S48" s="126">
        <v>26.57</v>
      </c>
      <c r="T48" s="123">
        <v>218.4</v>
      </c>
      <c r="U48" s="123">
        <v>202</v>
      </c>
      <c r="V48" s="145">
        <v>2.339</v>
      </c>
      <c r="W48" s="62">
        <f>M48/I48*1000</f>
        <v>1252.8735632183907</v>
      </c>
      <c r="X48" s="54">
        <f>Q48/I48*1000</f>
        <v>8.3333333333333339</v>
      </c>
      <c r="Y48" s="50">
        <f>U48/I48*1000</f>
        <v>116.09195402298852</v>
      </c>
    </row>
    <row r="49" spans="1:25" ht="15" thickBot="1">
      <c r="A49" s="43"/>
      <c r="B49" s="35"/>
      <c r="C49" s="36"/>
      <c r="D49" s="36"/>
      <c r="E49" s="138" t="s">
        <v>46</v>
      </c>
      <c r="F49" s="140" t="s">
        <v>96</v>
      </c>
      <c r="G49" s="141">
        <v>24.07</v>
      </c>
      <c r="H49" s="146">
        <v>1702</v>
      </c>
      <c r="I49" s="146">
        <v>1740</v>
      </c>
      <c r="J49" s="143">
        <v>3.2309999999999999</v>
      </c>
      <c r="K49" s="141">
        <v>32.700000000000003</v>
      </c>
      <c r="L49" s="146">
        <v>2190</v>
      </c>
      <c r="M49" s="146">
        <v>2180</v>
      </c>
      <c r="N49" s="143">
        <v>3.34</v>
      </c>
      <c r="O49" s="141">
        <v>33.18</v>
      </c>
      <c r="P49" s="146">
        <v>16.36</v>
      </c>
      <c r="Q49" s="142">
        <v>14.5</v>
      </c>
      <c r="R49" s="147">
        <v>1.214</v>
      </c>
      <c r="S49" s="141">
        <v>26.76</v>
      </c>
      <c r="T49" s="146">
        <v>185.6</v>
      </c>
      <c r="U49" s="146">
        <v>202</v>
      </c>
      <c r="V49" s="143">
        <v>2.2690000000000001</v>
      </c>
      <c r="W49" s="63"/>
      <c r="X49" s="55"/>
      <c r="Y49" s="49"/>
    </row>
    <row r="50" spans="1:25">
      <c r="A50" s="32">
        <v>21</v>
      </c>
      <c r="B50" s="29">
        <v>41600</v>
      </c>
      <c r="C50" s="30" t="s">
        <v>38</v>
      </c>
      <c r="D50" s="30" t="s">
        <v>42</v>
      </c>
      <c r="E50" s="137" t="s">
        <v>44</v>
      </c>
      <c r="F50" s="144" t="s">
        <v>101</v>
      </c>
      <c r="G50" s="126">
        <v>24.1</v>
      </c>
      <c r="H50" s="123">
        <v>1661</v>
      </c>
      <c r="I50" s="123">
        <v>1850</v>
      </c>
      <c r="J50" s="145">
        <v>3.22</v>
      </c>
      <c r="K50" s="126">
        <v>33.47</v>
      </c>
      <c r="L50" s="123">
        <v>1304</v>
      </c>
      <c r="M50" s="123">
        <v>1260</v>
      </c>
      <c r="N50" s="145">
        <v>3.1150000000000002</v>
      </c>
      <c r="O50" s="126">
        <v>34.93</v>
      </c>
      <c r="P50" s="123">
        <v>4.67</v>
      </c>
      <c r="Q50" s="124">
        <v>3.46</v>
      </c>
      <c r="R50" s="125">
        <v>0.66900000000000004</v>
      </c>
      <c r="S50" s="126">
        <v>25.68</v>
      </c>
      <c r="T50" s="123">
        <v>460.3</v>
      </c>
      <c r="U50" s="123">
        <v>424</v>
      </c>
      <c r="V50" s="145">
        <v>2.6629999999999998</v>
      </c>
      <c r="W50" s="62">
        <f>M50/I50*1000</f>
        <v>681.08108108108115</v>
      </c>
      <c r="X50" s="54">
        <f>Q50/I50*1000</f>
        <v>1.8702702702702703</v>
      </c>
      <c r="Y50" s="50">
        <f>U50/I50*1000</f>
        <v>229.18918918918919</v>
      </c>
    </row>
    <row r="51" spans="1:25" ht="15" thickBot="1">
      <c r="A51" s="43"/>
      <c r="B51" s="35"/>
      <c r="C51" s="36"/>
      <c r="D51" s="36"/>
      <c r="E51" s="138" t="s">
        <v>47</v>
      </c>
      <c r="F51" s="140" t="s">
        <v>102</v>
      </c>
      <c r="G51" s="141">
        <v>23.81</v>
      </c>
      <c r="H51" s="146">
        <v>2030</v>
      </c>
      <c r="I51" s="146">
        <v>1850</v>
      </c>
      <c r="J51" s="143">
        <v>3.3069999999999999</v>
      </c>
      <c r="K51" s="141">
        <v>33.57</v>
      </c>
      <c r="L51" s="146">
        <v>1217</v>
      </c>
      <c r="M51" s="146">
        <v>1260</v>
      </c>
      <c r="N51" s="143">
        <v>3.085</v>
      </c>
      <c r="O51" s="141">
        <v>35.950000000000003</v>
      </c>
      <c r="P51" s="146">
        <v>2.2450000000000001</v>
      </c>
      <c r="Q51" s="142">
        <v>3.46</v>
      </c>
      <c r="R51" s="147">
        <v>0.35099999999999998</v>
      </c>
      <c r="S51" s="141">
        <v>25.88</v>
      </c>
      <c r="T51" s="146">
        <v>388.3</v>
      </c>
      <c r="U51" s="146">
        <v>424</v>
      </c>
      <c r="V51" s="143">
        <v>2.589</v>
      </c>
      <c r="W51" s="63"/>
      <c r="X51" s="55"/>
      <c r="Y51" s="49"/>
    </row>
    <row r="52" spans="1:25">
      <c r="A52" s="32">
        <v>22</v>
      </c>
      <c r="B52" s="29">
        <v>41600</v>
      </c>
      <c r="C52" s="30" t="s">
        <v>38</v>
      </c>
      <c r="D52" s="30" t="s">
        <v>42</v>
      </c>
      <c r="E52" s="137" t="s">
        <v>44</v>
      </c>
      <c r="F52" s="144" t="s">
        <v>112</v>
      </c>
      <c r="G52" s="126">
        <v>25.31</v>
      </c>
      <c r="H52" s="123">
        <v>736.7</v>
      </c>
      <c r="I52" s="123">
        <v>763</v>
      </c>
      <c r="J52" s="145">
        <v>2.867</v>
      </c>
      <c r="K52" s="126">
        <v>33.200000000000003</v>
      </c>
      <c r="L52" s="123">
        <v>1562</v>
      </c>
      <c r="M52" s="123">
        <v>1590</v>
      </c>
      <c r="N52" s="145">
        <v>3.194</v>
      </c>
      <c r="O52" s="126">
        <v>38.78</v>
      </c>
      <c r="P52" s="123">
        <v>0.2954</v>
      </c>
      <c r="Q52" s="124">
        <v>0.45100000000000001</v>
      </c>
      <c r="R52" s="125">
        <v>-0.53</v>
      </c>
      <c r="S52" s="126">
        <v>27.51</v>
      </c>
      <c r="T52" s="123">
        <v>99.46</v>
      </c>
      <c r="U52" s="123">
        <v>91.9</v>
      </c>
      <c r="V52" s="145">
        <v>1.998</v>
      </c>
      <c r="W52" s="62">
        <f>M52/I52*1000</f>
        <v>2083.879423328965</v>
      </c>
      <c r="X52" s="54">
        <f>Q52/I52*1000</f>
        <v>0.5910878112712975</v>
      </c>
      <c r="Y52" s="50">
        <f>U52/I52*1000</f>
        <v>120.44560943643513</v>
      </c>
    </row>
    <row r="53" spans="1:25" ht="15" thickBot="1">
      <c r="A53" s="43"/>
      <c r="B53" s="35"/>
      <c r="C53" s="36"/>
      <c r="D53" s="36"/>
      <c r="E53" s="138" t="s">
        <v>48</v>
      </c>
      <c r="F53" s="140" t="s">
        <v>113</v>
      </c>
      <c r="G53" s="141">
        <v>25.2</v>
      </c>
      <c r="H53" s="146">
        <v>790.1</v>
      </c>
      <c r="I53" s="146">
        <v>763</v>
      </c>
      <c r="J53" s="143">
        <v>2.8980000000000001</v>
      </c>
      <c r="K53" s="141">
        <v>33.15</v>
      </c>
      <c r="L53" s="146">
        <v>1614</v>
      </c>
      <c r="M53" s="146">
        <v>1590</v>
      </c>
      <c r="N53" s="143">
        <v>3.2080000000000002</v>
      </c>
      <c r="O53" s="141">
        <v>37.78</v>
      </c>
      <c r="P53" s="146">
        <v>0.60670000000000002</v>
      </c>
      <c r="Q53" s="142">
        <v>0.45100000000000001</v>
      </c>
      <c r="R53" s="147">
        <v>-0.217</v>
      </c>
      <c r="S53" s="141">
        <v>27.71</v>
      </c>
      <c r="T53" s="146">
        <v>84.36</v>
      </c>
      <c r="U53" s="146">
        <v>91.9</v>
      </c>
      <c r="V53" s="143">
        <v>1.9259999999999999</v>
      </c>
      <c r="W53" s="63"/>
      <c r="X53" s="55"/>
      <c r="Y53" s="49"/>
    </row>
    <row r="54" spans="1:25">
      <c r="A54" s="32">
        <v>23</v>
      </c>
      <c r="B54" s="29">
        <v>41600</v>
      </c>
      <c r="C54" s="30" t="s">
        <v>38</v>
      </c>
      <c r="D54" s="30" t="s">
        <v>42</v>
      </c>
      <c r="E54" s="137" t="s">
        <v>44</v>
      </c>
      <c r="F54" s="144" t="s">
        <v>122</v>
      </c>
      <c r="G54" s="126">
        <v>26.18</v>
      </c>
      <c r="H54" s="123">
        <v>409</v>
      </c>
      <c r="I54" s="123">
        <v>425</v>
      </c>
      <c r="J54" s="145">
        <v>2.6120000000000001</v>
      </c>
      <c r="K54" s="126">
        <v>35.4</v>
      </c>
      <c r="L54" s="123">
        <v>356.5</v>
      </c>
      <c r="M54" s="123">
        <v>322</v>
      </c>
      <c r="N54" s="145">
        <v>2.552</v>
      </c>
      <c r="O54" s="126" t="s">
        <v>104</v>
      </c>
      <c r="P54" s="123" t="s">
        <v>104</v>
      </c>
      <c r="Q54" s="124">
        <v>0</v>
      </c>
      <c r="R54" s="125" t="s">
        <v>104</v>
      </c>
      <c r="S54" s="126">
        <v>28.12</v>
      </c>
      <c r="T54" s="123">
        <v>59.81</v>
      </c>
      <c r="U54" s="123">
        <v>57.7</v>
      </c>
      <c r="V54" s="145">
        <v>1.7769999999999999</v>
      </c>
      <c r="W54" s="62">
        <f>M54/I54*1000</f>
        <v>757.64705882352951</v>
      </c>
      <c r="X54" s="54">
        <f>Q54/I54*1000</f>
        <v>0</v>
      </c>
      <c r="Y54" s="50">
        <f>U54/I54*1000</f>
        <v>135.76470588235296</v>
      </c>
    </row>
    <row r="55" spans="1:25" ht="15" thickBot="1">
      <c r="A55" s="43"/>
      <c r="B55" s="35"/>
      <c r="C55" s="36"/>
      <c r="D55" s="36"/>
      <c r="E55" s="138" t="s">
        <v>49</v>
      </c>
      <c r="F55" s="140" t="s">
        <v>123</v>
      </c>
      <c r="G55" s="141">
        <v>26.07</v>
      </c>
      <c r="H55" s="146">
        <v>440.5</v>
      </c>
      <c r="I55" s="146">
        <v>425</v>
      </c>
      <c r="J55" s="143">
        <v>2.6440000000000001</v>
      </c>
      <c r="K55" s="141">
        <v>35.72</v>
      </c>
      <c r="L55" s="146">
        <v>286.89999999999998</v>
      </c>
      <c r="M55" s="146">
        <v>322</v>
      </c>
      <c r="N55" s="143">
        <v>2.4580000000000002</v>
      </c>
      <c r="O55" s="141">
        <v>37.1</v>
      </c>
      <c r="P55" s="146">
        <v>0.98599999999999999</v>
      </c>
      <c r="Q55" s="142">
        <v>0.98599999999999999</v>
      </c>
      <c r="R55" s="147">
        <v>-6.0000000000000001E-3</v>
      </c>
      <c r="S55" s="141">
        <v>28.2</v>
      </c>
      <c r="T55" s="146">
        <v>55.65</v>
      </c>
      <c r="U55" s="146">
        <v>57.7</v>
      </c>
      <c r="V55" s="143">
        <v>1.7450000000000001</v>
      </c>
      <c r="W55" s="63"/>
      <c r="X55" s="55"/>
      <c r="Y55" s="49"/>
    </row>
    <row r="56" spans="1:25">
      <c r="A56" s="32">
        <v>24</v>
      </c>
      <c r="B56" s="29">
        <v>41600</v>
      </c>
      <c r="C56" s="30" t="s">
        <v>38</v>
      </c>
      <c r="D56" s="30" t="s">
        <v>42</v>
      </c>
      <c r="E56" s="137" t="s">
        <v>44</v>
      </c>
      <c r="F56" s="144" t="s">
        <v>126</v>
      </c>
      <c r="G56" s="126">
        <v>23.56</v>
      </c>
      <c r="H56" s="123">
        <v>2391</v>
      </c>
      <c r="I56" s="123">
        <v>2410</v>
      </c>
      <c r="J56" s="145">
        <v>3.379</v>
      </c>
      <c r="K56" s="126">
        <v>34.4</v>
      </c>
      <c r="L56" s="123">
        <v>696.8</v>
      </c>
      <c r="M56" s="123">
        <v>702</v>
      </c>
      <c r="N56" s="145">
        <v>2.843</v>
      </c>
      <c r="O56" s="126">
        <v>34.99</v>
      </c>
      <c r="P56" s="123">
        <v>4.4660000000000002</v>
      </c>
      <c r="Q56" s="124">
        <v>2.7</v>
      </c>
      <c r="R56" s="125">
        <v>0.65</v>
      </c>
      <c r="S56" s="126">
        <v>26.28</v>
      </c>
      <c r="T56" s="123">
        <v>277.2</v>
      </c>
      <c r="U56" s="123">
        <v>283</v>
      </c>
      <c r="V56" s="145">
        <v>2.4430000000000001</v>
      </c>
      <c r="W56" s="62">
        <f>M56/I56*1000</f>
        <v>291.28630705394193</v>
      </c>
      <c r="X56" s="54">
        <f>Q56/I56*1000</f>
        <v>1.1203319502074689</v>
      </c>
      <c r="Y56" s="50">
        <f>U56/I56*1000</f>
        <v>117.42738589211618</v>
      </c>
    </row>
    <row r="57" spans="1:25" ht="15" thickBot="1">
      <c r="A57" s="43"/>
      <c r="B57" s="35"/>
      <c r="C57" s="36"/>
      <c r="D57" s="36"/>
      <c r="E57" s="138" t="s">
        <v>50</v>
      </c>
      <c r="F57" s="140" t="s">
        <v>127</v>
      </c>
      <c r="G57" s="141">
        <v>23.54</v>
      </c>
      <c r="H57" s="146">
        <v>2427</v>
      </c>
      <c r="I57" s="146">
        <v>2410</v>
      </c>
      <c r="J57" s="143">
        <v>3.3849999999999998</v>
      </c>
      <c r="K57" s="141">
        <v>34.380000000000003</v>
      </c>
      <c r="L57" s="146">
        <v>707.2</v>
      </c>
      <c r="M57" s="146">
        <v>702</v>
      </c>
      <c r="N57" s="143">
        <v>2.85</v>
      </c>
      <c r="O57" s="141">
        <v>37.17</v>
      </c>
      <c r="P57" s="146">
        <v>0.94099999999999995</v>
      </c>
      <c r="Q57" s="142">
        <v>2.7</v>
      </c>
      <c r="R57" s="147">
        <v>-2.5999999999999999E-2</v>
      </c>
      <c r="S57" s="141">
        <v>26.24</v>
      </c>
      <c r="T57" s="146">
        <v>288.3</v>
      </c>
      <c r="U57" s="146">
        <v>283</v>
      </c>
      <c r="V57" s="143">
        <v>2.46</v>
      </c>
      <c r="W57" s="63"/>
      <c r="X57" s="55"/>
      <c r="Y57" s="49"/>
    </row>
    <row r="58" spans="1:25">
      <c r="A58" s="32">
        <v>50</v>
      </c>
      <c r="B58" s="33">
        <v>41590</v>
      </c>
      <c r="C58" s="30" t="s">
        <v>38</v>
      </c>
      <c r="D58" s="30" t="s">
        <v>42</v>
      </c>
      <c r="E58" s="137" t="s">
        <v>43</v>
      </c>
      <c r="F58" s="144" t="s">
        <v>128</v>
      </c>
      <c r="G58" s="126">
        <v>24.46</v>
      </c>
      <c r="H58" s="123">
        <v>1301</v>
      </c>
      <c r="I58" s="123">
        <v>1260</v>
      </c>
      <c r="J58" s="145">
        <v>3.1139999999999999</v>
      </c>
      <c r="K58" s="126">
        <v>33.590000000000003</v>
      </c>
      <c r="L58" s="123">
        <v>1200</v>
      </c>
      <c r="M58" s="123">
        <v>1200</v>
      </c>
      <c r="N58" s="145">
        <v>3.0790000000000002</v>
      </c>
      <c r="O58" s="126">
        <v>35.53</v>
      </c>
      <c r="P58" s="123">
        <v>3.0419999999999998</v>
      </c>
      <c r="Q58" s="124">
        <v>2.46</v>
      </c>
      <c r="R58" s="125">
        <v>0.48299999999999998</v>
      </c>
      <c r="S58" s="126">
        <v>25.81</v>
      </c>
      <c r="T58" s="123">
        <v>410.7</v>
      </c>
      <c r="U58" s="123">
        <v>433</v>
      </c>
      <c r="V58" s="145">
        <v>2.6139999999999999</v>
      </c>
      <c r="W58" s="62">
        <f>M58/I58*1000</f>
        <v>952.38095238095229</v>
      </c>
      <c r="X58" s="54">
        <f>Q58/I58*1000</f>
        <v>1.9523809523809523</v>
      </c>
      <c r="Y58" s="50">
        <f>U58/I58*1000</f>
        <v>343.65079365079367</v>
      </c>
    </row>
    <row r="59" spans="1:25" ht="15" thickBot="1">
      <c r="A59" s="43"/>
      <c r="B59" s="35"/>
      <c r="C59" s="36"/>
      <c r="D59" s="36"/>
      <c r="E59" s="138"/>
      <c r="F59" s="140" t="s">
        <v>129</v>
      </c>
      <c r="G59" s="141">
        <v>24.57</v>
      </c>
      <c r="H59" s="146">
        <v>1214</v>
      </c>
      <c r="I59" s="146">
        <v>1260</v>
      </c>
      <c r="J59" s="143">
        <v>3.0840000000000001</v>
      </c>
      <c r="K59" s="141">
        <v>33.58</v>
      </c>
      <c r="L59" s="146">
        <v>1209</v>
      </c>
      <c r="M59" s="146">
        <v>1200</v>
      </c>
      <c r="N59" s="143">
        <v>3.0830000000000002</v>
      </c>
      <c r="O59" s="141">
        <v>36.19</v>
      </c>
      <c r="P59" s="146">
        <v>1.8879999999999999</v>
      </c>
      <c r="Q59" s="142">
        <v>2.46</v>
      </c>
      <c r="R59" s="147">
        <v>0.27600000000000002</v>
      </c>
      <c r="S59" s="141">
        <v>25.69</v>
      </c>
      <c r="T59" s="146">
        <v>455.3</v>
      </c>
      <c r="U59" s="146">
        <v>433</v>
      </c>
      <c r="V59" s="143">
        <v>2.6579999999999999</v>
      </c>
      <c r="W59" s="63"/>
      <c r="X59" s="55"/>
      <c r="Y59" s="49"/>
    </row>
    <row r="60" spans="1:25">
      <c r="A60" s="32" t="s">
        <v>30</v>
      </c>
      <c r="B60" s="29"/>
      <c r="C60" s="30"/>
      <c r="D60" s="30"/>
      <c r="E60" s="137"/>
      <c r="F60" s="144" t="s">
        <v>106</v>
      </c>
      <c r="G60" s="126">
        <v>24.17</v>
      </c>
      <c r="H60" s="123">
        <v>1587</v>
      </c>
      <c r="I60" s="123">
        <v>1610</v>
      </c>
      <c r="J60" s="145">
        <v>3.2010000000000001</v>
      </c>
      <c r="K60" s="126">
        <v>34.93</v>
      </c>
      <c r="L60" s="123">
        <v>488.7</v>
      </c>
      <c r="M60" s="123">
        <v>496</v>
      </c>
      <c r="N60" s="145">
        <v>2.6890000000000001</v>
      </c>
      <c r="O60" s="126">
        <v>27.05</v>
      </c>
      <c r="P60" s="123">
        <v>1329</v>
      </c>
      <c r="Q60" s="124">
        <v>1340</v>
      </c>
      <c r="R60" s="125">
        <v>3.1230000000000002</v>
      </c>
      <c r="S60" s="126">
        <v>25.72</v>
      </c>
      <c r="T60" s="123">
        <v>443.3</v>
      </c>
      <c r="U60" s="123">
        <v>439</v>
      </c>
      <c r="V60" s="145">
        <v>2.6469999999999998</v>
      </c>
      <c r="W60" s="62">
        <f>M60/I60*1000</f>
        <v>308.07453416149065</v>
      </c>
      <c r="X60" s="54">
        <f>Q60/I60*1000</f>
        <v>832.2981366459627</v>
      </c>
      <c r="Y60" s="50">
        <f>U60/I60*1000</f>
        <v>272.67080745341616</v>
      </c>
    </row>
    <row r="61" spans="1:25" ht="15" thickBot="1">
      <c r="A61" s="43"/>
      <c r="B61" s="35"/>
      <c r="C61" s="36"/>
      <c r="D61" s="36"/>
      <c r="E61" s="138"/>
      <c r="F61" s="140" t="s">
        <v>107</v>
      </c>
      <c r="G61" s="141">
        <v>24.13</v>
      </c>
      <c r="H61" s="146">
        <v>1628</v>
      </c>
      <c r="I61" s="146">
        <v>1610</v>
      </c>
      <c r="J61" s="143">
        <v>3.2120000000000002</v>
      </c>
      <c r="K61" s="141">
        <v>34.880000000000003</v>
      </c>
      <c r="L61" s="146">
        <v>504</v>
      </c>
      <c r="M61" s="146">
        <v>496</v>
      </c>
      <c r="N61" s="143">
        <v>2.702</v>
      </c>
      <c r="O61" s="141">
        <v>27.03</v>
      </c>
      <c r="P61" s="146">
        <v>1347</v>
      </c>
      <c r="Q61" s="142">
        <v>1340</v>
      </c>
      <c r="R61" s="147">
        <v>3.13</v>
      </c>
      <c r="S61" s="141">
        <v>25.75</v>
      </c>
      <c r="T61" s="146">
        <v>433.8</v>
      </c>
      <c r="U61" s="146">
        <v>439</v>
      </c>
      <c r="V61" s="143">
        <v>2.637</v>
      </c>
      <c r="W61" s="63"/>
      <c r="X61" s="55"/>
      <c r="Y61" s="49"/>
    </row>
    <row r="62" spans="1:25">
      <c r="A62" s="32" t="s">
        <v>31</v>
      </c>
      <c r="B62" s="29"/>
      <c r="C62" s="30"/>
      <c r="D62" s="30"/>
      <c r="E62" s="137"/>
      <c r="F62" s="144" t="s">
        <v>116</v>
      </c>
      <c r="G62" s="126">
        <v>24.08</v>
      </c>
      <c r="H62" s="123">
        <v>1688</v>
      </c>
      <c r="I62" s="123">
        <v>1840</v>
      </c>
      <c r="J62" s="145">
        <v>3.2269999999999999</v>
      </c>
      <c r="K62" s="126">
        <v>32.880000000000003</v>
      </c>
      <c r="L62" s="123">
        <v>1931</v>
      </c>
      <c r="M62" s="123">
        <v>1920</v>
      </c>
      <c r="N62" s="145">
        <v>3.286</v>
      </c>
      <c r="O62" s="126">
        <v>34.93</v>
      </c>
      <c r="P62" s="123">
        <v>4.67</v>
      </c>
      <c r="Q62" s="124">
        <v>3.53</v>
      </c>
      <c r="R62" s="125">
        <v>0.66900000000000004</v>
      </c>
      <c r="S62" s="126">
        <v>25.38</v>
      </c>
      <c r="T62" s="123">
        <v>593.1</v>
      </c>
      <c r="U62" s="123">
        <v>619</v>
      </c>
      <c r="V62" s="145">
        <v>2.7730000000000001</v>
      </c>
      <c r="W62" s="62">
        <f>M62/I62*1000</f>
        <v>1043.4782608695652</v>
      </c>
      <c r="X62" s="54">
        <f>Q62/I62*1000</f>
        <v>1.918478260869565</v>
      </c>
      <c r="Y62" s="50">
        <f>U62/I62*1000</f>
        <v>336.41304347826082</v>
      </c>
    </row>
    <row r="63" spans="1:25" ht="15" thickBot="1">
      <c r="A63" s="43"/>
      <c r="B63" s="35"/>
      <c r="C63" s="36"/>
      <c r="D63" s="36"/>
      <c r="E63" s="138"/>
      <c r="F63" s="140" t="s">
        <v>117</v>
      </c>
      <c r="G63" s="141">
        <v>23.83</v>
      </c>
      <c r="H63" s="146">
        <v>1995</v>
      </c>
      <c r="I63" s="146">
        <v>1840</v>
      </c>
      <c r="J63" s="143">
        <v>3.3</v>
      </c>
      <c r="K63" s="141">
        <v>32.9</v>
      </c>
      <c r="L63" s="146">
        <v>1904</v>
      </c>
      <c r="M63" s="146">
        <v>1920</v>
      </c>
      <c r="N63" s="143">
        <v>3.28</v>
      </c>
      <c r="O63" s="141">
        <v>35.86</v>
      </c>
      <c r="P63" s="146">
        <v>2.399</v>
      </c>
      <c r="Q63" s="142">
        <v>3.53</v>
      </c>
      <c r="R63" s="147">
        <v>0.38</v>
      </c>
      <c r="S63" s="141">
        <v>25.28</v>
      </c>
      <c r="T63" s="146">
        <v>644.5</v>
      </c>
      <c r="U63" s="146">
        <v>619</v>
      </c>
      <c r="V63" s="143">
        <v>2.8090000000000002</v>
      </c>
      <c r="W63" s="63"/>
      <c r="X63" s="55"/>
      <c r="Y63" s="49"/>
    </row>
    <row r="64" spans="1:25">
      <c r="A64" s="32" t="s">
        <v>51</v>
      </c>
      <c r="B64" s="29"/>
      <c r="C64" s="30"/>
      <c r="D64" s="30"/>
      <c r="E64" s="137"/>
      <c r="F64" s="144" t="s">
        <v>103</v>
      </c>
      <c r="G64" s="126">
        <v>39.93</v>
      </c>
      <c r="H64" s="123">
        <v>3.7949999999999998E-2</v>
      </c>
      <c r="I64" s="123">
        <v>3.7999999999999999E-2</v>
      </c>
      <c r="J64" s="145">
        <v>-1.421</v>
      </c>
      <c r="K64" s="126" t="s">
        <v>104</v>
      </c>
      <c r="L64" s="123" t="s">
        <v>104</v>
      </c>
      <c r="M64" s="123">
        <v>0</v>
      </c>
      <c r="N64" s="145" t="s">
        <v>104</v>
      </c>
      <c r="O64" s="126" t="s">
        <v>104</v>
      </c>
      <c r="P64" s="123" t="s">
        <v>104</v>
      </c>
      <c r="Q64" s="124">
        <v>0</v>
      </c>
      <c r="R64" s="125" t="s">
        <v>104</v>
      </c>
      <c r="S64" s="126" t="s">
        <v>104</v>
      </c>
      <c r="T64" s="123" t="s">
        <v>104</v>
      </c>
      <c r="U64" s="123">
        <v>0</v>
      </c>
      <c r="V64" s="145" t="s">
        <v>104</v>
      </c>
      <c r="W64" s="62"/>
      <c r="X64" s="54"/>
      <c r="Y64" s="50"/>
    </row>
    <row r="65" spans="1:26" ht="15" thickBot="1">
      <c r="A65" s="43"/>
      <c r="B65" s="35"/>
      <c r="C65" s="36"/>
      <c r="D65" s="36"/>
      <c r="E65" s="138"/>
      <c r="F65" s="140" t="s">
        <v>105</v>
      </c>
      <c r="G65" s="141" t="s">
        <v>104</v>
      </c>
      <c r="H65" s="146" t="s">
        <v>104</v>
      </c>
      <c r="I65" s="146">
        <v>0</v>
      </c>
      <c r="J65" s="143" t="s">
        <v>104</v>
      </c>
      <c r="K65" s="141">
        <v>45.14</v>
      </c>
      <c r="L65" s="146">
        <v>0.51559999999999995</v>
      </c>
      <c r="M65" s="146">
        <v>0.51600000000000001</v>
      </c>
      <c r="N65" s="143">
        <v>-0.28799999999999998</v>
      </c>
      <c r="O65" s="141" t="s">
        <v>104</v>
      </c>
      <c r="P65" s="146" t="s">
        <v>104</v>
      </c>
      <c r="Q65" s="142">
        <v>0</v>
      </c>
      <c r="R65" s="147" t="s">
        <v>104</v>
      </c>
      <c r="S65" s="141" t="s">
        <v>104</v>
      </c>
      <c r="T65" s="146" t="s">
        <v>104</v>
      </c>
      <c r="U65" s="146">
        <v>0</v>
      </c>
      <c r="V65" s="143" t="s">
        <v>104</v>
      </c>
      <c r="W65" s="63"/>
      <c r="X65" s="55"/>
      <c r="Y65" s="49"/>
    </row>
    <row r="66" spans="1:26">
      <c r="A66" s="32" t="s">
        <v>33</v>
      </c>
      <c r="B66" s="29"/>
      <c r="C66" s="30"/>
      <c r="D66" s="30"/>
      <c r="E66" s="137"/>
      <c r="F66" s="144" t="s">
        <v>114</v>
      </c>
      <c r="G66" s="126">
        <v>40.67</v>
      </c>
      <c r="H66" s="123">
        <v>2.3029999999999998E-2</v>
      </c>
      <c r="I66" s="123">
        <v>2.3E-2</v>
      </c>
      <c r="J66" s="145">
        <v>-1.6379999999999999</v>
      </c>
      <c r="K66" s="126" t="s">
        <v>104</v>
      </c>
      <c r="L66" s="123" t="s">
        <v>104</v>
      </c>
      <c r="M66" s="123">
        <v>0</v>
      </c>
      <c r="N66" s="145" t="s">
        <v>104</v>
      </c>
      <c r="O66" s="126" t="s">
        <v>104</v>
      </c>
      <c r="P66" s="123" t="s">
        <v>104</v>
      </c>
      <c r="Q66" s="124">
        <v>0</v>
      </c>
      <c r="R66" s="125" t="s">
        <v>104</v>
      </c>
      <c r="S66" s="126" t="s">
        <v>104</v>
      </c>
      <c r="T66" s="123" t="s">
        <v>104</v>
      </c>
      <c r="U66" s="123">
        <v>0</v>
      </c>
      <c r="V66" s="145" t="s">
        <v>104</v>
      </c>
      <c r="W66" s="62"/>
      <c r="X66" s="54"/>
      <c r="Y66" s="50"/>
    </row>
    <row r="67" spans="1:26" ht="15" thickBot="1">
      <c r="A67" s="43"/>
      <c r="B67" s="35"/>
      <c r="C67" s="36"/>
      <c r="D67" s="36"/>
      <c r="E67" s="138"/>
      <c r="F67" s="140" t="s">
        <v>115</v>
      </c>
      <c r="G67" s="141" t="s">
        <v>104</v>
      </c>
      <c r="H67" s="146" t="s">
        <v>104</v>
      </c>
      <c r="I67" s="146">
        <v>0</v>
      </c>
      <c r="J67" s="143" t="s">
        <v>104</v>
      </c>
      <c r="K67" s="141">
        <v>41.98</v>
      </c>
      <c r="L67" s="146">
        <v>4.2859999999999996</v>
      </c>
      <c r="M67" s="146">
        <v>4.29</v>
      </c>
      <c r="N67" s="143">
        <v>0.63200000000000001</v>
      </c>
      <c r="O67" s="141" t="s">
        <v>104</v>
      </c>
      <c r="P67" s="146" t="s">
        <v>104</v>
      </c>
      <c r="Q67" s="142">
        <v>0</v>
      </c>
      <c r="R67" s="147" t="s">
        <v>104</v>
      </c>
      <c r="S67" s="141" t="s">
        <v>104</v>
      </c>
      <c r="T67" s="146" t="s">
        <v>104</v>
      </c>
      <c r="U67" s="146">
        <v>0</v>
      </c>
      <c r="V67" s="143" t="s">
        <v>104</v>
      </c>
      <c r="W67" s="63"/>
      <c r="X67" s="55"/>
      <c r="Y67" s="49"/>
    </row>
    <row r="68" spans="1:26">
      <c r="A68" s="32" t="s">
        <v>34</v>
      </c>
      <c r="B68" s="29"/>
      <c r="C68" s="30"/>
      <c r="D68" s="30"/>
      <c r="E68" s="137"/>
      <c r="F68" s="144" t="s">
        <v>124</v>
      </c>
      <c r="G68" s="126" t="s">
        <v>104</v>
      </c>
      <c r="H68" s="123" t="s">
        <v>104</v>
      </c>
      <c r="I68" s="123">
        <v>0</v>
      </c>
      <c r="J68" s="145" t="s">
        <v>104</v>
      </c>
      <c r="K68" s="126" t="s">
        <v>104</v>
      </c>
      <c r="L68" s="123" t="s">
        <v>104</v>
      </c>
      <c r="M68" s="123">
        <v>0</v>
      </c>
      <c r="N68" s="145" t="s">
        <v>104</v>
      </c>
      <c r="O68" s="126" t="s">
        <v>104</v>
      </c>
      <c r="P68" s="123" t="s">
        <v>104</v>
      </c>
      <c r="Q68" s="124">
        <v>0</v>
      </c>
      <c r="R68" s="125" t="s">
        <v>104</v>
      </c>
      <c r="S68" s="126">
        <v>33.020000000000003</v>
      </c>
      <c r="T68" s="123">
        <v>0.98499999999999999</v>
      </c>
      <c r="U68" s="123">
        <v>0.625</v>
      </c>
      <c r="V68" s="145">
        <v>-7.0000000000000001E-3</v>
      </c>
      <c r="W68" s="62"/>
      <c r="X68" s="54"/>
      <c r="Y68" s="50"/>
    </row>
    <row r="69" spans="1:26" ht="15" thickBot="1">
      <c r="A69" s="70"/>
      <c r="B69" s="71"/>
      <c r="C69" s="72"/>
      <c r="D69" s="72"/>
      <c r="E69" s="139"/>
      <c r="F69" s="140" t="s">
        <v>125</v>
      </c>
      <c r="G69" s="141" t="s">
        <v>104</v>
      </c>
      <c r="H69" s="146" t="s">
        <v>104</v>
      </c>
      <c r="I69" s="146">
        <v>0</v>
      </c>
      <c r="J69" s="143" t="s">
        <v>104</v>
      </c>
      <c r="K69" s="141">
        <v>41.89</v>
      </c>
      <c r="L69" s="146">
        <v>4.5709999999999997</v>
      </c>
      <c r="M69" s="146">
        <v>4.57</v>
      </c>
      <c r="N69" s="143">
        <v>0.66</v>
      </c>
      <c r="O69" s="141" t="s">
        <v>104</v>
      </c>
      <c r="P69" s="146" t="s">
        <v>104</v>
      </c>
      <c r="Q69" s="142">
        <v>0</v>
      </c>
      <c r="R69" s="147" t="s">
        <v>104</v>
      </c>
      <c r="S69" s="141">
        <v>34.590000000000003</v>
      </c>
      <c r="T69" s="146">
        <v>0.26440000000000002</v>
      </c>
      <c r="U69" s="146">
        <v>0.625</v>
      </c>
      <c r="V69" s="143">
        <v>-0.57799999999999996</v>
      </c>
      <c r="W69" s="91"/>
      <c r="X69" s="75"/>
      <c r="Y69" s="76"/>
    </row>
    <row r="70" spans="1:26">
      <c r="A70" s="77"/>
      <c r="B70" s="78"/>
      <c r="C70" s="79"/>
      <c r="D70" s="79"/>
      <c r="E70" s="79"/>
      <c r="F70" s="80"/>
      <c r="G70" s="80"/>
      <c r="H70" s="82"/>
      <c r="I70" s="82"/>
      <c r="J70" s="80"/>
      <c r="K70" s="80"/>
      <c r="L70" s="82"/>
      <c r="M70" s="82"/>
      <c r="N70" s="80"/>
      <c r="O70" s="80"/>
      <c r="P70" s="82"/>
      <c r="Q70" s="82"/>
      <c r="R70" s="80"/>
      <c r="S70" s="80"/>
      <c r="T70" s="82"/>
      <c r="U70" s="82"/>
      <c r="V70" s="80"/>
      <c r="W70" s="42"/>
      <c r="X70" s="42"/>
      <c r="Y70" s="42"/>
      <c r="Z70" s="83"/>
    </row>
    <row r="71" spans="1:26">
      <c r="A71" s="77"/>
      <c r="B71" s="78"/>
      <c r="C71" s="79"/>
      <c r="D71" s="79"/>
      <c r="E71" s="79"/>
      <c r="F71" s="80"/>
      <c r="G71" s="80"/>
      <c r="H71" s="82"/>
      <c r="I71" s="82"/>
      <c r="J71" s="80"/>
      <c r="K71" s="80"/>
      <c r="L71" s="82"/>
      <c r="M71" s="82"/>
      <c r="N71" s="80"/>
      <c r="O71" s="80"/>
      <c r="P71" s="82"/>
      <c r="Q71" s="82"/>
      <c r="R71" s="80"/>
      <c r="S71" s="80"/>
      <c r="T71" s="82"/>
      <c r="U71" s="82"/>
      <c r="V71" s="80"/>
      <c r="W71" s="42"/>
      <c r="X71" s="42"/>
      <c r="Y71" s="42"/>
      <c r="Z71" s="83"/>
    </row>
    <row r="72" spans="1:26">
      <c r="A72" s="77"/>
      <c r="B72" s="78"/>
      <c r="C72" s="79"/>
      <c r="D72" s="79"/>
      <c r="E72" s="79"/>
      <c r="F72" s="80"/>
      <c r="G72" s="80"/>
      <c r="H72" s="82"/>
      <c r="I72" s="82"/>
      <c r="J72" s="80"/>
      <c r="K72" s="80"/>
      <c r="L72" s="82"/>
      <c r="M72" s="82"/>
      <c r="N72" s="80"/>
      <c r="O72" s="80"/>
      <c r="P72" s="82"/>
      <c r="Q72" s="82"/>
      <c r="R72" s="80"/>
      <c r="S72" s="80"/>
      <c r="T72" s="82"/>
      <c r="U72" s="82"/>
      <c r="V72" s="80"/>
      <c r="W72" s="42"/>
      <c r="X72" s="42"/>
      <c r="Y72" s="42"/>
      <c r="Z72" s="83"/>
    </row>
    <row r="73" spans="1:26">
      <c r="A73" s="77"/>
      <c r="B73" s="78"/>
      <c r="C73" s="79"/>
      <c r="D73" s="79"/>
      <c r="E73" s="79"/>
      <c r="F73" s="80"/>
      <c r="G73" s="80"/>
      <c r="H73" s="82"/>
      <c r="I73" s="82"/>
      <c r="J73" s="80"/>
      <c r="K73" s="80"/>
      <c r="L73" s="82"/>
      <c r="M73" s="82"/>
      <c r="N73" s="80"/>
      <c r="O73" s="80"/>
      <c r="P73" s="82"/>
      <c r="Q73" s="82"/>
      <c r="R73" s="80"/>
      <c r="S73" s="80"/>
      <c r="T73" s="82"/>
      <c r="U73" s="82"/>
      <c r="V73" s="80"/>
      <c r="W73" s="42"/>
      <c r="X73" s="42"/>
      <c r="Y73" s="42"/>
      <c r="Z73" s="83"/>
    </row>
    <row r="74" spans="1:26">
      <c r="A74" s="92" t="s">
        <v>18</v>
      </c>
      <c r="B74" s="92"/>
      <c r="C74" s="92"/>
      <c r="D74" s="92"/>
      <c r="E74" s="92"/>
      <c r="F74" s="80"/>
      <c r="G74" s="80"/>
      <c r="H74" s="82"/>
      <c r="I74" s="82"/>
      <c r="J74" s="80"/>
      <c r="K74" s="80"/>
      <c r="L74" s="82"/>
      <c r="M74" s="82"/>
      <c r="N74" s="80"/>
      <c r="O74" s="80"/>
      <c r="P74" s="82"/>
      <c r="Q74" s="82"/>
      <c r="R74" s="80"/>
      <c r="S74" s="80"/>
      <c r="T74" s="82"/>
      <c r="U74" s="82"/>
      <c r="V74" s="80"/>
      <c r="W74" s="42"/>
      <c r="X74" s="42"/>
      <c r="Y74" s="42"/>
      <c r="Z74" s="83"/>
    </row>
    <row r="75" spans="1:26">
      <c r="A75" s="66"/>
      <c r="B75" s="66" t="s">
        <v>1</v>
      </c>
      <c r="C75" s="66" t="s">
        <v>2</v>
      </c>
      <c r="D75" s="66" t="s">
        <v>3</v>
      </c>
      <c r="E75" s="66" t="s">
        <v>4</v>
      </c>
      <c r="F75" s="80"/>
      <c r="G75" s="80"/>
      <c r="H75" s="82"/>
      <c r="I75" s="82"/>
      <c r="J75" s="80"/>
      <c r="K75" s="80"/>
      <c r="L75" s="82"/>
      <c r="M75" s="82"/>
      <c r="N75" s="80"/>
      <c r="O75" s="80"/>
      <c r="P75" s="82"/>
      <c r="Q75" s="82"/>
      <c r="R75" s="80"/>
      <c r="S75" s="80"/>
      <c r="T75" s="82"/>
      <c r="U75" s="82"/>
      <c r="V75" s="80"/>
      <c r="W75" s="42"/>
      <c r="X75" s="42"/>
      <c r="Y75" s="42"/>
      <c r="Z75" s="83"/>
    </row>
    <row r="76" spans="1:26">
      <c r="A76" s="68">
        <v>100000</v>
      </c>
      <c r="B76" s="148">
        <v>18.07</v>
      </c>
      <c r="C76" s="148">
        <v>27.09</v>
      </c>
      <c r="D76" s="148">
        <v>20.51</v>
      </c>
      <c r="E76" s="148">
        <v>19.05</v>
      </c>
      <c r="F76" s="80"/>
      <c r="G76" s="80"/>
      <c r="H76" s="82"/>
      <c r="I76" s="82"/>
      <c r="J76" s="80"/>
      <c r="K76" s="80"/>
      <c r="L76" s="82"/>
      <c r="M76" s="82"/>
      <c r="N76" s="80"/>
      <c r="O76" s="80"/>
      <c r="P76" s="82"/>
      <c r="Q76" s="82"/>
      <c r="R76" s="80"/>
      <c r="S76" s="80"/>
      <c r="T76" s="82"/>
      <c r="U76" s="82"/>
      <c r="V76" s="80"/>
      <c r="W76" s="42"/>
      <c r="X76" s="42"/>
      <c r="Y76" s="42"/>
      <c r="Z76" s="83"/>
    </row>
    <row r="77" spans="1:26">
      <c r="A77" s="66"/>
      <c r="B77" s="148">
        <v>18.059999999999999</v>
      </c>
      <c r="C77" s="148">
        <v>26.64</v>
      </c>
      <c r="D77" s="148">
        <v>21.11</v>
      </c>
      <c r="E77" s="148">
        <v>18.88</v>
      </c>
      <c r="F77" s="80"/>
      <c r="G77" s="80"/>
      <c r="H77" s="82"/>
      <c r="I77" s="82"/>
      <c r="J77" s="80"/>
      <c r="K77" s="80"/>
      <c r="L77" s="82"/>
      <c r="M77" s="82"/>
      <c r="N77" s="80"/>
      <c r="O77" s="80"/>
      <c r="P77" s="82"/>
      <c r="Q77" s="82"/>
      <c r="R77" s="80"/>
      <c r="S77" s="80"/>
      <c r="T77" s="82"/>
      <c r="U77" s="82"/>
      <c r="V77" s="80"/>
      <c r="W77" s="42"/>
      <c r="X77" s="42"/>
      <c r="Y77" s="42"/>
      <c r="Z77" s="83"/>
    </row>
    <row r="78" spans="1:26">
      <c r="A78" s="68">
        <v>10000</v>
      </c>
      <c r="B78" s="148">
        <v>21.38</v>
      </c>
      <c r="C78" s="148">
        <v>30.91</v>
      </c>
      <c r="D78" s="148">
        <v>24.48</v>
      </c>
      <c r="E78" s="148">
        <v>22.33</v>
      </c>
      <c r="F78" s="80"/>
      <c r="G78" s="80"/>
      <c r="H78" s="82"/>
      <c r="I78" s="82"/>
      <c r="J78" s="80"/>
      <c r="K78" s="80"/>
      <c r="L78" s="82"/>
      <c r="M78" s="82"/>
      <c r="N78" s="80"/>
      <c r="O78" s="80"/>
      <c r="P78" s="82"/>
      <c r="Q78" s="82"/>
      <c r="R78" s="80"/>
      <c r="S78" s="80"/>
      <c r="T78" s="82"/>
      <c r="U78" s="82"/>
      <c r="V78" s="80"/>
      <c r="W78" s="42"/>
      <c r="X78" s="42"/>
      <c r="Y78" s="42"/>
      <c r="Z78" s="83"/>
    </row>
    <row r="79" spans="1:26">
      <c r="A79" s="66"/>
      <c r="B79" s="148">
        <v>21.28</v>
      </c>
      <c r="C79" s="148">
        <v>30.41</v>
      </c>
      <c r="D79" s="148">
        <v>24.46</v>
      </c>
      <c r="E79" s="148">
        <v>22.27</v>
      </c>
      <c r="F79" s="80"/>
      <c r="G79" s="80"/>
      <c r="H79" s="82"/>
      <c r="I79" s="82"/>
      <c r="J79" s="80"/>
      <c r="K79" s="80"/>
      <c r="L79" s="82"/>
      <c r="M79" s="82"/>
      <c r="N79" s="80"/>
      <c r="O79" s="80"/>
      <c r="P79" s="82"/>
      <c r="Q79" s="82"/>
      <c r="R79" s="80"/>
      <c r="S79" s="80"/>
      <c r="T79" s="82"/>
      <c r="U79" s="82"/>
      <c r="V79" s="80"/>
      <c r="W79" s="42"/>
      <c r="X79" s="42"/>
      <c r="Y79" s="42"/>
      <c r="Z79" s="83"/>
    </row>
    <row r="80" spans="1:26">
      <c r="A80" s="68">
        <v>1000</v>
      </c>
      <c r="B80" s="148">
        <v>24.87</v>
      </c>
      <c r="C80" s="148">
        <v>33.89</v>
      </c>
      <c r="D80" s="148">
        <v>27.4</v>
      </c>
      <c r="E80" s="148">
        <v>25.04</v>
      </c>
      <c r="F80" s="80"/>
      <c r="G80" s="80"/>
      <c r="H80" s="82"/>
      <c r="I80" s="82"/>
      <c r="J80" s="80"/>
      <c r="K80" s="80"/>
      <c r="L80" s="82"/>
      <c r="M80" s="82"/>
      <c r="N80" s="80"/>
      <c r="O80" s="80"/>
      <c r="P80" s="82"/>
      <c r="Q80" s="82"/>
      <c r="R80" s="80"/>
      <c r="S80" s="80"/>
      <c r="T80" s="82"/>
      <c r="U80" s="82"/>
      <c r="V80" s="80"/>
      <c r="W80" s="42"/>
      <c r="X80" s="42"/>
      <c r="Y80" s="42"/>
      <c r="Z80" s="83"/>
    </row>
    <row r="81" spans="1:26">
      <c r="A81" s="66"/>
      <c r="B81" s="148">
        <v>25.11</v>
      </c>
      <c r="C81" s="148">
        <v>33.76</v>
      </c>
      <c r="D81" s="148">
        <v>27.76</v>
      </c>
      <c r="E81" s="148">
        <v>24.99</v>
      </c>
      <c r="F81" s="80"/>
      <c r="G81" s="80"/>
      <c r="H81" s="82"/>
      <c r="I81" s="82"/>
      <c r="J81" s="80"/>
      <c r="K81" s="80"/>
      <c r="L81" s="82"/>
      <c r="M81" s="82"/>
      <c r="N81" s="80"/>
      <c r="O81" s="80"/>
      <c r="P81" s="82"/>
      <c r="Q81" s="82"/>
      <c r="R81" s="80"/>
      <c r="S81" s="80"/>
      <c r="T81" s="82"/>
      <c r="U81" s="82"/>
      <c r="V81" s="80"/>
      <c r="W81" s="42"/>
      <c r="X81" s="42"/>
      <c r="Y81" s="42"/>
      <c r="Z81" s="83"/>
    </row>
    <row r="82" spans="1:26">
      <c r="A82" s="68">
        <v>100</v>
      </c>
      <c r="B82" s="148">
        <v>28.11</v>
      </c>
      <c r="C82" s="148">
        <v>37.549999999999997</v>
      </c>
      <c r="D82" s="148">
        <v>30.19</v>
      </c>
      <c r="E82" s="148">
        <v>27.21</v>
      </c>
      <c r="F82" s="80"/>
      <c r="G82" s="80"/>
      <c r="H82" s="82"/>
      <c r="I82" s="82"/>
      <c r="J82" s="80"/>
      <c r="K82" s="80"/>
      <c r="L82" s="82"/>
      <c r="M82" s="82"/>
      <c r="N82" s="80"/>
      <c r="O82" s="80"/>
      <c r="P82" s="82"/>
      <c r="Q82" s="82"/>
      <c r="R82" s="80"/>
      <c r="S82" s="80"/>
      <c r="T82" s="82"/>
      <c r="U82" s="82"/>
      <c r="V82" s="80"/>
      <c r="W82" s="42"/>
      <c r="X82" s="42"/>
      <c r="Y82" s="42"/>
      <c r="Z82" s="83"/>
    </row>
    <row r="83" spans="1:26">
      <c r="A83" s="66"/>
      <c r="B83" s="148">
        <v>28.31</v>
      </c>
      <c r="C83" s="148">
        <v>36.93</v>
      </c>
      <c r="D83" s="148">
        <v>30.77</v>
      </c>
      <c r="E83" s="148">
        <v>27.24</v>
      </c>
      <c r="F83" s="80"/>
      <c r="G83" s="80"/>
      <c r="H83" s="82"/>
      <c r="I83" s="82"/>
      <c r="J83" s="80"/>
      <c r="K83" s="80"/>
      <c r="L83" s="82"/>
      <c r="M83" s="82"/>
      <c r="N83" s="80"/>
      <c r="O83" s="80"/>
      <c r="P83" s="82"/>
      <c r="Q83" s="82"/>
      <c r="R83" s="80"/>
      <c r="S83" s="80"/>
      <c r="T83" s="82"/>
      <c r="U83" s="82"/>
      <c r="V83" s="80"/>
      <c r="W83" s="42"/>
      <c r="X83" s="42"/>
      <c r="Y83" s="42"/>
      <c r="Z83" s="83"/>
    </row>
    <row r="84" spans="1:26">
      <c r="A84" s="68">
        <v>10</v>
      </c>
      <c r="B84" s="66" t="s">
        <v>130</v>
      </c>
      <c r="C84" s="66" t="s">
        <v>130</v>
      </c>
      <c r="D84" s="66" t="s">
        <v>130</v>
      </c>
      <c r="E84" s="66" t="s">
        <v>130</v>
      </c>
      <c r="F84" s="80"/>
      <c r="G84" s="80"/>
      <c r="H84" s="82"/>
      <c r="I84" s="82"/>
      <c r="J84" s="80"/>
      <c r="K84" s="80"/>
      <c r="L84" s="82"/>
      <c r="M84" s="82"/>
      <c r="N84" s="80"/>
      <c r="O84" s="80"/>
      <c r="P84" s="82"/>
      <c r="Q84" s="82"/>
      <c r="R84" s="80"/>
      <c r="S84" s="80"/>
      <c r="T84" s="82"/>
      <c r="U84" s="82"/>
      <c r="V84" s="80"/>
      <c r="W84" s="42"/>
      <c r="X84" s="42"/>
      <c r="Y84" s="42"/>
      <c r="Z84" s="83"/>
    </row>
    <row r="85" spans="1:26">
      <c r="A85" s="66"/>
      <c r="B85" s="66"/>
      <c r="C85" s="66"/>
      <c r="D85" s="66"/>
      <c r="E85" s="66"/>
      <c r="F85" s="80"/>
      <c r="G85" s="80"/>
      <c r="H85" s="82"/>
      <c r="I85" s="82"/>
      <c r="J85" s="80"/>
      <c r="K85" s="80"/>
      <c r="L85" s="82"/>
      <c r="M85" s="82"/>
      <c r="N85" s="80"/>
      <c r="O85" s="80"/>
      <c r="P85" s="82"/>
      <c r="Q85" s="82"/>
      <c r="R85" s="80"/>
      <c r="S85" s="80"/>
      <c r="T85" s="82"/>
      <c r="U85" s="82"/>
      <c r="V85" s="80"/>
      <c r="W85" s="42"/>
      <c r="X85" s="42"/>
      <c r="Y85" s="42"/>
      <c r="Z85" s="83"/>
    </row>
    <row r="86" spans="1:26">
      <c r="A86" s="77"/>
      <c r="B86" s="78"/>
      <c r="C86" s="79"/>
      <c r="D86" s="79"/>
      <c r="E86" s="79"/>
      <c r="F86" s="80"/>
      <c r="G86" s="80"/>
      <c r="H86" s="82"/>
      <c r="I86" s="82"/>
      <c r="J86" s="80"/>
      <c r="K86" s="80"/>
      <c r="L86" s="82"/>
      <c r="M86" s="82"/>
      <c r="N86" s="80"/>
      <c r="O86" s="80"/>
      <c r="P86" s="82"/>
      <c r="Q86" s="82"/>
      <c r="R86" s="80"/>
      <c r="S86" s="80"/>
      <c r="T86" s="82"/>
      <c r="U86" s="82"/>
      <c r="V86" s="80"/>
      <c r="W86" s="42"/>
      <c r="X86" s="42"/>
      <c r="Y86" s="42"/>
      <c r="Z86" s="83"/>
    </row>
    <row r="87" spans="1:26">
      <c r="A87" s="77"/>
      <c r="B87" s="78"/>
      <c r="C87" s="79"/>
      <c r="D87" s="79"/>
      <c r="E87" s="79"/>
      <c r="F87" s="80"/>
      <c r="G87" s="80"/>
      <c r="H87" s="82"/>
      <c r="I87" s="82"/>
      <c r="J87" s="80"/>
      <c r="K87" s="80"/>
      <c r="L87" s="82"/>
      <c r="M87" s="82"/>
      <c r="N87" s="80"/>
      <c r="O87" s="80"/>
      <c r="P87" s="82"/>
      <c r="Q87" s="82"/>
      <c r="R87" s="80"/>
      <c r="S87" s="80"/>
      <c r="T87" s="82"/>
      <c r="U87" s="82"/>
      <c r="V87" s="80"/>
      <c r="W87" s="42"/>
      <c r="X87" s="42"/>
      <c r="Y87" s="42"/>
      <c r="Z87" s="83"/>
    </row>
    <row r="88" spans="1:26">
      <c r="A88" s="77"/>
      <c r="B88" s="78"/>
      <c r="C88" s="79"/>
      <c r="D88" s="79"/>
      <c r="E88" s="79"/>
      <c r="F88" s="80"/>
      <c r="G88" s="80"/>
      <c r="H88" s="80"/>
      <c r="I88" s="82"/>
      <c r="J88" s="80"/>
      <c r="K88" s="80"/>
      <c r="L88" s="82"/>
      <c r="M88" s="82"/>
      <c r="N88" s="80"/>
      <c r="O88" s="80"/>
      <c r="P88" s="80"/>
      <c r="Q88" s="82"/>
      <c r="R88" s="80"/>
      <c r="S88" s="80"/>
      <c r="T88" s="82"/>
      <c r="U88" s="82"/>
      <c r="V88" s="80"/>
      <c r="W88" s="42"/>
      <c r="X88" s="42"/>
      <c r="Y88" s="42"/>
      <c r="Z88" s="83"/>
    </row>
    <row r="89" spans="1:26">
      <c r="A89" s="77"/>
      <c r="B89" s="78"/>
      <c r="C89" s="79"/>
      <c r="D89" s="79"/>
      <c r="E89" s="79"/>
      <c r="F89" s="80"/>
      <c r="G89" s="80"/>
      <c r="H89" s="82"/>
      <c r="I89" s="82"/>
      <c r="J89" s="80"/>
      <c r="K89" s="80"/>
      <c r="L89" s="82"/>
      <c r="M89" s="82"/>
      <c r="N89" s="80"/>
      <c r="O89" s="80"/>
      <c r="P89" s="82"/>
      <c r="Q89" s="82"/>
      <c r="R89" s="80"/>
      <c r="S89" s="80"/>
      <c r="T89" s="82"/>
      <c r="U89" s="82"/>
      <c r="V89" s="80"/>
      <c r="W89" s="42"/>
      <c r="X89" s="42"/>
      <c r="Y89" s="42"/>
      <c r="Z89" s="83"/>
    </row>
    <row r="90" spans="1:26">
      <c r="A90" s="77"/>
      <c r="B90" s="78"/>
      <c r="C90" s="79"/>
      <c r="D90" s="79"/>
      <c r="E90" s="79"/>
      <c r="F90" s="80"/>
      <c r="G90" s="80"/>
      <c r="H90" s="80"/>
      <c r="I90" s="82"/>
      <c r="J90" s="80"/>
      <c r="K90" s="80"/>
      <c r="L90" s="82"/>
      <c r="M90" s="82"/>
      <c r="N90" s="80"/>
      <c r="O90" s="80"/>
      <c r="P90" s="80"/>
      <c r="Q90" s="82"/>
      <c r="R90" s="80"/>
      <c r="S90" s="80"/>
      <c r="T90" s="82"/>
      <c r="U90" s="82"/>
      <c r="V90" s="80"/>
      <c r="W90" s="42"/>
      <c r="X90" s="42"/>
      <c r="Y90" s="42"/>
      <c r="Z90" s="83"/>
    </row>
    <row r="91" spans="1:26">
      <c r="A91" s="77"/>
      <c r="B91" s="78"/>
      <c r="C91" s="79"/>
      <c r="D91" s="79"/>
      <c r="E91" s="79"/>
      <c r="F91" s="80"/>
      <c r="G91" s="80"/>
      <c r="H91" s="82"/>
      <c r="I91" s="82"/>
      <c r="J91" s="80"/>
      <c r="K91" s="80"/>
      <c r="L91" s="82"/>
      <c r="M91" s="82"/>
      <c r="N91" s="80"/>
      <c r="O91" s="80"/>
      <c r="P91" s="82"/>
      <c r="Q91" s="82"/>
      <c r="R91" s="80"/>
      <c r="S91" s="80"/>
      <c r="T91" s="82"/>
      <c r="U91" s="82"/>
      <c r="V91" s="80"/>
      <c r="W91" s="42"/>
      <c r="X91" s="42"/>
      <c r="Y91" s="42"/>
      <c r="Z91" s="83"/>
    </row>
    <row r="92" spans="1:26">
      <c r="A92" s="77"/>
      <c r="B92" s="78"/>
      <c r="C92" s="79"/>
      <c r="D92" s="79"/>
      <c r="E92" s="79"/>
      <c r="F92" s="80"/>
      <c r="G92" s="86"/>
      <c r="H92" s="85"/>
      <c r="I92" s="85"/>
      <c r="J92" s="86"/>
      <c r="K92" s="80"/>
      <c r="L92" s="82"/>
      <c r="M92" s="82"/>
      <c r="N92" s="80"/>
      <c r="O92" s="80"/>
      <c r="P92" s="80"/>
      <c r="Q92" s="82"/>
      <c r="R92" s="80"/>
      <c r="S92" s="80"/>
      <c r="T92" s="80"/>
      <c r="U92" s="82"/>
      <c r="V92" s="80"/>
      <c r="W92" s="42"/>
      <c r="X92" s="42"/>
      <c r="Y92" s="42"/>
      <c r="Z92" s="83"/>
    </row>
    <row r="93" spans="1:26">
      <c r="A93" s="77"/>
      <c r="B93" s="78"/>
      <c r="C93" s="79"/>
      <c r="D93" s="79"/>
      <c r="E93" s="79"/>
      <c r="F93" s="80"/>
      <c r="G93" s="86"/>
      <c r="H93" s="85"/>
      <c r="I93" s="85"/>
      <c r="J93" s="86"/>
      <c r="K93" s="80"/>
      <c r="L93" s="82"/>
      <c r="M93" s="82"/>
      <c r="N93" s="80"/>
      <c r="O93" s="80"/>
      <c r="P93" s="82"/>
      <c r="Q93" s="82"/>
      <c r="R93" s="80"/>
      <c r="S93" s="80"/>
      <c r="T93" s="82"/>
      <c r="U93" s="82"/>
      <c r="V93" s="80"/>
      <c r="W93" s="42"/>
      <c r="X93" s="42"/>
      <c r="Y93" s="42"/>
      <c r="Z93" s="83"/>
    </row>
    <row r="94" spans="1:26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</sheetData>
  <mergeCells count="4">
    <mergeCell ref="G6:J6"/>
    <mergeCell ref="K6:N6"/>
    <mergeCell ref="O6:R6"/>
    <mergeCell ref="S6:V6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opLeftCell="A7" workbookViewId="0">
      <selection activeCell="S10" sqref="S10"/>
    </sheetView>
  </sheetViews>
  <sheetFormatPr baseColWidth="10" defaultRowHeight="14" x14ac:dyDescent="0"/>
  <cols>
    <col min="1" max="1" width="7.83203125" style="28" customWidth="1"/>
    <col min="2" max="4" width="10.83203125" style="28"/>
    <col min="5" max="5" width="0" style="28" hidden="1" customWidth="1"/>
    <col min="6" max="6" width="5.33203125" style="28" bestFit="1" customWidth="1"/>
    <col min="7" max="7" width="6" style="28" bestFit="1" customWidth="1"/>
    <col min="8" max="9" width="8.5" style="28" bestFit="1" customWidth="1"/>
    <col min="10" max="10" width="8" style="28" bestFit="1" customWidth="1"/>
    <col min="11" max="11" width="6" style="28" bestFit="1" customWidth="1"/>
    <col min="12" max="13" width="8.5" style="28" bestFit="1" customWidth="1"/>
    <col min="14" max="14" width="8" style="28" bestFit="1" customWidth="1"/>
    <col min="15" max="15" width="11.1640625" style="28" bestFit="1" customWidth="1"/>
    <col min="16" max="16" width="14" style="28" customWidth="1"/>
    <col min="17" max="17" width="14.1640625" style="28" customWidth="1"/>
    <col min="18" max="18" width="10.83203125" style="28"/>
    <col min="19" max="25" width="10.83203125" style="83"/>
    <col min="26" max="16384" width="10.83203125" style="28"/>
  </cols>
  <sheetData>
    <row r="1" spans="1:25" ht="15" thickBot="1">
      <c r="A1" s="39" t="s">
        <v>21</v>
      </c>
    </row>
    <row r="2" spans="1:25">
      <c r="A2" s="40" t="s">
        <v>0</v>
      </c>
      <c r="D2" s="41"/>
    </row>
    <row r="3" spans="1:25">
      <c r="A3" s="40"/>
    </row>
    <row r="5" spans="1:25" ht="15" thickBot="1">
      <c r="K5" s="99"/>
      <c r="L5" s="99"/>
      <c r="M5" s="99"/>
      <c r="N5" s="99"/>
      <c r="O5" s="42"/>
      <c r="W5" s="42"/>
      <c r="Y5" s="42"/>
    </row>
    <row r="6" spans="1:25" ht="15" thickTop="1">
      <c r="A6" s="181"/>
      <c r="B6" s="37"/>
      <c r="C6" s="181"/>
      <c r="D6" s="181"/>
      <c r="E6" s="181"/>
      <c r="F6" s="19"/>
      <c r="G6" s="189" t="s">
        <v>1</v>
      </c>
      <c r="H6" s="190"/>
      <c r="I6" s="190"/>
      <c r="J6" s="191"/>
      <c r="K6" s="192" t="s">
        <v>3</v>
      </c>
      <c r="L6" s="193"/>
      <c r="M6" s="193"/>
      <c r="N6" s="193"/>
      <c r="O6" s="20"/>
      <c r="S6" s="194"/>
      <c r="T6" s="194"/>
      <c r="U6" s="194"/>
      <c r="V6" s="194"/>
      <c r="W6" s="97"/>
      <c r="Y6" s="97"/>
    </row>
    <row r="7" spans="1:25" ht="28">
      <c r="A7" s="38" t="s">
        <v>5</v>
      </c>
      <c r="B7" s="181" t="s">
        <v>6</v>
      </c>
      <c r="C7" s="181" t="s">
        <v>7</v>
      </c>
      <c r="D7" s="181" t="s">
        <v>8</v>
      </c>
      <c r="E7" s="182" t="s">
        <v>9</v>
      </c>
      <c r="F7" s="106" t="s">
        <v>10</v>
      </c>
      <c r="G7" s="101" t="s">
        <v>11</v>
      </c>
      <c r="H7" s="46" t="s">
        <v>12</v>
      </c>
      <c r="I7" s="46" t="s">
        <v>13</v>
      </c>
      <c r="J7" s="58" t="s">
        <v>14</v>
      </c>
      <c r="K7" s="107" t="s">
        <v>11</v>
      </c>
      <c r="L7" s="46" t="s">
        <v>12</v>
      </c>
      <c r="M7" s="46" t="s">
        <v>13</v>
      </c>
      <c r="N7" s="108" t="s">
        <v>14</v>
      </c>
      <c r="O7" s="53" t="s">
        <v>16</v>
      </c>
      <c r="P7" s="28" t="s">
        <v>278</v>
      </c>
      <c r="Q7" s="28" t="s">
        <v>279</v>
      </c>
      <c r="R7" s="28" t="s">
        <v>277</v>
      </c>
      <c r="S7" s="180"/>
      <c r="T7" s="95"/>
      <c r="U7" s="95"/>
      <c r="V7" s="96"/>
      <c r="W7" s="96"/>
      <c r="Y7" s="96"/>
    </row>
    <row r="8" spans="1:25">
      <c r="A8" s="32">
        <v>25</v>
      </c>
      <c r="B8" s="29">
        <v>41292</v>
      </c>
      <c r="C8" s="30" t="s">
        <v>22</v>
      </c>
      <c r="D8" s="30" t="s">
        <v>23</v>
      </c>
      <c r="E8" s="16"/>
      <c r="F8" s="109" t="s">
        <v>67</v>
      </c>
      <c r="G8" s="110">
        <v>27.5</v>
      </c>
      <c r="H8" s="116">
        <v>10350</v>
      </c>
      <c r="I8" s="111">
        <v>9780</v>
      </c>
      <c r="J8" s="118">
        <v>4.0149999999999997</v>
      </c>
      <c r="K8" s="112">
        <v>32.17</v>
      </c>
      <c r="L8" s="115">
        <v>46.93</v>
      </c>
      <c r="M8" s="116">
        <v>36.5</v>
      </c>
      <c r="N8" s="113">
        <v>1.671</v>
      </c>
      <c r="O8" s="105">
        <f>M8/I8*1000</f>
        <v>3.7321063394683027</v>
      </c>
      <c r="P8" s="28">
        <f>AVERAGE(J8:J9)</f>
        <v>3.9894999999999996</v>
      </c>
      <c r="Q8" s="28">
        <f>AVERAGE(N8:N9)</f>
        <v>1.5445</v>
      </c>
      <c r="R8" s="28">
        <f>Q8-P8</f>
        <v>-2.4449999999999994</v>
      </c>
      <c r="S8" s="80"/>
      <c r="T8" s="82"/>
      <c r="U8" s="82"/>
      <c r="V8" s="80"/>
      <c r="W8" s="42"/>
      <c r="Y8" s="42"/>
    </row>
    <row r="9" spans="1:25" ht="15" thickBot="1">
      <c r="A9" s="32">
        <v>25</v>
      </c>
      <c r="B9" s="29">
        <v>41292</v>
      </c>
      <c r="C9" s="30" t="s">
        <v>22</v>
      </c>
      <c r="D9" s="30" t="s">
        <v>23</v>
      </c>
      <c r="E9" s="17"/>
      <c r="F9" s="129" t="s">
        <v>68</v>
      </c>
      <c r="G9" s="130">
        <v>27.68</v>
      </c>
      <c r="H9" s="131">
        <v>9214</v>
      </c>
      <c r="I9" s="132">
        <v>9780</v>
      </c>
      <c r="J9" s="133">
        <v>3.964</v>
      </c>
      <c r="K9" s="134">
        <v>33</v>
      </c>
      <c r="L9" s="135">
        <v>26.16</v>
      </c>
      <c r="M9" s="131">
        <v>36.5</v>
      </c>
      <c r="N9" s="136">
        <v>1.4179999999999999</v>
      </c>
      <c r="O9" s="55"/>
      <c r="R9" s="28">
        <f t="shared" ref="R9:R54" si="0">Q9-P9</f>
        <v>0</v>
      </c>
      <c r="S9" s="81"/>
      <c r="T9" s="82"/>
      <c r="U9" s="82"/>
      <c r="V9" s="80"/>
      <c r="W9" s="42"/>
      <c r="Y9" s="42"/>
    </row>
    <row r="10" spans="1:25">
      <c r="A10" s="34">
        <v>26</v>
      </c>
      <c r="B10" s="29">
        <v>41292</v>
      </c>
      <c r="C10" s="30" t="s">
        <v>22</v>
      </c>
      <c r="D10" s="30" t="s">
        <v>23</v>
      </c>
      <c r="E10" s="16"/>
      <c r="F10" s="121" t="s">
        <v>73</v>
      </c>
      <c r="G10" s="122">
        <v>27.8</v>
      </c>
      <c r="H10" s="123">
        <v>8462</v>
      </c>
      <c r="I10" s="124">
        <v>8990</v>
      </c>
      <c r="J10" s="125">
        <v>3.927</v>
      </c>
      <c r="K10" s="126">
        <v>33.159999999999997</v>
      </c>
      <c r="L10" s="127">
        <v>23.32</v>
      </c>
      <c r="M10" s="123">
        <v>33.299999999999997</v>
      </c>
      <c r="N10" s="128">
        <v>1.3680000000000001</v>
      </c>
      <c r="O10" s="54">
        <f>M10/I10*1000</f>
        <v>3.7041156840934368</v>
      </c>
      <c r="P10" s="28">
        <f t="shared" ref="P10:P54" si="1">AVERAGE(J10:J11)</f>
        <v>3.9530000000000003</v>
      </c>
      <c r="Q10" s="28">
        <f t="shared" ref="Q10:Q54" si="2">AVERAGE(N10:N11)</f>
        <v>1.502</v>
      </c>
      <c r="R10" s="28">
        <f t="shared" si="0"/>
        <v>-2.4510000000000005</v>
      </c>
      <c r="S10" s="80"/>
      <c r="T10" s="82"/>
      <c r="U10" s="82"/>
      <c r="V10" s="80"/>
      <c r="W10" s="42"/>
      <c r="Y10" s="42"/>
    </row>
    <row r="11" spans="1:25" ht="15" thickBot="1">
      <c r="A11" s="34">
        <v>26</v>
      </c>
      <c r="B11" s="29">
        <v>41292</v>
      </c>
      <c r="C11" s="30" t="s">
        <v>22</v>
      </c>
      <c r="D11" s="30" t="s">
        <v>23</v>
      </c>
      <c r="E11" s="17"/>
      <c r="F11" s="129" t="s">
        <v>74</v>
      </c>
      <c r="G11" s="130">
        <v>27.63</v>
      </c>
      <c r="H11" s="131">
        <v>9524</v>
      </c>
      <c r="I11" s="132">
        <v>8990</v>
      </c>
      <c r="J11" s="133">
        <v>3.9790000000000001</v>
      </c>
      <c r="K11" s="134">
        <v>32.28</v>
      </c>
      <c r="L11" s="135">
        <v>43.28</v>
      </c>
      <c r="M11" s="131">
        <v>33.299999999999997</v>
      </c>
      <c r="N11" s="136">
        <v>1.6359999999999999</v>
      </c>
      <c r="O11" s="55"/>
      <c r="R11" s="28">
        <f t="shared" si="0"/>
        <v>0</v>
      </c>
      <c r="S11" s="81"/>
      <c r="T11" s="82"/>
      <c r="U11" s="82"/>
      <c r="V11" s="80"/>
      <c r="W11" s="42"/>
      <c r="Y11" s="42"/>
    </row>
    <row r="12" spans="1:25">
      <c r="A12" s="32">
        <v>27</v>
      </c>
      <c r="B12" s="29">
        <v>41292</v>
      </c>
      <c r="C12" s="30" t="s">
        <v>22</v>
      </c>
      <c r="D12" s="30" t="s">
        <v>23</v>
      </c>
      <c r="E12" s="16"/>
      <c r="F12" s="109" t="s">
        <v>79</v>
      </c>
      <c r="G12" s="110">
        <v>27.48</v>
      </c>
      <c r="H12" s="116">
        <v>10530</v>
      </c>
      <c r="I12" s="111">
        <v>10600</v>
      </c>
      <c r="J12" s="118">
        <v>4.0220000000000002</v>
      </c>
      <c r="K12" s="112">
        <v>32.619999999999997</v>
      </c>
      <c r="L12" s="115">
        <v>34.26</v>
      </c>
      <c r="M12" s="116">
        <v>38.1</v>
      </c>
      <c r="N12" s="113">
        <v>1.5349999999999999</v>
      </c>
      <c r="O12" s="54">
        <f>M12/I12*1000</f>
        <v>3.5943396226415096</v>
      </c>
      <c r="P12" s="28">
        <f t="shared" si="1"/>
        <v>4.0255000000000001</v>
      </c>
      <c r="Q12" s="28">
        <f t="shared" si="2"/>
        <v>1.5785</v>
      </c>
      <c r="R12" s="28">
        <f t="shared" si="0"/>
        <v>-2.4470000000000001</v>
      </c>
      <c r="S12" s="80"/>
      <c r="T12" s="82"/>
      <c r="U12" s="82"/>
      <c r="V12" s="80"/>
      <c r="W12" s="42"/>
      <c r="Y12" s="42"/>
    </row>
    <row r="13" spans="1:25" ht="15" thickBot="1">
      <c r="A13" s="32">
        <v>27</v>
      </c>
      <c r="B13" s="29">
        <v>41292</v>
      </c>
      <c r="C13" s="30" t="s">
        <v>22</v>
      </c>
      <c r="D13" s="30" t="s">
        <v>23</v>
      </c>
      <c r="E13" s="17"/>
      <c r="F13" s="129" t="s">
        <v>80</v>
      </c>
      <c r="G13" s="130">
        <v>27.45</v>
      </c>
      <c r="H13" s="131">
        <v>10690</v>
      </c>
      <c r="I13" s="132">
        <v>10600</v>
      </c>
      <c r="J13" s="133">
        <v>4.0289999999999999</v>
      </c>
      <c r="K13" s="134">
        <v>32.33</v>
      </c>
      <c r="L13" s="135">
        <v>41.88</v>
      </c>
      <c r="M13" s="131">
        <v>38.1</v>
      </c>
      <c r="N13" s="136">
        <v>1.6220000000000001</v>
      </c>
      <c r="O13" s="55"/>
      <c r="R13" s="28">
        <f t="shared" si="0"/>
        <v>0</v>
      </c>
      <c r="S13" s="81"/>
      <c r="T13" s="82"/>
      <c r="U13" s="82"/>
      <c r="V13" s="80"/>
      <c r="W13" s="42"/>
      <c r="Y13" s="42"/>
    </row>
    <row r="14" spans="1:25">
      <c r="A14" s="32">
        <v>28</v>
      </c>
      <c r="B14" s="29">
        <v>41292</v>
      </c>
      <c r="C14" s="30" t="s">
        <v>22</v>
      </c>
      <c r="D14" s="31" t="s">
        <v>24</v>
      </c>
      <c r="E14" s="16"/>
      <c r="F14" s="109" t="s">
        <v>85</v>
      </c>
      <c r="G14" s="110">
        <v>28.21</v>
      </c>
      <c r="H14" s="116">
        <v>6411</v>
      </c>
      <c r="I14" s="111">
        <v>6100</v>
      </c>
      <c r="J14" s="118">
        <v>3.8069999999999999</v>
      </c>
      <c r="K14" s="112">
        <v>31.98</v>
      </c>
      <c r="L14" s="115">
        <v>53.48</v>
      </c>
      <c r="M14" s="116">
        <v>62.9</v>
      </c>
      <c r="N14" s="113">
        <v>1.728</v>
      </c>
      <c r="O14" s="54">
        <f>M14/I14*1000</f>
        <v>10.311475409836065</v>
      </c>
      <c r="P14" s="28">
        <f t="shared" si="1"/>
        <v>3.7845</v>
      </c>
      <c r="Q14" s="28">
        <f t="shared" si="2"/>
        <v>1.7934999999999999</v>
      </c>
      <c r="R14" s="28">
        <f t="shared" si="0"/>
        <v>-1.9910000000000001</v>
      </c>
      <c r="S14" s="80"/>
      <c r="T14" s="82"/>
      <c r="U14" s="82"/>
      <c r="V14" s="80"/>
      <c r="W14" s="42"/>
      <c r="Y14" s="42"/>
    </row>
    <row r="15" spans="1:25" ht="15" thickBot="1">
      <c r="A15" s="32">
        <v>28</v>
      </c>
      <c r="B15" s="29">
        <v>41292</v>
      </c>
      <c r="C15" s="30" t="s">
        <v>22</v>
      </c>
      <c r="D15" s="36" t="s">
        <v>26</v>
      </c>
      <c r="E15" s="17"/>
      <c r="F15" s="129" t="s">
        <v>86</v>
      </c>
      <c r="G15" s="130">
        <v>28.37</v>
      </c>
      <c r="H15" s="131">
        <v>5784</v>
      </c>
      <c r="I15" s="132">
        <v>6100</v>
      </c>
      <c r="J15" s="133">
        <v>3.762</v>
      </c>
      <c r="K15" s="134">
        <v>31.56</v>
      </c>
      <c r="L15" s="135">
        <v>72.23</v>
      </c>
      <c r="M15" s="131">
        <v>62.9</v>
      </c>
      <c r="N15" s="136">
        <v>1.859</v>
      </c>
      <c r="O15" s="55"/>
      <c r="R15" s="28">
        <f t="shared" si="0"/>
        <v>0</v>
      </c>
      <c r="S15" s="81"/>
      <c r="T15" s="82"/>
      <c r="U15" s="82"/>
      <c r="V15" s="80"/>
      <c r="W15" s="42"/>
      <c r="Y15" s="42"/>
    </row>
    <row r="16" spans="1:25">
      <c r="A16" s="32">
        <v>29</v>
      </c>
      <c r="B16" s="29">
        <v>41292</v>
      </c>
      <c r="C16" s="30" t="s">
        <v>22</v>
      </c>
      <c r="D16" s="31" t="s">
        <v>24</v>
      </c>
      <c r="E16" s="16"/>
      <c r="F16" s="109" t="s">
        <v>91</v>
      </c>
      <c r="G16" s="110">
        <v>27.65</v>
      </c>
      <c r="H16" s="116">
        <v>9378</v>
      </c>
      <c r="I16" s="111">
        <v>8910</v>
      </c>
      <c r="J16" s="118">
        <v>3.972</v>
      </c>
      <c r="K16" s="112">
        <v>31.59</v>
      </c>
      <c r="L16" s="115">
        <v>70.59</v>
      </c>
      <c r="M16" s="116">
        <v>74.400000000000006</v>
      </c>
      <c r="N16" s="113">
        <v>1.849</v>
      </c>
      <c r="O16" s="54">
        <f>M16/I16*1000</f>
        <v>8.3501683501683512</v>
      </c>
      <c r="P16" s="28">
        <f t="shared" si="1"/>
        <v>3.9489999999999998</v>
      </c>
      <c r="Q16" s="28">
        <f t="shared" si="2"/>
        <v>1.8714999999999999</v>
      </c>
      <c r="R16" s="28">
        <f t="shared" si="0"/>
        <v>-2.0774999999999997</v>
      </c>
      <c r="S16" s="80"/>
      <c r="T16" s="82"/>
      <c r="U16" s="82"/>
      <c r="V16" s="80"/>
      <c r="W16" s="42"/>
      <c r="Y16" s="42"/>
    </row>
    <row r="17" spans="1:25" ht="15" thickBot="1">
      <c r="A17" s="32">
        <v>29</v>
      </c>
      <c r="B17" s="29">
        <v>41292</v>
      </c>
      <c r="C17" s="30" t="s">
        <v>22</v>
      </c>
      <c r="D17" s="36" t="s">
        <v>27</v>
      </c>
      <c r="E17" s="17"/>
      <c r="F17" s="129" t="s">
        <v>92</v>
      </c>
      <c r="G17" s="130">
        <v>27.81</v>
      </c>
      <c r="H17" s="131">
        <v>8435</v>
      </c>
      <c r="I17" s="132">
        <v>8910</v>
      </c>
      <c r="J17" s="133">
        <v>3.9260000000000002</v>
      </c>
      <c r="K17" s="134">
        <v>31.44</v>
      </c>
      <c r="L17" s="135">
        <v>78.27</v>
      </c>
      <c r="M17" s="131">
        <v>74.400000000000006</v>
      </c>
      <c r="N17" s="136">
        <v>1.8939999999999999</v>
      </c>
      <c r="O17" s="55"/>
      <c r="R17" s="28">
        <f t="shared" si="0"/>
        <v>0</v>
      </c>
      <c r="S17" s="81"/>
      <c r="T17" s="82"/>
      <c r="U17" s="82"/>
      <c r="V17" s="80"/>
      <c r="W17" s="42"/>
      <c r="Y17" s="42"/>
    </row>
    <row r="18" spans="1:25">
      <c r="A18" s="32">
        <v>30</v>
      </c>
      <c r="B18" s="29">
        <v>41292</v>
      </c>
      <c r="C18" s="30" t="s">
        <v>22</v>
      </c>
      <c r="D18" s="31" t="s">
        <v>24</v>
      </c>
      <c r="E18" s="16"/>
      <c r="F18" s="109" t="s">
        <v>97</v>
      </c>
      <c r="G18" s="110">
        <v>27.98</v>
      </c>
      <c r="H18" s="116">
        <v>7501</v>
      </c>
      <c r="I18" s="111">
        <v>7590</v>
      </c>
      <c r="J18" s="118">
        <v>3.875</v>
      </c>
      <c r="K18" s="112">
        <v>31.63</v>
      </c>
      <c r="L18" s="115">
        <v>68.760000000000005</v>
      </c>
      <c r="M18" s="116">
        <v>69.099999999999994</v>
      </c>
      <c r="N18" s="113">
        <v>1.837</v>
      </c>
      <c r="O18" s="54">
        <f>M18/I18*1000</f>
        <v>9.1040843214756251</v>
      </c>
      <c r="P18" s="28">
        <f t="shared" si="1"/>
        <v>3.88</v>
      </c>
      <c r="Q18" s="28">
        <f t="shared" si="2"/>
        <v>1.839</v>
      </c>
      <c r="R18" s="28">
        <f t="shared" si="0"/>
        <v>-2.0409999999999999</v>
      </c>
      <c r="S18" s="80"/>
      <c r="T18" s="82"/>
      <c r="U18" s="82"/>
      <c r="V18" s="80"/>
      <c r="W18" s="42"/>
      <c r="Y18" s="42"/>
    </row>
    <row r="19" spans="1:25" ht="15" thickBot="1">
      <c r="A19" s="32">
        <v>30</v>
      </c>
      <c r="B19" s="29">
        <v>41292</v>
      </c>
      <c r="C19" s="30" t="s">
        <v>22</v>
      </c>
      <c r="D19" s="36" t="s">
        <v>28</v>
      </c>
      <c r="E19" s="17"/>
      <c r="F19" s="129" t="s">
        <v>98</v>
      </c>
      <c r="G19" s="130">
        <v>27.95</v>
      </c>
      <c r="H19" s="131">
        <v>7679</v>
      </c>
      <c r="I19" s="132">
        <v>7590</v>
      </c>
      <c r="J19" s="133">
        <v>3.8849999999999998</v>
      </c>
      <c r="K19" s="134">
        <v>31.61</v>
      </c>
      <c r="L19" s="135">
        <v>69.349999999999994</v>
      </c>
      <c r="M19" s="131">
        <v>69.099999999999994</v>
      </c>
      <c r="N19" s="136">
        <v>1.841</v>
      </c>
      <c r="O19" s="55"/>
      <c r="R19" s="28">
        <f t="shared" si="0"/>
        <v>0</v>
      </c>
      <c r="S19" s="81"/>
      <c r="T19" s="82"/>
      <c r="U19" s="82"/>
      <c r="V19" s="80"/>
      <c r="W19" s="42"/>
      <c r="Y19" s="42"/>
    </row>
    <row r="20" spans="1:25">
      <c r="A20" s="32">
        <v>31</v>
      </c>
      <c r="B20" s="29">
        <v>41292</v>
      </c>
      <c r="C20" s="30" t="s">
        <v>22</v>
      </c>
      <c r="D20" s="31" t="s">
        <v>24</v>
      </c>
      <c r="E20" s="16"/>
      <c r="F20" s="109" t="s">
        <v>108</v>
      </c>
      <c r="G20" s="110">
        <v>27.95</v>
      </c>
      <c r="H20" s="116">
        <v>7657</v>
      </c>
      <c r="I20" s="111">
        <v>7650</v>
      </c>
      <c r="J20" s="118">
        <v>3.8839999999999999</v>
      </c>
      <c r="K20" s="112">
        <v>31.09</v>
      </c>
      <c r="L20" s="115">
        <v>99.93</v>
      </c>
      <c r="M20" s="116">
        <v>98.5</v>
      </c>
      <c r="N20" s="113">
        <v>2</v>
      </c>
      <c r="O20" s="54">
        <f>M20/I20*1000</f>
        <v>12.875816993464053</v>
      </c>
      <c r="P20" s="28">
        <f t="shared" si="1"/>
        <v>3.8839999999999999</v>
      </c>
      <c r="Q20" s="28">
        <f t="shared" si="2"/>
        <v>1.9935</v>
      </c>
      <c r="R20" s="28">
        <f t="shared" si="0"/>
        <v>-1.8904999999999998</v>
      </c>
      <c r="S20" s="80"/>
      <c r="T20" s="82"/>
      <c r="U20" s="82"/>
      <c r="V20" s="80"/>
      <c r="W20" s="42"/>
      <c r="Y20" s="42"/>
    </row>
    <row r="21" spans="1:25" ht="15" thickBot="1">
      <c r="A21" s="32">
        <v>31</v>
      </c>
      <c r="B21" s="29">
        <v>41292</v>
      </c>
      <c r="C21" s="30" t="s">
        <v>22</v>
      </c>
      <c r="D21" s="36" t="s">
        <v>29</v>
      </c>
      <c r="E21" s="17"/>
      <c r="F21" s="129" t="s">
        <v>109</v>
      </c>
      <c r="G21" s="130">
        <v>27.95</v>
      </c>
      <c r="H21" s="131">
        <v>7650</v>
      </c>
      <c r="I21" s="132">
        <v>7650</v>
      </c>
      <c r="J21" s="133">
        <v>3.8839999999999999</v>
      </c>
      <c r="K21" s="134">
        <v>31.14</v>
      </c>
      <c r="L21" s="135">
        <v>97.04</v>
      </c>
      <c r="M21" s="131">
        <v>98.5</v>
      </c>
      <c r="N21" s="136">
        <v>1.9870000000000001</v>
      </c>
      <c r="O21" s="55"/>
      <c r="R21" s="28">
        <f t="shared" si="0"/>
        <v>0</v>
      </c>
      <c r="S21" s="81"/>
      <c r="T21" s="82"/>
      <c r="U21" s="82"/>
      <c r="V21" s="80"/>
      <c r="W21" s="42"/>
      <c r="Y21" s="42"/>
    </row>
    <row r="22" spans="1:25">
      <c r="A22" s="32">
        <v>32</v>
      </c>
      <c r="B22" s="29">
        <v>41292</v>
      </c>
      <c r="C22" s="30" t="s">
        <v>22</v>
      </c>
      <c r="D22" s="31" t="s">
        <v>24</v>
      </c>
      <c r="E22" s="16"/>
      <c r="F22" s="109" t="s">
        <v>118</v>
      </c>
      <c r="G22" s="110">
        <v>28.17</v>
      </c>
      <c r="H22" s="116">
        <v>6597</v>
      </c>
      <c r="I22" s="111">
        <v>6870</v>
      </c>
      <c r="J22" s="118">
        <v>3.819</v>
      </c>
      <c r="K22" s="112">
        <v>31.59</v>
      </c>
      <c r="L22" s="115">
        <v>70.75</v>
      </c>
      <c r="M22" s="116">
        <v>69.099999999999994</v>
      </c>
      <c r="N22" s="113">
        <v>1.85</v>
      </c>
      <c r="O22" s="54">
        <f>M22/I22*1000</f>
        <v>10.058224163027655</v>
      </c>
      <c r="P22" s="28">
        <f t="shared" si="1"/>
        <v>3.8365</v>
      </c>
      <c r="Q22" s="28">
        <f t="shared" si="2"/>
        <v>1.8395000000000001</v>
      </c>
      <c r="R22" s="28">
        <f t="shared" si="0"/>
        <v>-1.9969999999999999</v>
      </c>
      <c r="S22" s="80"/>
      <c r="T22" s="82"/>
      <c r="U22" s="82"/>
      <c r="V22" s="80"/>
      <c r="W22" s="42"/>
      <c r="Y22" s="42"/>
    </row>
    <row r="23" spans="1:25" ht="15" thickBot="1">
      <c r="A23" s="32">
        <v>32</v>
      </c>
      <c r="B23" s="29">
        <v>41292</v>
      </c>
      <c r="C23" s="30" t="s">
        <v>22</v>
      </c>
      <c r="D23" s="36" t="s">
        <v>54</v>
      </c>
      <c r="E23" s="17"/>
      <c r="F23" s="129" t="s">
        <v>119</v>
      </c>
      <c r="G23" s="130">
        <v>28.05</v>
      </c>
      <c r="H23" s="131">
        <v>7149</v>
      </c>
      <c r="I23" s="132">
        <v>6870</v>
      </c>
      <c r="J23" s="133">
        <v>3.8540000000000001</v>
      </c>
      <c r="K23" s="134">
        <v>31.65</v>
      </c>
      <c r="L23" s="135">
        <v>67.400000000000006</v>
      </c>
      <c r="M23" s="131">
        <v>69.099999999999994</v>
      </c>
      <c r="N23" s="136">
        <v>1.829</v>
      </c>
      <c r="O23" s="55"/>
      <c r="R23" s="28">
        <f t="shared" si="0"/>
        <v>0</v>
      </c>
      <c r="S23" s="81"/>
      <c r="T23" s="82"/>
      <c r="U23" s="82"/>
      <c r="V23" s="80"/>
      <c r="W23" s="42"/>
      <c r="Y23" s="42"/>
    </row>
    <row r="24" spans="1:25">
      <c r="A24" s="32">
        <v>33</v>
      </c>
      <c r="B24" s="29">
        <v>41292</v>
      </c>
      <c r="C24" s="30" t="s">
        <v>22</v>
      </c>
      <c r="D24" s="31" t="s">
        <v>24</v>
      </c>
      <c r="E24" s="16"/>
      <c r="F24" s="109" t="s">
        <v>69</v>
      </c>
      <c r="G24" s="110">
        <v>28.45</v>
      </c>
      <c r="H24" s="116">
        <v>5486</v>
      </c>
      <c r="I24" s="111">
        <v>5920</v>
      </c>
      <c r="J24" s="118">
        <v>3.7389999999999999</v>
      </c>
      <c r="K24" s="112">
        <v>31.22</v>
      </c>
      <c r="L24" s="115">
        <v>91.68</v>
      </c>
      <c r="M24" s="116">
        <v>85.1</v>
      </c>
      <c r="N24" s="113">
        <v>1.962</v>
      </c>
      <c r="O24" s="54">
        <f>M24/I24*1000</f>
        <v>14.374999999999998</v>
      </c>
      <c r="P24" s="28">
        <f t="shared" si="1"/>
        <v>3.7709999999999999</v>
      </c>
      <c r="Q24" s="28">
        <f t="shared" si="2"/>
        <v>1.9285000000000001</v>
      </c>
      <c r="R24" s="28">
        <f t="shared" si="0"/>
        <v>-1.8424999999999998</v>
      </c>
      <c r="S24" s="80"/>
      <c r="T24" s="82"/>
      <c r="U24" s="82"/>
      <c r="V24" s="80"/>
      <c r="W24" s="42"/>
      <c r="Y24" s="42"/>
    </row>
    <row r="25" spans="1:25" ht="15" thickBot="1">
      <c r="A25" s="32">
        <v>33</v>
      </c>
      <c r="B25" s="29">
        <v>41292</v>
      </c>
      <c r="C25" s="30" t="s">
        <v>22</v>
      </c>
      <c r="D25" s="36" t="s">
        <v>55</v>
      </c>
      <c r="E25" s="17"/>
      <c r="F25" s="129" t="s">
        <v>70</v>
      </c>
      <c r="G25" s="130">
        <v>28.23</v>
      </c>
      <c r="H25" s="131">
        <v>6347</v>
      </c>
      <c r="I25" s="132">
        <v>5920</v>
      </c>
      <c r="J25" s="133">
        <v>3.8029999999999999</v>
      </c>
      <c r="K25" s="134">
        <v>31.44</v>
      </c>
      <c r="L25" s="135">
        <v>78.45</v>
      </c>
      <c r="M25" s="131">
        <v>85.1</v>
      </c>
      <c r="N25" s="136">
        <v>1.895</v>
      </c>
      <c r="O25" s="55"/>
      <c r="R25" s="28">
        <f t="shared" si="0"/>
        <v>0</v>
      </c>
      <c r="S25" s="81"/>
      <c r="T25" s="82"/>
      <c r="U25" s="82"/>
      <c r="V25" s="80"/>
      <c r="W25" s="42"/>
      <c r="Y25" s="42"/>
    </row>
    <row r="26" spans="1:25">
      <c r="A26" s="32">
        <v>34</v>
      </c>
      <c r="B26" s="29">
        <v>41292</v>
      </c>
      <c r="C26" s="30" t="s">
        <v>22</v>
      </c>
      <c r="D26" s="31" t="s">
        <v>24</v>
      </c>
      <c r="E26" s="16"/>
      <c r="F26" s="109" t="s">
        <v>75</v>
      </c>
      <c r="G26" s="110">
        <v>28.33</v>
      </c>
      <c r="H26" s="116">
        <v>5918</v>
      </c>
      <c r="I26" s="111">
        <v>5880</v>
      </c>
      <c r="J26" s="118">
        <v>3.7719999999999998</v>
      </c>
      <c r="K26" s="112">
        <v>31.19</v>
      </c>
      <c r="L26" s="115">
        <v>93.58</v>
      </c>
      <c r="M26" s="116">
        <v>86.1</v>
      </c>
      <c r="N26" s="113">
        <v>1.9710000000000001</v>
      </c>
      <c r="O26" s="54">
        <f>M26/I26*1000</f>
        <v>14.642857142857142</v>
      </c>
      <c r="P26" s="28">
        <f t="shared" si="1"/>
        <v>3.7690000000000001</v>
      </c>
      <c r="Q26" s="28">
        <f t="shared" si="2"/>
        <v>1.9330000000000001</v>
      </c>
      <c r="R26" s="28">
        <f t="shared" si="0"/>
        <v>-1.8360000000000001</v>
      </c>
      <c r="S26" s="80"/>
      <c r="T26" s="82"/>
      <c r="U26" s="82"/>
      <c r="V26" s="80"/>
      <c r="W26" s="42"/>
      <c r="Y26" s="42"/>
    </row>
    <row r="27" spans="1:25" ht="15" thickBot="1">
      <c r="A27" s="32">
        <v>34</v>
      </c>
      <c r="B27" s="29">
        <v>41292</v>
      </c>
      <c r="C27" s="30" t="s">
        <v>22</v>
      </c>
      <c r="D27" s="36" t="s">
        <v>53</v>
      </c>
      <c r="E27" s="17"/>
      <c r="F27" s="129" t="s">
        <v>76</v>
      </c>
      <c r="G27" s="130">
        <v>28.35</v>
      </c>
      <c r="H27" s="131">
        <v>5835</v>
      </c>
      <c r="I27" s="132">
        <v>5880</v>
      </c>
      <c r="J27" s="133">
        <v>3.766</v>
      </c>
      <c r="K27" s="134">
        <v>31.44</v>
      </c>
      <c r="L27" s="135">
        <v>78.61</v>
      </c>
      <c r="M27" s="131">
        <v>86.1</v>
      </c>
      <c r="N27" s="136">
        <v>1.895</v>
      </c>
      <c r="O27" s="55"/>
      <c r="R27" s="28">
        <f t="shared" si="0"/>
        <v>0</v>
      </c>
      <c r="S27" s="81"/>
      <c r="T27" s="82"/>
      <c r="U27" s="82"/>
      <c r="V27" s="80"/>
      <c r="W27" s="42"/>
      <c r="Y27" s="42"/>
    </row>
    <row r="28" spans="1:25">
      <c r="A28" s="32">
        <v>35</v>
      </c>
      <c r="B28" s="29">
        <v>41292</v>
      </c>
      <c r="C28" s="30" t="s">
        <v>22</v>
      </c>
      <c r="D28" s="31" t="s">
        <v>24</v>
      </c>
      <c r="E28" s="16"/>
      <c r="F28" s="109" t="s">
        <v>81</v>
      </c>
      <c r="G28" s="110">
        <v>27.98</v>
      </c>
      <c r="H28" s="116">
        <v>7500</v>
      </c>
      <c r="I28" s="111">
        <v>7410</v>
      </c>
      <c r="J28" s="118">
        <v>3.875</v>
      </c>
      <c r="K28" s="112">
        <v>31.29</v>
      </c>
      <c r="L28" s="115">
        <v>87.27</v>
      </c>
      <c r="M28" s="116">
        <v>85.4</v>
      </c>
      <c r="N28" s="113">
        <v>1.9410000000000001</v>
      </c>
      <c r="O28" s="54">
        <f>M28/I28*1000</f>
        <v>11.524966261808368</v>
      </c>
      <c r="P28" s="28">
        <f t="shared" si="1"/>
        <v>3.87</v>
      </c>
      <c r="Q28" s="28">
        <f t="shared" si="2"/>
        <v>1.9315</v>
      </c>
      <c r="R28" s="28">
        <f t="shared" si="0"/>
        <v>-1.9385000000000001</v>
      </c>
      <c r="S28" s="80"/>
      <c r="T28" s="82"/>
      <c r="U28" s="82"/>
      <c r="V28" s="80"/>
      <c r="W28" s="42"/>
      <c r="Y28" s="42"/>
    </row>
    <row r="29" spans="1:25" ht="15" thickBot="1">
      <c r="A29" s="32">
        <v>35</v>
      </c>
      <c r="B29" s="29">
        <v>41292</v>
      </c>
      <c r="C29" s="30" t="s">
        <v>22</v>
      </c>
      <c r="D29" s="36" t="s">
        <v>59</v>
      </c>
      <c r="E29" s="17"/>
      <c r="F29" s="129" t="s">
        <v>82</v>
      </c>
      <c r="G29" s="130">
        <v>28.02</v>
      </c>
      <c r="H29" s="131">
        <v>7329</v>
      </c>
      <c r="I29" s="132">
        <v>7410</v>
      </c>
      <c r="J29" s="133">
        <v>3.8650000000000002</v>
      </c>
      <c r="K29" s="134">
        <v>31.35</v>
      </c>
      <c r="L29" s="135">
        <v>83.57</v>
      </c>
      <c r="M29" s="131">
        <v>85.4</v>
      </c>
      <c r="N29" s="136">
        <v>1.9219999999999999</v>
      </c>
      <c r="O29" s="55"/>
      <c r="R29" s="28">
        <f t="shared" si="0"/>
        <v>0</v>
      </c>
      <c r="S29" s="81"/>
      <c r="T29" s="82"/>
      <c r="U29" s="82"/>
      <c r="V29" s="80"/>
      <c r="W29" s="42"/>
      <c r="Y29" s="42"/>
    </row>
    <row r="30" spans="1:25">
      <c r="A30" s="32">
        <v>36</v>
      </c>
      <c r="B30" s="29">
        <v>41292</v>
      </c>
      <c r="C30" s="30" t="s">
        <v>22</v>
      </c>
      <c r="D30" s="31" t="s">
        <v>24</v>
      </c>
      <c r="E30" s="16"/>
      <c r="F30" s="109" t="s">
        <v>87</v>
      </c>
      <c r="G30" s="110">
        <v>28.11</v>
      </c>
      <c r="H30" s="116">
        <v>6858</v>
      </c>
      <c r="I30" s="111">
        <v>6650</v>
      </c>
      <c r="J30" s="118">
        <v>3.8359999999999999</v>
      </c>
      <c r="K30" s="112">
        <v>31.13</v>
      </c>
      <c r="L30" s="115">
        <v>97.52</v>
      </c>
      <c r="M30" s="116">
        <v>90.9</v>
      </c>
      <c r="N30" s="113">
        <v>1.9890000000000001</v>
      </c>
      <c r="O30" s="54">
        <f>M30/I30*1000</f>
        <v>13.669172932330827</v>
      </c>
      <c r="P30" s="28">
        <f t="shared" si="1"/>
        <v>3.8224999999999998</v>
      </c>
      <c r="Q30" s="28">
        <f t="shared" si="2"/>
        <v>1.9575</v>
      </c>
      <c r="R30" s="28">
        <f t="shared" si="0"/>
        <v>-1.8649999999999998</v>
      </c>
      <c r="S30" s="80"/>
      <c r="T30" s="82"/>
      <c r="U30" s="82"/>
      <c r="V30" s="80"/>
      <c r="W30" s="42"/>
      <c r="Y30" s="42"/>
    </row>
    <row r="31" spans="1:25" ht="15" thickBot="1">
      <c r="A31" s="32">
        <v>36</v>
      </c>
      <c r="B31" s="29">
        <v>41292</v>
      </c>
      <c r="C31" s="30" t="s">
        <v>22</v>
      </c>
      <c r="D31" s="36" t="s">
        <v>60</v>
      </c>
      <c r="E31" s="17"/>
      <c r="F31" s="129" t="s">
        <v>88</v>
      </c>
      <c r="G31" s="130">
        <v>28.21</v>
      </c>
      <c r="H31" s="131">
        <v>6436</v>
      </c>
      <c r="I31" s="132">
        <v>6650</v>
      </c>
      <c r="J31" s="133">
        <v>3.8090000000000002</v>
      </c>
      <c r="K31" s="134">
        <v>31.34</v>
      </c>
      <c r="L31" s="135">
        <v>84.34</v>
      </c>
      <c r="M31" s="131">
        <v>90.9</v>
      </c>
      <c r="N31" s="136">
        <v>1.9259999999999999</v>
      </c>
      <c r="O31" s="55"/>
      <c r="R31" s="28">
        <f t="shared" si="0"/>
        <v>0</v>
      </c>
      <c r="S31" s="81"/>
      <c r="T31" s="82"/>
      <c r="U31" s="82"/>
      <c r="V31" s="80"/>
      <c r="W31" s="42"/>
      <c r="Y31" s="42"/>
    </row>
    <row r="32" spans="1:25">
      <c r="A32" s="32">
        <v>37</v>
      </c>
      <c r="B32" s="29">
        <v>41292</v>
      </c>
      <c r="C32" s="30" t="s">
        <v>22</v>
      </c>
      <c r="D32" s="31" t="s">
        <v>24</v>
      </c>
      <c r="E32" s="16"/>
      <c r="F32" s="109" t="s">
        <v>93</v>
      </c>
      <c r="G32" s="110">
        <v>28.29</v>
      </c>
      <c r="H32" s="116">
        <v>6087</v>
      </c>
      <c r="I32" s="111">
        <v>6500</v>
      </c>
      <c r="J32" s="118">
        <v>3.7839999999999998</v>
      </c>
      <c r="K32" s="112">
        <v>31.23</v>
      </c>
      <c r="L32" s="115">
        <v>90.55</v>
      </c>
      <c r="M32" s="116">
        <v>99.8</v>
      </c>
      <c r="N32" s="113">
        <v>1.9570000000000001</v>
      </c>
      <c r="O32" s="54">
        <f>M32/I32*1000</f>
        <v>15.353846153846154</v>
      </c>
      <c r="P32" s="28">
        <f t="shared" si="1"/>
        <v>3.8119999999999998</v>
      </c>
      <c r="Q32" s="28">
        <f t="shared" si="2"/>
        <v>1.9969999999999999</v>
      </c>
      <c r="R32" s="28">
        <f t="shared" si="0"/>
        <v>-1.8149999999999999</v>
      </c>
      <c r="S32" s="80"/>
      <c r="T32" s="82"/>
      <c r="U32" s="82"/>
      <c r="V32" s="80"/>
      <c r="W32" s="42"/>
      <c r="Y32" s="42"/>
    </row>
    <row r="33" spans="1:25" ht="15" thickBot="1">
      <c r="A33" s="32">
        <v>37</v>
      </c>
      <c r="B33" s="29">
        <v>41292</v>
      </c>
      <c r="C33" s="30" t="s">
        <v>22</v>
      </c>
      <c r="D33" s="36" t="s">
        <v>56</v>
      </c>
      <c r="E33" s="17"/>
      <c r="F33" s="129" t="s">
        <v>94</v>
      </c>
      <c r="G33" s="130">
        <v>28.1</v>
      </c>
      <c r="H33" s="131">
        <v>6922</v>
      </c>
      <c r="I33" s="132">
        <v>6500</v>
      </c>
      <c r="J33" s="133">
        <v>3.84</v>
      </c>
      <c r="K33" s="134">
        <v>30.97</v>
      </c>
      <c r="L33" s="135">
        <v>109</v>
      </c>
      <c r="M33" s="131">
        <v>99.8</v>
      </c>
      <c r="N33" s="136">
        <v>2.0369999999999999</v>
      </c>
      <c r="O33" s="55"/>
      <c r="R33" s="28">
        <f t="shared" si="0"/>
        <v>0</v>
      </c>
      <c r="S33" s="81"/>
      <c r="T33" s="82"/>
      <c r="U33" s="82"/>
      <c r="V33" s="80"/>
      <c r="W33" s="42"/>
      <c r="Y33" s="42"/>
    </row>
    <row r="34" spans="1:25">
      <c r="A34" s="32">
        <v>38</v>
      </c>
      <c r="B34" s="29">
        <v>41292</v>
      </c>
      <c r="C34" s="30" t="s">
        <v>22</v>
      </c>
      <c r="D34" s="31" t="s">
        <v>24</v>
      </c>
      <c r="E34" s="16"/>
      <c r="F34" s="109" t="s">
        <v>99</v>
      </c>
      <c r="G34" s="110">
        <v>28.37</v>
      </c>
      <c r="H34" s="116">
        <v>5760</v>
      </c>
      <c r="I34" s="111">
        <v>6360</v>
      </c>
      <c r="J34" s="118">
        <v>3.76</v>
      </c>
      <c r="K34" s="112">
        <v>30.99</v>
      </c>
      <c r="L34" s="115">
        <v>107.7</v>
      </c>
      <c r="M34" s="116">
        <v>88.9</v>
      </c>
      <c r="N34" s="113">
        <v>2.032</v>
      </c>
      <c r="O34" s="54">
        <f>M34/I34*1000</f>
        <v>13.977987421383649</v>
      </c>
      <c r="P34" s="28">
        <f t="shared" si="1"/>
        <v>3.8014999999999999</v>
      </c>
      <c r="Q34" s="28">
        <f t="shared" si="2"/>
        <v>1.9390000000000001</v>
      </c>
      <c r="R34" s="28">
        <f t="shared" si="0"/>
        <v>-1.8624999999999998</v>
      </c>
      <c r="S34" s="80"/>
      <c r="T34" s="82"/>
      <c r="U34" s="82"/>
      <c r="V34" s="80"/>
      <c r="W34" s="42"/>
      <c r="Y34" s="42"/>
    </row>
    <row r="35" spans="1:25" ht="15" thickBot="1">
      <c r="A35" s="32">
        <v>38</v>
      </c>
      <c r="B35" s="29">
        <v>41292</v>
      </c>
      <c r="C35" s="30" t="s">
        <v>22</v>
      </c>
      <c r="D35" s="36" t="s">
        <v>61</v>
      </c>
      <c r="E35" s="17"/>
      <c r="F35" s="129" t="s">
        <v>100</v>
      </c>
      <c r="G35" s="130">
        <v>28.09</v>
      </c>
      <c r="H35" s="131">
        <v>6969</v>
      </c>
      <c r="I35" s="132">
        <v>6360</v>
      </c>
      <c r="J35" s="133">
        <v>3.843</v>
      </c>
      <c r="K35" s="134">
        <v>31.6</v>
      </c>
      <c r="L35" s="135">
        <v>70.11</v>
      </c>
      <c r="M35" s="131">
        <v>88.9</v>
      </c>
      <c r="N35" s="136">
        <v>1.8460000000000001</v>
      </c>
      <c r="O35" s="55"/>
      <c r="R35" s="28">
        <f t="shared" si="0"/>
        <v>0</v>
      </c>
      <c r="S35" s="81"/>
      <c r="T35" s="82"/>
      <c r="U35" s="82"/>
      <c r="V35" s="80"/>
      <c r="W35" s="42"/>
      <c r="Y35" s="42"/>
    </row>
    <row r="36" spans="1:25">
      <c r="A36" s="32">
        <v>39</v>
      </c>
      <c r="B36" s="29">
        <v>41292</v>
      </c>
      <c r="C36" s="30" t="s">
        <v>22</v>
      </c>
      <c r="D36" s="31" t="s">
        <v>24</v>
      </c>
      <c r="E36" s="16"/>
      <c r="F36" s="109" t="s">
        <v>110</v>
      </c>
      <c r="G36" s="110">
        <v>28.23</v>
      </c>
      <c r="H36" s="116">
        <v>6332</v>
      </c>
      <c r="I36" s="111">
        <v>6460</v>
      </c>
      <c r="J36" s="118">
        <v>3.802</v>
      </c>
      <c r="K36" s="112">
        <v>31.37</v>
      </c>
      <c r="L36" s="115">
        <v>82.6</v>
      </c>
      <c r="M36" s="116">
        <v>92.6</v>
      </c>
      <c r="N36" s="113">
        <v>1.917</v>
      </c>
      <c r="O36" s="54">
        <f>M36/I36*1000</f>
        <v>14.3343653250774</v>
      </c>
      <c r="P36" s="28">
        <f t="shared" si="1"/>
        <v>3.8105000000000002</v>
      </c>
      <c r="Q36" s="28">
        <f t="shared" si="2"/>
        <v>1.964</v>
      </c>
      <c r="R36" s="28">
        <f t="shared" si="0"/>
        <v>-1.8465000000000003</v>
      </c>
      <c r="S36" s="80"/>
      <c r="T36" s="82"/>
      <c r="U36" s="82"/>
      <c r="V36" s="80"/>
      <c r="W36" s="42"/>
      <c r="Y36" s="42"/>
    </row>
    <row r="37" spans="1:25" ht="15" thickBot="1">
      <c r="A37" s="32">
        <v>39</v>
      </c>
      <c r="B37" s="29">
        <v>41292</v>
      </c>
      <c r="C37" s="30" t="s">
        <v>22</v>
      </c>
      <c r="D37" s="36" t="s">
        <v>62</v>
      </c>
      <c r="E37" s="17"/>
      <c r="F37" s="129" t="s">
        <v>111</v>
      </c>
      <c r="G37" s="130">
        <v>28.17</v>
      </c>
      <c r="H37" s="131">
        <v>6597</v>
      </c>
      <c r="I37" s="132">
        <v>6460</v>
      </c>
      <c r="J37" s="133">
        <v>3.819</v>
      </c>
      <c r="K37" s="134">
        <v>31.06</v>
      </c>
      <c r="L37" s="135">
        <v>102.7</v>
      </c>
      <c r="M37" s="131">
        <v>92.6</v>
      </c>
      <c r="N37" s="136">
        <v>2.0110000000000001</v>
      </c>
      <c r="O37" s="56"/>
      <c r="R37" s="28">
        <f t="shared" si="0"/>
        <v>0</v>
      </c>
      <c r="S37" s="81"/>
      <c r="T37" s="82"/>
      <c r="U37" s="82"/>
      <c r="V37" s="80"/>
      <c r="W37" s="98"/>
      <c r="Y37" s="98"/>
    </row>
    <row r="38" spans="1:25">
      <c r="A38" s="32">
        <v>40</v>
      </c>
      <c r="B38" s="29">
        <v>41292</v>
      </c>
      <c r="C38" s="30" t="s">
        <v>22</v>
      </c>
      <c r="D38" s="31" t="s">
        <v>24</v>
      </c>
      <c r="E38" s="16"/>
      <c r="F38" s="109" t="s">
        <v>120</v>
      </c>
      <c r="G38" s="110">
        <v>28.28</v>
      </c>
      <c r="H38" s="116">
        <v>6132</v>
      </c>
      <c r="I38" s="111">
        <v>5980</v>
      </c>
      <c r="J38" s="118">
        <v>3.7879999999999998</v>
      </c>
      <c r="K38" s="112">
        <v>31.1</v>
      </c>
      <c r="L38" s="115">
        <v>99.66</v>
      </c>
      <c r="M38" s="116">
        <v>104</v>
      </c>
      <c r="N38" s="113">
        <v>1.9990000000000001</v>
      </c>
      <c r="O38" s="54">
        <f>M38/I38*1000</f>
        <v>17.391304347826086</v>
      </c>
      <c r="P38" s="28">
        <f t="shared" si="1"/>
        <v>3.7770000000000001</v>
      </c>
      <c r="Q38" s="28">
        <f t="shared" si="2"/>
        <v>2.0179999999999998</v>
      </c>
      <c r="R38" s="28">
        <f t="shared" si="0"/>
        <v>-1.7590000000000003</v>
      </c>
      <c r="S38" s="80"/>
      <c r="T38" s="82"/>
      <c r="U38" s="82"/>
      <c r="V38" s="80"/>
      <c r="W38" s="42"/>
      <c r="Y38" s="42"/>
    </row>
    <row r="39" spans="1:25" ht="15" thickBot="1">
      <c r="A39" s="32">
        <v>40</v>
      </c>
      <c r="B39" s="29">
        <v>41292</v>
      </c>
      <c r="C39" s="30" t="s">
        <v>22</v>
      </c>
      <c r="D39" s="36" t="s">
        <v>57</v>
      </c>
      <c r="E39" s="17"/>
      <c r="F39" s="129" t="s">
        <v>121</v>
      </c>
      <c r="G39" s="130">
        <v>28.35</v>
      </c>
      <c r="H39" s="131">
        <v>5837</v>
      </c>
      <c r="I39" s="132">
        <v>5980</v>
      </c>
      <c r="J39" s="133">
        <v>3.766</v>
      </c>
      <c r="K39" s="134">
        <v>30.97</v>
      </c>
      <c r="L39" s="135">
        <v>108.9</v>
      </c>
      <c r="M39" s="131">
        <v>104</v>
      </c>
      <c r="N39" s="136">
        <v>2.0369999999999999</v>
      </c>
      <c r="O39" s="55"/>
      <c r="R39" s="28">
        <f t="shared" si="0"/>
        <v>0</v>
      </c>
      <c r="S39" s="81"/>
      <c r="T39" s="82"/>
      <c r="U39" s="82"/>
      <c r="V39" s="80"/>
      <c r="W39" s="42"/>
      <c r="Y39" s="42"/>
    </row>
    <row r="40" spans="1:25">
      <c r="A40" s="32">
        <v>41</v>
      </c>
      <c r="B40" s="29">
        <v>41292</v>
      </c>
      <c r="C40" s="30" t="s">
        <v>22</v>
      </c>
      <c r="D40" s="31" t="s">
        <v>24</v>
      </c>
      <c r="E40" s="16"/>
      <c r="F40" s="109" t="s">
        <v>71</v>
      </c>
      <c r="G40" s="110">
        <v>28.41</v>
      </c>
      <c r="H40" s="116">
        <v>5603</v>
      </c>
      <c r="I40" s="111">
        <v>5780</v>
      </c>
      <c r="J40" s="118">
        <v>3.7480000000000002</v>
      </c>
      <c r="K40" s="112">
        <v>31.02</v>
      </c>
      <c r="L40" s="115">
        <v>105.5</v>
      </c>
      <c r="M40" s="116">
        <v>98.9</v>
      </c>
      <c r="N40" s="113">
        <v>2.0230000000000001</v>
      </c>
      <c r="O40" s="54">
        <f>M40/I40*1000</f>
        <v>17.110726643598618</v>
      </c>
      <c r="P40" s="28">
        <f t="shared" si="1"/>
        <v>3.7610000000000001</v>
      </c>
      <c r="Q40" s="28">
        <f t="shared" si="2"/>
        <v>1.9940000000000002</v>
      </c>
      <c r="R40" s="28">
        <f t="shared" si="0"/>
        <v>-1.7669999999999999</v>
      </c>
      <c r="S40" s="80"/>
      <c r="T40" s="82"/>
      <c r="U40" s="82"/>
      <c r="V40" s="80"/>
      <c r="W40" s="42"/>
      <c r="Y40" s="42"/>
    </row>
    <row r="41" spans="1:25" ht="15" thickBot="1">
      <c r="A41" s="32">
        <v>41</v>
      </c>
      <c r="B41" s="29">
        <v>41292</v>
      </c>
      <c r="C41" s="30" t="s">
        <v>22</v>
      </c>
      <c r="D41" s="36" t="s">
        <v>63</v>
      </c>
      <c r="E41" s="17"/>
      <c r="F41" s="129" t="s">
        <v>72</v>
      </c>
      <c r="G41" s="130">
        <v>28.33</v>
      </c>
      <c r="H41" s="131">
        <v>5947</v>
      </c>
      <c r="I41" s="132">
        <v>5780</v>
      </c>
      <c r="J41" s="133">
        <v>3.774</v>
      </c>
      <c r="K41" s="134">
        <v>31.21</v>
      </c>
      <c r="L41" s="135">
        <v>92.25</v>
      </c>
      <c r="M41" s="131">
        <v>98.9</v>
      </c>
      <c r="N41" s="136">
        <v>1.9650000000000001</v>
      </c>
      <c r="O41" s="55"/>
      <c r="R41" s="28">
        <f t="shared" si="0"/>
        <v>0</v>
      </c>
      <c r="S41" s="81"/>
      <c r="T41" s="82"/>
      <c r="U41" s="82"/>
      <c r="V41" s="80"/>
      <c r="W41" s="42"/>
      <c r="Y41" s="42"/>
    </row>
    <row r="42" spans="1:25">
      <c r="A42" s="32">
        <v>42</v>
      </c>
      <c r="B42" s="29">
        <v>41292</v>
      </c>
      <c r="C42" s="30" t="s">
        <v>22</v>
      </c>
      <c r="D42" s="31" t="s">
        <v>24</v>
      </c>
      <c r="E42" s="16"/>
      <c r="F42" s="109" t="s">
        <v>77</v>
      </c>
      <c r="G42" s="110">
        <v>28.59</v>
      </c>
      <c r="H42" s="116">
        <v>4988</v>
      </c>
      <c r="I42" s="111">
        <v>4990</v>
      </c>
      <c r="J42" s="118">
        <v>3.698</v>
      </c>
      <c r="K42" s="112">
        <v>31.05</v>
      </c>
      <c r="L42" s="115">
        <v>103.4</v>
      </c>
      <c r="M42" s="116">
        <v>105</v>
      </c>
      <c r="N42" s="113">
        <v>2.0150000000000001</v>
      </c>
      <c r="O42" s="54">
        <f>M42/I42*1000</f>
        <v>21.042084168336675</v>
      </c>
      <c r="P42" s="28">
        <f t="shared" si="1"/>
        <v>3.698</v>
      </c>
      <c r="Q42" s="28">
        <f t="shared" si="2"/>
        <v>2.0194999999999999</v>
      </c>
      <c r="R42" s="28">
        <f t="shared" si="0"/>
        <v>-1.6785000000000001</v>
      </c>
      <c r="S42" s="80"/>
      <c r="T42" s="82"/>
      <c r="U42" s="82"/>
      <c r="V42" s="80"/>
      <c r="W42" s="42"/>
      <c r="Y42" s="42"/>
    </row>
    <row r="43" spans="1:25" ht="15" thickBot="1">
      <c r="A43" s="32">
        <v>42</v>
      </c>
      <c r="B43" s="29">
        <v>41292</v>
      </c>
      <c r="C43" s="30" t="s">
        <v>22</v>
      </c>
      <c r="D43" s="36" t="s">
        <v>64</v>
      </c>
      <c r="E43" s="17"/>
      <c r="F43" s="129" t="s">
        <v>78</v>
      </c>
      <c r="G43" s="130">
        <v>28.59</v>
      </c>
      <c r="H43" s="131">
        <v>4985</v>
      </c>
      <c r="I43" s="132">
        <v>4990</v>
      </c>
      <c r="J43" s="133">
        <v>3.698</v>
      </c>
      <c r="K43" s="134">
        <v>31.01</v>
      </c>
      <c r="L43" s="135">
        <v>105.8</v>
      </c>
      <c r="M43" s="131">
        <v>105</v>
      </c>
      <c r="N43" s="136">
        <v>2.024</v>
      </c>
      <c r="O43" s="55"/>
      <c r="R43" s="28">
        <f t="shared" si="0"/>
        <v>0</v>
      </c>
      <c r="S43" s="81"/>
      <c r="T43" s="82"/>
      <c r="U43" s="82"/>
      <c r="V43" s="80"/>
      <c r="W43" s="42"/>
      <c r="Y43" s="42"/>
    </row>
    <row r="44" spans="1:25">
      <c r="A44" s="32">
        <v>43</v>
      </c>
      <c r="B44" s="29">
        <v>41292</v>
      </c>
      <c r="C44" s="30" t="s">
        <v>22</v>
      </c>
      <c r="D44" s="31" t="s">
        <v>24</v>
      </c>
      <c r="E44" s="16"/>
      <c r="F44" s="109" t="s">
        <v>83</v>
      </c>
      <c r="G44" s="110">
        <v>28.41</v>
      </c>
      <c r="H44" s="116">
        <v>5602</v>
      </c>
      <c r="I44" s="111">
        <v>5610</v>
      </c>
      <c r="J44" s="118">
        <v>3.7480000000000002</v>
      </c>
      <c r="K44" s="112">
        <v>31.24</v>
      </c>
      <c r="L44" s="115">
        <v>90.26</v>
      </c>
      <c r="M44" s="116">
        <v>88.1</v>
      </c>
      <c r="N44" s="113">
        <v>1.9550000000000001</v>
      </c>
      <c r="O44" s="54">
        <f>M44/I44*1000</f>
        <v>15.704099821746878</v>
      </c>
      <c r="P44" s="28">
        <f t="shared" si="1"/>
        <v>3.7490000000000001</v>
      </c>
      <c r="Q44" s="28">
        <f t="shared" si="2"/>
        <v>1.9445000000000001</v>
      </c>
      <c r="R44" s="28">
        <f t="shared" si="0"/>
        <v>-1.8045</v>
      </c>
      <c r="S44" s="80"/>
      <c r="T44" s="82"/>
      <c r="U44" s="82"/>
      <c r="V44" s="80"/>
      <c r="W44" s="42"/>
      <c r="Y44" s="42"/>
    </row>
    <row r="45" spans="1:25" ht="15" thickBot="1">
      <c r="A45" s="32">
        <v>43</v>
      </c>
      <c r="B45" s="29">
        <v>41292</v>
      </c>
      <c r="C45" s="30" t="s">
        <v>22</v>
      </c>
      <c r="D45" s="36" t="s">
        <v>58</v>
      </c>
      <c r="E45" s="17"/>
      <c r="F45" s="129" t="s">
        <v>84</v>
      </c>
      <c r="G45" s="130">
        <v>28.41</v>
      </c>
      <c r="H45" s="131">
        <v>5619</v>
      </c>
      <c r="I45" s="132">
        <v>5610</v>
      </c>
      <c r="J45" s="133">
        <v>3.75</v>
      </c>
      <c r="K45" s="134">
        <v>31.31</v>
      </c>
      <c r="L45" s="135">
        <v>85.98</v>
      </c>
      <c r="M45" s="131">
        <v>88.1</v>
      </c>
      <c r="N45" s="136">
        <v>1.9339999999999999</v>
      </c>
      <c r="O45" s="55"/>
      <c r="R45" s="28">
        <f t="shared" si="0"/>
        <v>0</v>
      </c>
      <c r="S45" s="81"/>
      <c r="T45" s="82"/>
      <c r="U45" s="82"/>
      <c r="V45" s="80"/>
      <c r="W45" s="42"/>
      <c r="Y45" s="42"/>
    </row>
    <row r="46" spans="1:25">
      <c r="A46" s="32">
        <v>44</v>
      </c>
      <c r="B46" s="29">
        <v>41292</v>
      </c>
      <c r="C46" s="30" t="s">
        <v>22</v>
      </c>
      <c r="D46" s="31" t="s">
        <v>24</v>
      </c>
      <c r="E46" s="16"/>
      <c r="F46" s="109" t="s">
        <v>89</v>
      </c>
      <c r="G46" s="110">
        <v>28.2</v>
      </c>
      <c r="H46" s="116">
        <v>6454</v>
      </c>
      <c r="I46" s="111">
        <v>6250</v>
      </c>
      <c r="J46" s="118">
        <v>3.81</v>
      </c>
      <c r="K46" s="112">
        <v>31.15</v>
      </c>
      <c r="L46" s="115">
        <v>95.96</v>
      </c>
      <c r="M46" s="116">
        <v>112</v>
      </c>
      <c r="N46" s="113">
        <v>1.982</v>
      </c>
      <c r="O46" s="54">
        <f>M46/I46*1000</f>
        <v>17.919999999999998</v>
      </c>
      <c r="P46" s="28">
        <f t="shared" si="1"/>
        <v>3.7955000000000001</v>
      </c>
      <c r="Q46" s="28">
        <f t="shared" si="2"/>
        <v>2.0430000000000001</v>
      </c>
      <c r="R46" s="28">
        <f t="shared" si="0"/>
        <v>-1.7524999999999999</v>
      </c>
      <c r="S46" s="80"/>
      <c r="T46" s="82"/>
      <c r="U46" s="82"/>
      <c r="V46" s="80"/>
      <c r="W46" s="42"/>
      <c r="Y46" s="42"/>
    </row>
    <row r="47" spans="1:25" ht="15" thickBot="1">
      <c r="A47" s="32">
        <v>44</v>
      </c>
      <c r="B47" s="29">
        <v>41292</v>
      </c>
      <c r="C47" s="30" t="s">
        <v>22</v>
      </c>
      <c r="D47" s="36" t="s">
        <v>65</v>
      </c>
      <c r="E47" s="17"/>
      <c r="F47" s="129" t="s">
        <v>90</v>
      </c>
      <c r="G47" s="130">
        <v>28.3</v>
      </c>
      <c r="H47" s="131">
        <v>6043</v>
      </c>
      <c r="I47" s="132">
        <v>6250</v>
      </c>
      <c r="J47" s="133">
        <v>3.7810000000000001</v>
      </c>
      <c r="K47" s="134">
        <v>30.75</v>
      </c>
      <c r="L47" s="135">
        <v>127.1</v>
      </c>
      <c r="M47" s="131">
        <v>112</v>
      </c>
      <c r="N47" s="136">
        <v>2.1040000000000001</v>
      </c>
      <c r="O47" s="55"/>
      <c r="R47" s="28">
        <f t="shared" si="0"/>
        <v>0</v>
      </c>
      <c r="S47" s="81"/>
      <c r="T47" s="82"/>
      <c r="U47" s="82"/>
      <c r="V47" s="80"/>
      <c r="W47" s="42"/>
      <c r="Y47" s="42"/>
    </row>
    <row r="48" spans="1:25">
      <c r="A48" s="32">
        <v>45</v>
      </c>
      <c r="B48" s="29">
        <v>41292</v>
      </c>
      <c r="C48" s="30" t="s">
        <v>22</v>
      </c>
      <c r="D48" s="31" t="s">
        <v>24</v>
      </c>
      <c r="E48" s="16"/>
      <c r="F48" s="109" t="s">
        <v>95</v>
      </c>
      <c r="G48" s="110">
        <v>28.2</v>
      </c>
      <c r="H48" s="116">
        <v>6453</v>
      </c>
      <c r="I48" s="111">
        <v>6260</v>
      </c>
      <c r="J48" s="118">
        <v>3.81</v>
      </c>
      <c r="K48" s="112">
        <v>31.1</v>
      </c>
      <c r="L48" s="115">
        <v>99.47</v>
      </c>
      <c r="M48" s="116">
        <v>111</v>
      </c>
      <c r="N48" s="113">
        <v>1.998</v>
      </c>
      <c r="O48" s="54">
        <f>M48/I48*1000</f>
        <v>17.731629392971243</v>
      </c>
      <c r="P48" s="28">
        <f t="shared" si="1"/>
        <v>3.7965</v>
      </c>
      <c r="Q48" s="28">
        <f t="shared" si="2"/>
        <v>2.044</v>
      </c>
      <c r="R48" s="28">
        <f t="shared" si="0"/>
        <v>-1.7524999999999999</v>
      </c>
      <c r="S48" s="80"/>
      <c r="T48" s="82"/>
      <c r="U48" s="82"/>
      <c r="V48" s="80"/>
      <c r="W48" s="42"/>
      <c r="Y48" s="42"/>
    </row>
    <row r="49" spans="1:25" ht="15" thickBot="1">
      <c r="A49" s="32">
        <v>45</v>
      </c>
      <c r="B49" s="29">
        <v>41292</v>
      </c>
      <c r="C49" s="30" t="s">
        <v>22</v>
      </c>
      <c r="D49" s="36" t="s">
        <v>66</v>
      </c>
      <c r="E49" s="17"/>
      <c r="F49" s="129" t="s">
        <v>96</v>
      </c>
      <c r="G49" s="130">
        <v>28.3</v>
      </c>
      <c r="H49" s="131">
        <v>6070</v>
      </c>
      <c r="I49" s="132">
        <v>6260</v>
      </c>
      <c r="J49" s="133">
        <v>3.7829999999999999</v>
      </c>
      <c r="K49" s="134">
        <v>30.8</v>
      </c>
      <c r="L49" s="135">
        <v>123.2</v>
      </c>
      <c r="M49" s="131">
        <v>111</v>
      </c>
      <c r="N49" s="136">
        <v>2.09</v>
      </c>
      <c r="O49" s="55"/>
      <c r="R49" s="28">
        <f t="shared" si="0"/>
        <v>0</v>
      </c>
      <c r="S49" s="81"/>
      <c r="T49" s="82"/>
      <c r="U49" s="82"/>
      <c r="V49" s="80"/>
      <c r="W49" s="42"/>
      <c r="Y49" s="42"/>
    </row>
    <row r="50" spans="1:25">
      <c r="A50" s="32">
        <v>46</v>
      </c>
      <c r="B50" s="29">
        <v>41298</v>
      </c>
      <c r="C50" s="30" t="s">
        <v>22</v>
      </c>
      <c r="D50" s="31" t="s">
        <v>25</v>
      </c>
      <c r="E50" s="16"/>
      <c r="F50" s="109" t="s">
        <v>101</v>
      </c>
      <c r="G50" s="110">
        <v>28.24</v>
      </c>
      <c r="H50" s="116">
        <v>6309</v>
      </c>
      <c r="I50" s="111">
        <v>6790</v>
      </c>
      <c r="J50" s="118">
        <v>3.8</v>
      </c>
      <c r="K50" s="112">
        <v>32.69</v>
      </c>
      <c r="L50" s="115">
        <v>32.61</v>
      </c>
      <c r="M50" s="116">
        <v>28.4</v>
      </c>
      <c r="N50" s="113">
        <v>1.5129999999999999</v>
      </c>
      <c r="O50" s="54">
        <f>M50/I50*1000</f>
        <v>4.1826215022091313</v>
      </c>
      <c r="P50" s="28">
        <f t="shared" si="1"/>
        <v>3.8304999999999998</v>
      </c>
      <c r="Q50" s="28">
        <f t="shared" si="2"/>
        <v>1.4489999999999998</v>
      </c>
      <c r="R50" s="28">
        <f t="shared" si="0"/>
        <v>-2.3815</v>
      </c>
      <c r="S50" s="80"/>
      <c r="T50" s="82"/>
      <c r="U50" s="82"/>
      <c r="V50" s="80"/>
      <c r="W50" s="42"/>
      <c r="Y50" s="42"/>
    </row>
    <row r="51" spans="1:25" ht="15" thickBot="1">
      <c r="A51" s="32">
        <v>46</v>
      </c>
      <c r="B51" s="29">
        <v>41298</v>
      </c>
      <c r="C51" s="30" t="s">
        <v>22</v>
      </c>
      <c r="D51" s="36">
        <v>1</v>
      </c>
      <c r="E51" s="17"/>
      <c r="F51" s="129" t="s">
        <v>102</v>
      </c>
      <c r="G51" s="130">
        <v>28.03</v>
      </c>
      <c r="H51" s="131">
        <v>7265</v>
      </c>
      <c r="I51" s="132">
        <v>6790</v>
      </c>
      <c r="J51" s="133">
        <v>3.8610000000000002</v>
      </c>
      <c r="K51" s="134">
        <v>33.11</v>
      </c>
      <c r="L51" s="135">
        <v>24.26</v>
      </c>
      <c r="M51" s="131">
        <v>28.4</v>
      </c>
      <c r="N51" s="136">
        <v>1.385</v>
      </c>
      <c r="O51" s="55"/>
      <c r="R51" s="28">
        <f t="shared" si="0"/>
        <v>0</v>
      </c>
      <c r="S51" s="81"/>
      <c r="T51" s="82"/>
      <c r="U51" s="82"/>
      <c r="V51" s="80"/>
      <c r="W51" s="42"/>
      <c r="Y51" s="42"/>
    </row>
    <row r="52" spans="1:25">
      <c r="A52" s="32">
        <v>47</v>
      </c>
      <c r="B52" s="29">
        <v>41298</v>
      </c>
      <c r="C52" s="30" t="s">
        <v>22</v>
      </c>
      <c r="D52" s="31" t="s">
        <v>25</v>
      </c>
      <c r="E52" s="16"/>
      <c r="F52" s="109" t="s">
        <v>112</v>
      </c>
      <c r="G52" s="110">
        <v>27.86</v>
      </c>
      <c r="H52" s="116">
        <v>8136</v>
      </c>
      <c r="I52" s="111">
        <v>7710</v>
      </c>
      <c r="J52" s="118">
        <v>3.91</v>
      </c>
      <c r="K52" s="112">
        <v>33.58</v>
      </c>
      <c r="L52" s="115">
        <v>17.350000000000001</v>
      </c>
      <c r="M52" s="116">
        <v>18.899999999999999</v>
      </c>
      <c r="N52" s="113">
        <v>1.2390000000000001</v>
      </c>
      <c r="O52" s="54">
        <f>M52/I52*1000</f>
        <v>2.4513618677042799</v>
      </c>
      <c r="P52" s="28">
        <f t="shared" si="1"/>
        <v>3.8860000000000001</v>
      </c>
      <c r="Q52" s="28">
        <f t="shared" si="2"/>
        <v>1.2745000000000002</v>
      </c>
      <c r="R52" s="28">
        <f t="shared" si="0"/>
        <v>-2.6114999999999999</v>
      </c>
      <c r="S52" s="80"/>
      <c r="T52" s="82"/>
      <c r="U52" s="82"/>
      <c r="V52" s="80"/>
      <c r="W52" s="42"/>
      <c r="Y52" s="42"/>
    </row>
    <row r="53" spans="1:25" ht="15" thickBot="1">
      <c r="A53" s="32">
        <v>47</v>
      </c>
      <c r="B53" s="29">
        <v>41298</v>
      </c>
      <c r="C53" s="30" t="s">
        <v>22</v>
      </c>
      <c r="D53" s="36">
        <v>2</v>
      </c>
      <c r="E53" s="17"/>
      <c r="F53" s="129" t="s">
        <v>113</v>
      </c>
      <c r="G53" s="130">
        <v>28.03</v>
      </c>
      <c r="H53" s="131">
        <v>7281</v>
      </c>
      <c r="I53" s="132">
        <v>7710</v>
      </c>
      <c r="J53" s="133">
        <v>3.8620000000000001</v>
      </c>
      <c r="K53" s="134">
        <v>33.35</v>
      </c>
      <c r="L53" s="135">
        <v>20.43</v>
      </c>
      <c r="M53" s="131">
        <v>18.899999999999999</v>
      </c>
      <c r="N53" s="136">
        <v>1.31</v>
      </c>
      <c r="O53" s="55"/>
      <c r="R53" s="28">
        <f t="shared" si="0"/>
        <v>0</v>
      </c>
      <c r="S53" s="81"/>
      <c r="T53" s="82"/>
      <c r="U53" s="82"/>
      <c r="V53" s="80"/>
      <c r="W53" s="42"/>
      <c r="Y53" s="42"/>
    </row>
    <row r="54" spans="1:25">
      <c r="A54" s="32">
        <v>48</v>
      </c>
      <c r="B54" s="29">
        <v>41298</v>
      </c>
      <c r="C54" s="30" t="s">
        <v>22</v>
      </c>
      <c r="D54" s="31" t="s">
        <v>25</v>
      </c>
      <c r="E54" s="16"/>
      <c r="F54" s="109" t="s">
        <v>122</v>
      </c>
      <c r="G54" s="110">
        <v>28.22</v>
      </c>
      <c r="H54" s="116">
        <v>6405</v>
      </c>
      <c r="I54" s="111">
        <v>6820</v>
      </c>
      <c r="J54" s="118">
        <v>3.8069999999999999</v>
      </c>
      <c r="K54" s="112">
        <v>33.74</v>
      </c>
      <c r="L54" s="115">
        <v>15.51</v>
      </c>
      <c r="M54" s="116">
        <v>15.9</v>
      </c>
      <c r="N54" s="113">
        <v>1.1910000000000001</v>
      </c>
      <c r="O54" s="54">
        <f>M54/I54*1000</f>
        <v>2.3313782991202343</v>
      </c>
      <c r="P54" s="28">
        <f t="shared" si="1"/>
        <v>3.8334999999999999</v>
      </c>
      <c r="Q54" s="28">
        <f t="shared" si="2"/>
        <v>1.2015</v>
      </c>
      <c r="R54" s="28">
        <f t="shared" si="0"/>
        <v>-2.6319999999999997</v>
      </c>
      <c r="S54" s="80"/>
      <c r="T54" s="82"/>
      <c r="U54" s="82"/>
      <c r="V54" s="80"/>
      <c r="W54" s="42"/>
      <c r="Y54" s="42"/>
    </row>
    <row r="55" spans="1:25" ht="15" thickBot="1">
      <c r="A55" s="32">
        <v>48</v>
      </c>
      <c r="B55" s="29">
        <v>41298</v>
      </c>
      <c r="C55" s="30" t="s">
        <v>22</v>
      </c>
      <c r="D55" s="36">
        <v>3</v>
      </c>
      <c r="E55" s="17"/>
      <c r="F55" s="129" t="s">
        <v>123</v>
      </c>
      <c r="G55" s="130">
        <v>28.03</v>
      </c>
      <c r="H55" s="131">
        <v>7241</v>
      </c>
      <c r="I55" s="132">
        <v>6820</v>
      </c>
      <c r="J55" s="133">
        <v>3.86</v>
      </c>
      <c r="K55" s="134">
        <v>33.67</v>
      </c>
      <c r="L55" s="135">
        <v>16.3</v>
      </c>
      <c r="M55" s="131">
        <v>15.9</v>
      </c>
      <c r="N55" s="136">
        <v>1.212</v>
      </c>
      <c r="O55" s="55"/>
      <c r="S55" s="81"/>
      <c r="T55" s="82"/>
      <c r="U55" s="82"/>
      <c r="V55" s="80"/>
      <c r="W55" s="42"/>
      <c r="Y55" s="42"/>
    </row>
    <row r="56" spans="1:25">
      <c r="A56" s="32" t="s">
        <v>30</v>
      </c>
      <c r="B56" s="29"/>
      <c r="C56" s="30"/>
      <c r="D56" s="2"/>
      <c r="E56" s="16"/>
      <c r="F56" s="109" t="s">
        <v>106</v>
      </c>
      <c r="G56" s="110">
        <v>30.3</v>
      </c>
      <c r="H56" s="116">
        <v>1577</v>
      </c>
      <c r="I56" s="111">
        <v>1700</v>
      </c>
      <c r="J56" s="118">
        <v>3.198</v>
      </c>
      <c r="K56" s="112">
        <v>27.1</v>
      </c>
      <c r="L56" s="115">
        <v>1660</v>
      </c>
      <c r="M56" s="116">
        <v>1750</v>
      </c>
      <c r="N56" s="113">
        <v>3.22</v>
      </c>
      <c r="O56" s="54">
        <f>M56/I56*1000</f>
        <v>1029.4117647058822</v>
      </c>
      <c r="S56" s="80"/>
      <c r="T56" s="82"/>
      <c r="U56" s="82"/>
      <c r="V56" s="80"/>
      <c r="W56" s="42"/>
      <c r="Y56" s="42"/>
    </row>
    <row r="57" spans="1:25" ht="15" thickBot="1">
      <c r="A57" s="43"/>
      <c r="B57" s="35"/>
      <c r="C57" s="36"/>
      <c r="D57" s="36"/>
      <c r="E57" s="17"/>
      <c r="F57" s="129" t="s">
        <v>107</v>
      </c>
      <c r="G57" s="130">
        <v>30.09</v>
      </c>
      <c r="H57" s="131">
        <v>1815</v>
      </c>
      <c r="I57" s="132">
        <v>1700</v>
      </c>
      <c r="J57" s="133">
        <v>3.2589999999999999</v>
      </c>
      <c r="K57" s="134">
        <v>26.96</v>
      </c>
      <c r="L57" s="135">
        <v>1832</v>
      </c>
      <c r="M57" s="131">
        <v>1750</v>
      </c>
      <c r="N57" s="136">
        <v>3.2629999999999999</v>
      </c>
      <c r="O57" s="55"/>
      <c r="S57" s="81"/>
      <c r="T57" s="82"/>
      <c r="U57" s="82"/>
      <c r="V57" s="80"/>
      <c r="W57" s="42"/>
      <c r="Y57" s="42"/>
    </row>
    <row r="58" spans="1:25">
      <c r="A58" s="32" t="s">
        <v>31</v>
      </c>
      <c r="B58" s="33"/>
      <c r="C58" s="32"/>
      <c r="D58" s="32"/>
      <c r="E58" s="16"/>
      <c r="F58" s="109" t="s">
        <v>116</v>
      </c>
      <c r="G58" s="110">
        <v>30.24</v>
      </c>
      <c r="H58" s="116">
        <v>1637</v>
      </c>
      <c r="I58" s="111">
        <v>1730</v>
      </c>
      <c r="J58" s="118">
        <v>3.214</v>
      </c>
      <c r="K58" s="112">
        <v>35.18</v>
      </c>
      <c r="L58" s="115">
        <v>5.6310000000000002</v>
      </c>
      <c r="M58" s="116">
        <v>5.56</v>
      </c>
      <c r="N58" s="113">
        <v>0.751</v>
      </c>
      <c r="O58" s="54">
        <f>M58/I58*1000</f>
        <v>3.2138728323699421</v>
      </c>
      <c r="S58" s="80"/>
      <c r="T58" s="82"/>
      <c r="U58" s="82"/>
      <c r="V58" s="80"/>
      <c r="W58" s="42"/>
      <c r="Y58" s="42"/>
    </row>
    <row r="59" spans="1:25" ht="15" thickBot="1">
      <c r="A59" s="43"/>
      <c r="B59" s="35"/>
      <c r="C59" s="36"/>
      <c r="D59" s="36"/>
      <c r="E59" s="27"/>
      <c r="F59" s="129" t="s">
        <v>117</v>
      </c>
      <c r="G59" s="130">
        <v>30.08</v>
      </c>
      <c r="H59" s="131">
        <v>1822</v>
      </c>
      <c r="I59" s="132">
        <v>1730</v>
      </c>
      <c r="J59" s="133">
        <v>3.2610000000000001</v>
      </c>
      <c r="K59" s="134">
        <v>35.22</v>
      </c>
      <c r="L59" s="135">
        <v>5.4889999999999999</v>
      </c>
      <c r="M59" s="131">
        <v>5.56</v>
      </c>
      <c r="N59" s="136">
        <v>0.73899999999999999</v>
      </c>
      <c r="O59" s="55"/>
      <c r="S59" s="81"/>
      <c r="T59" s="82"/>
      <c r="U59" s="82"/>
      <c r="V59" s="80"/>
      <c r="W59" s="42"/>
      <c r="Y59" s="42"/>
    </row>
    <row r="60" spans="1:25">
      <c r="A60" s="32" t="s">
        <v>32</v>
      </c>
      <c r="B60" s="29"/>
      <c r="C60" s="30"/>
      <c r="D60" s="30"/>
      <c r="E60" s="16"/>
      <c r="F60" s="109" t="s">
        <v>103</v>
      </c>
      <c r="G60" s="110" t="s">
        <v>104</v>
      </c>
      <c r="H60" s="116" t="s">
        <v>104</v>
      </c>
      <c r="I60" s="111">
        <v>0</v>
      </c>
      <c r="J60" s="118" t="s">
        <v>104</v>
      </c>
      <c r="K60" s="112" t="s">
        <v>104</v>
      </c>
      <c r="L60" s="115" t="s">
        <v>104</v>
      </c>
      <c r="M60" s="116">
        <v>0</v>
      </c>
      <c r="N60" s="113" t="s">
        <v>104</v>
      </c>
      <c r="O60" s="54"/>
      <c r="S60" s="80"/>
      <c r="T60" s="82"/>
      <c r="U60" s="82"/>
      <c r="V60" s="80"/>
      <c r="W60" s="42"/>
      <c r="Y60" s="42"/>
    </row>
    <row r="61" spans="1:25" ht="15" thickBot="1">
      <c r="A61" s="43"/>
      <c r="B61" s="35"/>
      <c r="C61" s="36"/>
      <c r="D61" s="36"/>
      <c r="E61" s="17"/>
      <c r="F61" s="129" t="s">
        <v>105</v>
      </c>
      <c r="G61" s="130" t="s">
        <v>104</v>
      </c>
      <c r="H61" s="131" t="s">
        <v>104</v>
      </c>
      <c r="I61" s="132">
        <v>0</v>
      </c>
      <c r="J61" s="133" t="s">
        <v>104</v>
      </c>
      <c r="K61" s="134" t="s">
        <v>104</v>
      </c>
      <c r="L61" s="135" t="s">
        <v>104</v>
      </c>
      <c r="M61" s="131">
        <v>0</v>
      </c>
      <c r="N61" s="136" t="s">
        <v>104</v>
      </c>
      <c r="O61" s="55"/>
      <c r="S61" s="81"/>
      <c r="T61" s="82"/>
      <c r="U61" s="82"/>
      <c r="V61" s="80"/>
      <c r="W61" s="42"/>
      <c r="Y61" s="42"/>
    </row>
    <row r="62" spans="1:25">
      <c r="A62" s="32" t="s">
        <v>33</v>
      </c>
      <c r="B62" s="29"/>
      <c r="C62" s="30"/>
      <c r="D62" s="30"/>
      <c r="E62" s="16"/>
      <c r="F62" s="109" t="s">
        <v>114</v>
      </c>
      <c r="G62" s="110" t="s">
        <v>104</v>
      </c>
      <c r="H62" s="116" t="s">
        <v>104</v>
      </c>
      <c r="I62" s="111">
        <v>0</v>
      </c>
      <c r="J62" s="118" t="s">
        <v>104</v>
      </c>
      <c r="K62" s="112" t="s">
        <v>104</v>
      </c>
      <c r="L62" s="115" t="s">
        <v>104</v>
      </c>
      <c r="M62" s="116">
        <v>0</v>
      </c>
      <c r="N62" s="113" t="s">
        <v>104</v>
      </c>
      <c r="O62" s="54"/>
      <c r="S62" s="80"/>
      <c r="T62" s="82"/>
      <c r="U62" s="82"/>
      <c r="V62" s="80"/>
      <c r="W62" s="42"/>
      <c r="Y62" s="42"/>
    </row>
    <row r="63" spans="1:25" ht="15" thickBot="1">
      <c r="A63" s="43"/>
      <c r="B63" s="35"/>
      <c r="C63" s="36"/>
      <c r="D63" s="36"/>
      <c r="E63" s="17"/>
      <c r="F63" s="129" t="s">
        <v>115</v>
      </c>
      <c r="G63" s="130" t="s">
        <v>104</v>
      </c>
      <c r="H63" s="131" t="s">
        <v>104</v>
      </c>
      <c r="I63" s="132">
        <v>0</v>
      </c>
      <c r="J63" s="133" t="s">
        <v>104</v>
      </c>
      <c r="K63" s="134" t="s">
        <v>104</v>
      </c>
      <c r="L63" s="135" t="s">
        <v>104</v>
      </c>
      <c r="M63" s="131">
        <v>0</v>
      </c>
      <c r="N63" s="136" t="s">
        <v>104</v>
      </c>
      <c r="O63" s="55"/>
      <c r="S63" s="81"/>
      <c r="T63" s="82"/>
      <c r="U63" s="82"/>
      <c r="V63" s="80"/>
      <c r="W63" s="42"/>
      <c r="Y63" s="42"/>
    </row>
    <row r="64" spans="1:25">
      <c r="A64" s="32" t="s">
        <v>34</v>
      </c>
      <c r="B64" s="29"/>
      <c r="C64" s="30"/>
      <c r="D64" s="30"/>
      <c r="E64" s="16"/>
      <c r="F64" s="109" t="s">
        <v>124</v>
      </c>
      <c r="G64" s="110" t="s">
        <v>104</v>
      </c>
      <c r="H64" s="116" t="s">
        <v>104</v>
      </c>
      <c r="I64" s="111">
        <v>0</v>
      </c>
      <c r="J64" s="118" t="s">
        <v>104</v>
      </c>
      <c r="K64" s="112">
        <v>5.91</v>
      </c>
      <c r="L64" s="115">
        <v>4931000000</v>
      </c>
      <c r="M64" s="116">
        <v>4930000000</v>
      </c>
      <c r="N64" s="113">
        <v>9.6929999999999996</v>
      </c>
      <c r="O64" s="54"/>
      <c r="S64" s="80"/>
      <c r="T64" s="82"/>
      <c r="U64" s="82"/>
      <c r="V64" s="80"/>
      <c r="W64" s="42"/>
      <c r="Y64" s="42"/>
    </row>
    <row r="65" spans="1:26" ht="15" thickBot="1">
      <c r="A65" s="43"/>
      <c r="B65" s="35"/>
      <c r="C65" s="36"/>
      <c r="D65" s="36"/>
      <c r="E65" s="17"/>
      <c r="F65" s="129" t="s">
        <v>125</v>
      </c>
      <c r="G65" s="130" t="s">
        <v>104</v>
      </c>
      <c r="H65" s="131" t="s">
        <v>104</v>
      </c>
      <c r="I65" s="132">
        <v>0</v>
      </c>
      <c r="J65" s="133" t="s">
        <v>104</v>
      </c>
      <c r="K65" s="134" t="s">
        <v>104</v>
      </c>
      <c r="L65" s="135" t="s">
        <v>104</v>
      </c>
      <c r="M65" s="131">
        <v>0</v>
      </c>
      <c r="N65" s="136" t="s">
        <v>104</v>
      </c>
      <c r="O65" s="55"/>
      <c r="S65" s="81"/>
      <c r="T65" s="82"/>
      <c r="U65" s="82"/>
      <c r="V65" s="80"/>
      <c r="W65" s="42"/>
      <c r="Y65" s="42"/>
    </row>
    <row r="66" spans="1:26" ht="15" thickBot="1">
      <c r="A66" s="70"/>
      <c r="B66" s="71"/>
      <c r="C66" s="72"/>
      <c r="D66" s="72"/>
      <c r="E66" s="73"/>
      <c r="F66" s="74"/>
      <c r="G66" s="114"/>
      <c r="H66" s="102"/>
      <c r="I66" s="117"/>
      <c r="J66" s="103"/>
      <c r="K66" s="114"/>
      <c r="L66" s="120"/>
      <c r="M66" s="102"/>
      <c r="N66" s="119"/>
      <c r="O66" s="104"/>
      <c r="S66" s="81"/>
      <c r="T66" s="82"/>
      <c r="U66" s="82"/>
      <c r="V66" s="80"/>
      <c r="W66" s="42"/>
      <c r="Y66" s="42"/>
    </row>
    <row r="67" spans="1:26" ht="15" thickTop="1">
      <c r="A67" s="77"/>
      <c r="B67" s="78"/>
      <c r="C67" s="79"/>
      <c r="D67" s="79"/>
      <c r="E67" s="79"/>
      <c r="F67" s="80"/>
      <c r="G67" s="81"/>
      <c r="H67" s="82"/>
      <c r="I67" s="82"/>
      <c r="J67" s="80"/>
      <c r="K67" s="81"/>
      <c r="L67" s="82"/>
      <c r="M67" s="82"/>
      <c r="N67" s="80"/>
      <c r="O67" s="42"/>
      <c r="S67" s="81"/>
      <c r="T67" s="82"/>
      <c r="U67" s="82"/>
      <c r="V67" s="80"/>
      <c r="W67" s="42"/>
      <c r="Y67" s="42"/>
      <c r="Z67" s="83"/>
    </row>
    <row r="68" spans="1:26">
      <c r="A68" s="77"/>
      <c r="B68" s="78"/>
      <c r="C68" s="79"/>
      <c r="D68" s="79"/>
      <c r="E68" s="79"/>
      <c r="F68" s="80"/>
      <c r="G68" s="81"/>
      <c r="H68" s="82"/>
      <c r="I68" s="82"/>
      <c r="J68" s="80"/>
      <c r="K68" s="81"/>
      <c r="L68" s="82"/>
      <c r="M68" s="82"/>
      <c r="N68" s="80"/>
      <c r="O68" s="42"/>
      <c r="S68" s="80"/>
      <c r="T68" s="82"/>
      <c r="U68" s="82"/>
      <c r="V68" s="80"/>
      <c r="W68" s="42"/>
      <c r="Y68" s="42"/>
      <c r="Z68" s="83"/>
    </row>
    <row r="69" spans="1:26">
      <c r="A69" s="66" t="s">
        <v>18</v>
      </c>
      <c r="B69" s="66"/>
      <c r="C69" s="66"/>
      <c r="D69" s="80"/>
      <c r="E69" s="67"/>
      <c r="F69" s="80"/>
      <c r="G69" s="81"/>
      <c r="H69" s="82"/>
      <c r="I69" s="82"/>
      <c r="J69" s="80"/>
      <c r="K69" s="81"/>
      <c r="L69" s="82"/>
      <c r="M69" s="82"/>
      <c r="N69" s="80"/>
      <c r="O69" s="42"/>
      <c r="S69" s="81"/>
      <c r="T69" s="82"/>
      <c r="U69" s="82"/>
      <c r="V69" s="80"/>
      <c r="W69" s="42"/>
      <c r="Y69" s="42"/>
      <c r="Z69" s="83"/>
    </row>
    <row r="70" spans="1:26">
      <c r="A70" s="66"/>
      <c r="B70" s="66" t="s">
        <v>1</v>
      </c>
      <c r="C70" s="66" t="s">
        <v>3</v>
      </c>
      <c r="D70" s="83"/>
      <c r="E70" s="67" t="s">
        <v>4</v>
      </c>
      <c r="F70" s="80"/>
      <c r="G70" s="81"/>
      <c r="H70" s="82"/>
      <c r="I70" s="82"/>
      <c r="J70" s="80"/>
      <c r="K70" s="81"/>
      <c r="L70" s="82"/>
      <c r="M70" s="82"/>
      <c r="N70" s="80"/>
      <c r="O70" s="42"/>
      <c r="S70" s="80"/>
      <c r="T70" s="82"/>
      <c r="U70" s="82"/>
      <c r="V70" s="80"/>
      <c r="W70" s="42"/>
      <c r="Y70" s="42"/>
      <c r="Z70" s="83"/>
    </row>
    <row r="71" spans="1:26">
      <c r="A71" s="68">
        <v>100000</v>
      </c>
      <c r="B71" s="28">
        <v>23.79</v>
      </c>
      <c r="C71" s="28">
        <v>21.23</v>
      </c>
      <c r="D71" s="93"/>
      <c r="E71" s="67"/>
      <c r="F71" s="80"/>
      <c r="G71" s="81"/>
      <c r="H71" s="82"/>
      <c r="I71" s="82"/>
      <c r="J71" s="80"/>
      <c r="K71" s="81"/>
      <c r="L71" s="82"/>
      <c r="M71" s="82"/>
      <c r="N71" s="80"/>
      <c r="O71" s="42"/>
      <c r="S71" s="81"/>
      <c r="T71" s="82"/>
      <c r="U71" s="82"/>
      <c r="V71" s="80"/>
      <c r="W71" s="42"/>
      <c r="Y71" s="42"/>
      <c r="Z71" s="83"/>
    </row>
    <row r="72" spans="1:26">
      <c r="A72" s="66"/>
      <c r="B72" s="28">
        <v>23.9</v>
      </c>
      <c r="C72" s="28">
        <v>21.32</v>
      </c>
      <c r="D72" s="93"/>
      <c r="E72" s="67"/>
      <c r="F72" s="80"/>
      <c r="G72" s="84"/>
      <c r="H72" s="85"/>
      <c r="I72" s="85"/>
      <c r="J72" s="86"/>
      <c r="K72" s="84"/>
      <c r="L72" s="85"/>
      <c r="M72" s="85"/>
      <c r="N72" s="86"/>
      <c r="O72" s="42"/>
      <c r="S72" s="80"/>
      <c r="T72" s="82"/>
      <c r="U72" s="82"/>
      <c r="V72" s="80"/>
      <c r="W72" s="42"/>
      <c r="Y72" s="42"/>
      <c r="Z72" s="83"/>
    </row>
    <row r="73" spans="1:26">
      <c r="A73" s="68">
        <v>10000</v>
      </c>
      <c r="B73" s="28">
        <v>27.69</v>
      </c>
      <c r="C73" s="28">
        <v>24.71</v>
      </c>
      <c r="D73" s="93"/>
      <c r="E73" s="67"/>
      <c r="F73" s="80"/>
      <c r="G73" s="81"/>
      <c r="H73" s="82"/>
      <c r="I73" s="82"/>
      <c r="J73" s="80"/>
      <c r="K73" s="80"/>
      <c r="L73" s="82"/>
      <c r="M73" s="82"/>
      <c r="N73" s="80"/>
      <c r="O73" s="42"/>
      <c r="S73" s="80"/>
      <c r="T73" s="82"/>
      <c r="U73" s="82"/>
      <c r="V73" s="80"/>
      <c r="W73" s="42"/>
      <c r="Y73" s="42"/>
      <c r="Z73" s="83"/>
    </row>
    <row r="74" spans="1:26">
      <c r="A74" s="66"/>
      <c r="B74" s="28">
        <v>27.73</v>
      </c>
      <c r="C74" s="28">
        <v>24.54</v>
      </c>
      <c r="D74" s="93"/>
      <c r="E74" s="67"/>
      <c r="F74" s="80"/>
      <c r="G74" s="81"/>
      <c r="H74" s="82"/>
      <c r="I74" s="82"/>
      <c r="J74" s="80"/>
      <c r="K74" s="81"/>
      <c r="L74" s="80"/>
      <c r="M74" s="82"/>
      <c r="N74" s="80"/>
      <c r="O74" s="42"/>
      <c r="S74" s="80"/>
      <c r="T74" s="80"/>
      <c r="U74" s="82"/>
      <c r="V74" s="80"/>
      <c r="W74" s="42"/>
      <c r="Y74" s="42"/>
      <c r="Z74" s="83"/>
    </row>
    <row r="75" spans="1:26">
      <c r="A75" s="68">
        <v>1000</v>
      </c>
      <c r="B75" s="28">
        <v>31.15</v>
      </c>
      <c r="C75" s="28">
        <v>27.5</v>
      </c>
      <c r="D75" s="93"/>
      <c r="E75" s="67"/>
      <c r="F75" s="80"/>
      <c r="G75" s="81"/>
      <c r="H75" s="82"/>
      <c r="I75" s="82"/>
      <c r="J75" s="80"/>
      <c r="K75" s="80"/>
      <c r="L75" s="82"/>
      <c r="M75" s="82"/>
      <c r="N75" s="80"/>
      <c r="O75" s="42"/>
      <c r="S75" s="80"/>
      <c r="T75" s="82"/>
      <c r="U75" s="82"/>
      <c r="V75" s="80"/>
      <c r="W75" s="42"/>
      <c r="Y75" s="42"/>
      <c r="Z75" s="83"/>
    </row>
    <row r="76" spans="1:26">
      <c r="A76" s="66"/>
      <c r="B76" s="28">
        <v>30.81</v>
      </c>
      <c r="D76" s="93"/>
      <c r="E76" s="67"/>
      <c r="F76" s="80"/>
      <c r="G76" s="84"/>
      <c r="H76" s="85"/>
      <c r="I76" s="85"/>
      <c r="J76" s="86"/>
      <c r="K76" s="81"/>
      <c r="L76" s="80"/>
      <c r="M76" s="82"/>
      <c r="N76" s="80"/>
      <c r="O76" s="42"/>
      <c r="S76" s="80"/>
      <c r="T76" s="80"/>
      <c r="U76" s="82"/>
      <c r="V76" s="80"/>
      <c r="W76" s="42"/>
      <c r="Y76" s="42"/>
      <c r="Z76" s="83"/>
    </row>
    <row r="77" spans="1:26">
      <c r="A77" s="68">
        <v>100</v>
      </c>
      <c r="B77" s="28">
        <v>35.159999999999997</v>
      </c>
      <c r="C77" s="28">
        <v>31.04</v>
      </c>
      <c r="D77" s="93"/>
      <c r="E77" s="67"/>
      <c r="F77" s="80"/>
      <c r="G77" s="81"/>
      <c r="H77" s="82"/>
      <c r="I77" s="82"/>
      <c r="J77" s="80"/>
      <c r="K77" s="80"/>
      <c r="L77" s="82"/>
      <c r="M77" s="82"/>
      <c r="N77" s="80"/>
      <c r="O77" s="42"/>
      <c r="S77" s="80"/>
      <c r="T77" s="82"/>
      <c r="U77" s="82"/>
      <c r="V77" s="80"/>
      <c r="W77" s="42"/>
      <c r="Y77" s="42"/>
      <c r="Z77" s="83"/>
    </row>
    <row r="78" spans="1:26">
      <c r="A78" s="66"/>
      <c r="B78" s="28">
        <v>34.96</v>
      </c>
      <c r="C78" s="28">
        <v>31.3</v>
      </c>
      <c r="D78" s="93"/>
      <c r="E78" s="67"/>
      <c r="F78" s="79"/>
      <c r="G78" s="42"/>
      <c r="H78" s="87"/>
      <c r="I78" s="87"/>
      <c r="J78" s="77"/>
      <c r="K78" s="42"/>
      <c r="L78" s="87"/>
      <c r="M78" s="87"/>
      <c r="N78" s="77"/>
      <c r="O78" s="42"/>
      <c r="S78" s="87"/>
      <c r="T78" s="80"/>
      <c r="U78" s="80"/>
      <c r="V78" s="80"/>
      <c r="W78" s="42"/>
      <c r="Y78" s="42"/>
      <c r="Z78" s="83"/>
    </row>
    <row r="79" spans="1:26">
      <c r="A79" s="68">
        <v>10</v>
      </c>
      <c r="B79" s="28">
        <v>37.35</v>
      </c>
      <c r="C79" s="66"/>
      <c r="D79" s="93"/>
      <c r="E79" s="67"/>
      <c r="F79" s="79"/>
      <c r="G79" s="42"/>
      <c r="H79" s="87"/>
      <c r="I79" s="87"/>
      <c r="J79" s="77"/>
      <c r="K79" s="42"/>
      <c r="L79" s="87"/>
      <c r="M79" s="87"/>
      <c r="N79" s="77"/>
      <c r="O79" s="42"/>
      <c r="S79" s="81"/>
      <c r="T79" s="82"/>
      <c r="U79" s="82"/>
      <c r="V79" s="80"/>
      <c r="W79" s="42"/>
      <c r="Y79" s="42"/>
      <c r="Z79" s="83"/>
    </row>
    <row r="80" spans="1:26">
      <c r="A80" s="66"/>
      <c r="B80" s="28">
        <v>37.200000000000003</v>
      </c>
      <c r="C80" s="66"/>
      <c r="D80" s="93"/>
      <c r="E80" s="67"/>
      <c r="F80" s="77"/>
      <c r="G80" s="42"/>
      <c r="H80" s="87"/>
      <c r="I80" s="87"/>
      <c r="J80" s="77"/>
      <c r="K80" s="42"/>
      <c r="L80" s="77"/>
      <c r="M80" s="87"/>
      <c r="N80" s="77"/>
      <c r="O80" s="42"/>
      <c r="S80" s="87"/>
      <c r="T80" s="80"/>
      <c r="U80" s="80"/>
      <c r="V80" s="80"/>
      <c r="W80" s="42"/>
      <c r="Y80" s="42"/>
      <c r="Z80" s="83"/>
    </row>
    <row r="81" spans="1:26">
      <c r="A81" s="77"/>
      <c r="B81" s="78"/>
      <c r="C81" s="79"/>
      <c r="D81" s="79"/>
      <c r="E81" s="79"/>
      <c r="F81" s="79"/>
      <c r="G81" s="42"/>
      <c r="H81" s="87"/>
      <c r="I81" s="87"/>
      <c r="J81" s="77"/>
      <c r="K81" s="42"/>
      <c r="L81" s="87"/>
      <c r="M81" s="87"/>
      <c r="N81" s="77"/>
      <c r="O81" s="42"/>
      <c r="S81" s="81"/>
      <c r="T81" s="82"/>
      <c r="U81" s="82"/>
      <c r="V81" s="80"/>
      <c r="W81" s="42"/>
      <c r="Y81" s="42"/>
      <c r="Z81" s="83"/>
    </row>
    <row r="82" spans="1:26">
      <c r="A82" s="77"/>
      <c r="B82" s="78"/>
      <c r="C82" s="77"/>
      <c r="D82" s="79"/>
      <c r="E82" s="79"/>
      <c r="F82" s="79"/>
      <c r="G82" s="42"/>
      <c r="H82" s="87"/>
      <c r="I82" s="87"/>
      <c r="J82" s="77"/>
      <c r="K82" s="90"/>
      <c r="L82" s="89"/>
      <c r="M82" s="89"/>
      <c r="N82" s="88"/>
      <c r="O82" s="42"/>
      <c r="S82" s="87"/>
      <c r="T82" s="80"/>
      <c r="U82" s="80"/>
      <c r="V82" s="80"/>
      <c r="W82" s="42"/>
      <c r="Y82" s="42"/>
      <c r="Z82" s="83"/>
    </row>
    <row r="83" spans="1:26">
      <c r="A83" s="77"/>
      <c r="B83" s="78"/>
      <c r="C83" s="79"/>
      <c r="D83" s="79"/>
      <c r="E83" s="79"/>
      <c r="F83" s="79"/>
      <c r="G83" s="42"/>
      <c r="H83" s="87"/>
      <c r="I83" s="87"/>
      <c r="J83" s="77"/>
      <c r="K83" s="90"/>
      <c r="L83" s="89"/>
      <c r="M83" s="89"/>
      <c r="N83" s="88"/>
      <c r="O83" s="42"/>
      <c r="S83" s="81"/>
      <c r="T83" s="82"/>
      <c r="U83" s="82"/>
      <c r="V83" s="80"/>
      <c r="W83" s="42"/>
      <c r="Y83" s="42"/>
      <c r="Z83" s="83"/>
    </row>
    <row r="84" spans="1:26">
      <c r="A84" s="77"/>
      <c r="B84" s="77"/>
      <c r="C84" s="77"/>
      <c r="D84" s="77"/>
      <c r="E84" s="77"/>
      <c r="F84" s="77"/>
      <c r="G84" s="42"/>
      <c r="H84" s="87"/>
      <c r="I84" s="87"/>
      <c r="J84" s="77"/>
      <c r="K84" s="90"/>
      <c r="L84" s="89"/>
      <c r="M84" s="89"/>
      <c r="N84" s="88"/>
      <c r="O84" s="42"/>
      <c r="S84" s="87"/>
      <c r="T84" s="80"/>
      <c r="U84" s="80"/>
      <c r="V84" s="80"/>
      <c r="W84" s="42"/>
      <c r="Y84" s="42"/>
      <c r="Z84" s="83"/>
    </row>
    <row r="85" spans="1:26">
      <c r="A85" s="77"/>
      <c r="B85" s="78"/>
      <c r="C85" s="79"/>
      <c r="D85" s="79"/>
      <c r="E85" s="79"/>
      <c r="F85" s="79"/>
      <c r="G85" s="42"/>
      <c r="H85" s="87"/>
      <c r="I85" s="87"/>
      <c r="J85" s="77"/>
      <c r="K85" s="90"/>
      <c r="L85" s="89"/>
      <c r="M85" s="89"/>
      <c r="N85" s="88"/>
      <c r="O85" s="42"/>
      <c r="S85" s="81"/>
      <c r="T85" s="82"/>
      <c r="U85" s="82"/>
      <c r="V85" s="80"/>
      <c r="W85" s="42"/>
      <c r="Y85" s="42"/>
      <c r="Z85" s="83"/>
    </row>
    <row r="86" spans="1:26">
      <c r="A86" s="77"/>
      <c r="B86" s="77"/>
      <c r="C86" s="77"/>
      <c r="D86" s="77"/>
      <c r="E86" s="77"/>
      <c r="F86" s="77"/>
      <c r="G86" s="42"/>
      <c r="H86" s="87"/>
      <c r="I86" s="87"/>
      <c r="J86" s="77"/>
      <c r="K86" s="42"/>
      <c r="L86" s="87"/>
      <c r="M86" s="87"/>
      <c r="N86" s="77"/>
      <c r="O86" s="42"/>
      <c r="S86" s="87"/>
      <c r="T86" s="80"/>
      <c r="U86" s="80"/>
      <c r="V86" s="80"/>
      <c r="W86" s="42"/>
      <c r="Y86" s="42"/>
      <c r="Z86" s="83"/>
    </row>
    <row r="87" spans="1:26">
      <c r="A87" s="77"/>
      <c r="B87" s="78"/>
      <c r="C87" s="79"/>
      <c r="D87" s="79"/>
      <c r="E87" s="79"/>
      <c r="F87" s="79"/>
      <c r="G87" s="42"/>
      <c r="H87" s="87"/>
      <c r="I87" s="87"/>
      <c r="J87" s="77"/>
      <c r="K87" s="42"/>
      <c r="L87" s="87"/>
      <c r="M87" s="87"/>
      <c r="N87" s="77"/>
      <c r="O87" s="42"/>
      <c r="S87" s="81"/>
      <c r="T87" s="82"/>
      <c r="U87" s="82"/>
      <c r="V87" s="80"/>
      <c r="W87" s="42"/>
      <c r="Y87" s="42"/>
      <c r="Z87" s="83"/>
    </row>
  </sheetData>
  <mergeCells count="3">
    <mergeCell ref="G6:J6"/>
    <mergeCell ref="K6:N6"/>
    <mergeCell ref="S6:V6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A19" workbookViewId="0">
      <selection activeCell="P29" sqref="P29"/>
    </sheetView>
  </sheetViews>
  <sheetFormatPr baseColWidth="10" defaultRowHeight="14" x14ac:dyDescent="0"/>
  <cols>
    <col min="10" max="10" width="13.33203125" customWidth="1"/>
    <col min="14" max="14" width="12.5" customWidth="1"/>
    <col min="15" max="15" width="12.1640625" bestFit="1" customWidth="1"/>
    <col min="16" max="16" width="13.5" customWidth="1"/>
  </cols>
  <sheetData>
    <row r="1" spans="1:24">
      <c r="A1" s="38" t="s">
        <v>5</v>
      </c>
      <c r="B1" s="181" t="s">
        <v>6</v>
      </c>
      <c r="C1" s="181" t="s">
        <v>7</v>
      </c>
      <c r="D1" s="181" t="s">
        <v>8</v>
      </c>
      <c r="E1" s="183" t="s">
        <v>16</v>
      </c>
      <c r="F1" s="185" t="s">
        <v>265</v>
      </c>
      <c r="G1" s="185" t="s">
        <v>266</v>
      </c>
      <c r="H1" s="185" t="s">
        <v>267</v>
      </c>
      <c r="I1" s="185" t="s">
        <v>268</v>
      </c>
      <c r="J1" s="186" t="s">
        <v>286</v>
      </c>
      <c r="K1" s="186" t="s">
        <v>287</v>
      </c>
      <c r="M1" s="28" t="s">
        <v>277</v>
      </c>
      <c r="N1" s="186" t="s">
        <v>276</v>
      </c>
      <c r="O1" s="185" t="s">
        <v>284</v>
      </c>
      <c r="P1" s="185" t="s">
        <v>285</v>
      </c>
      <c r="Q1" s="186" t="s">
        <v>280</v>
      </c>
      <c r="R1" s="186" t="s">
        <v>286</v>
      </c>
      <c r="S1" s="186" t="s">
        <v>287</v>
      </c>
      <c r="T1" s="186" t="s">
        <v>282</v>
      </c>
      <c r="U1" s="186" t="s">
        <v>283</v>
      </c>
      <c r="V1" s="186" t="s">
        <v>281</v>
      </c>
      <c r="W1" s="186" t="s">
        <v>288</v>
      </c>
      <c r="X1" s="186" t="s">
        <v>289</v>
      </c>
    </row>
    <row r="2" spans="1:24">
      <c r="A2" s="32">
        <v>25</v>
      </c>
      <c r="B2" s="29">
        <v>41292</v>
      </c>
      <c r="C2" s="30" t="s">
        <v>22</v>
      </c>
      <c r="D2" s="30" t="s">
        <v>23</v>
      </c>
      <c r="E2" s="183">
        <v>3.7321063394683027</v>
      </c>
      <c r="F2" s="183">
        <f>AVERAGE(E2:E4)</f>
        <v>3.6768538820677499</v>
      </c>
      <c r="G2">
        <f>_xlfn.STDEV.P(E2:E4)</f>
        <v>5.9454864973772427E-2</v>
      </c>
      <c r="H2">
        <f>G2/SQRT(3)</f>
        <v>3.4326282297240364E-2</v>
      </c>
      <c r="I2">
        <f>F2/F2</f>
        <v>1</v>
      </c>
      <c r="J2">
        <f>H2^2+$H$2^2</f>
        <v>2.3565873126996746E-3</v>
      </c>
      <c r="K2">
        <f>SQRT(J2)</f>
        <v>4.8544693970604805E-2</v>
      </c>
      <c r="M2" s="28">
        <v>-2.4449999999999994</v>
      </c>
      <c r="N2">
        <f>AVERAGE(M2:M4)</f>
        <v>-2.4476666666666667</v>
      </c>
      <c r="O2" s="28">
        <f>_xlfn.STDEV.P(M2:M4)</f>
        <v>2.4944382578497314E-3</v>
      </c>
      <c r="P2" s="28">
        <f>O2/SQRT(3)</f>
        <v>1.4401645996464437E-3</v>
      </c>
      <c r="Q2">
        <f>N2-$N$2</f>
        <v>0</v>
      </c>
      <c r="R2">
        <f>P2^2+$P$2^2</f>
        <v>4.1481481481496028E-6</v>
      </c>
      <c r="S2">
        <f>SQRT(R2)</f>
        <v>2.0367003088696193E-3</v>
      </c>
      <c r="T2">
        <f>Q2+S2</f>
        <v>2.0367003088696193E-3</v>
      </c>
      <c r="U2">
        <f>Q2-S2</f>
        <v>-2.0367003088696193E-3</v>
      </c>
      <c r="V2">
        <f>10^(Q2)</f>
        <v>1</v>
      </c>
      <c r="W2">
        <f>10^(T2)</f>
        <v>1.0047006895097392</v>
      </c>
      <c r="X2">
        <f>10^(U2)</f>
        <v>0.9953213035893973</v>
      </c>
    </row>
    <row r="3" spans="1:24">
      <c r="A3" s="34">
        <v>26</v>
      </c>
      <c r="B3" s="29">
        <v>41292</v>
      </c>
      <c r="C3" s="30" t="s">
        <v>22</v>
      </c>
      <c r="D3" s="30" t="s">
        <v>23</v>
      </c>
      <c r="E3" s="183">
        <v>3.7041156840934368</v>
      </c>
      <c r="G3" s="28"/>
      <c r="H3" s="28"/>
      <c r="J3" s="28"/>
      <c r="K3" s="28"/>
      <c r="M3" s="28">
        <v>-2.4510000000000005</v>
      </c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</row>
    <row r="4" spans="1:24">
      <c r="A4" s="32">
        <v>27</v>
      </c>
      <c r="B4" s="29">
        <v>41292</v>
      </c>
      <c r="C4" s="30" t="s">
        <v>22</v>
      </c>
      <c r="D4" s="30" t="s">
        <v>23</v>
      </c>
      <c r="E4" s="183">
        <v>3.5943396226415096</v>
      </c>
      <c r="G4" s="28"/>
      <c r="H4" s="28"/>
      <c r="J4" s="28"/>
      <c r="K4" s="28"/>
      <c r="M4" s="28">
        <v>-2.4470000000000001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4">
      <c r="A5" s="32">
        <v>28</v>
      </c>
      <c r="B5" s="29">
        <v>41292</v>
      </c>
      <c r="C5" s="30" t="s">
        <v>22</v>
      </c>
      <c r="D5" s="31" t="s">
        <v>24</v>
      </c>
      <c r="E5" s="183">
        <v>10.311475409836065</v>
      </c>
      <c r="F5" s="183">
        <f>AVERAGE(E5:E7)</f>
        <v>9.2538812533348054</v>
      </c>
      <c r="G5" s="28">
        <f>_xlfn.STDEV.P(E5:E7)</f>
        <v>0.80805978560645353</v>
      </c>
      <c r="H5" s="28">
        <f>G5/SQRT(3)</f>
        <v>0.46653353474119724</v>
      </c>
      <c r="I5">
        <f>F5/F2</f>
        <v>2.5167933102989415</v>
      </c>
      <c r="J5" s="28">
        <f t="shared" ref="J5:J23" si="0">H5^2+$H$2^2</f>
        <v>0.21883183269446574</v>
      </c>
      <c r="K5" s="28">
        <f t="shared" ref="K5:K23" si="1">SQRT(J5)</f>
        <v>0.4677946479968168</v>
      </c>
      <c r="M5" s="28">
        <v>-1.9910000000000001</v>
      </c>
      <c r="N5" s="28">
        <f>AVERAGE(M5:M7)</f>
        <v>-2.0365000000000002</v>
      </c>
      <c r="O5" s="28">
        <f>_xlfn.STDEV.P(M5:M7)</f>
        <v>3.5456546175095152E-2</v>
      </c>
      <c r="P5" s="28">
        <f t="shared" ref="P5:P23" si="2">O5/SQRT(3)</f>
        <v>2.0470846478725584E-2</v>
      </c>
      <c r="Q5" s="28">
        <f>N5-$N$2</f>
        <v>0.41116666666666646</v>
      </c>
      <c r="R5" s="28">
        <f>P5^2+$P$2^2</f>
        <v>4.2112962962962644E-4</v>
      </c>
      <c r="S5" s="28">
        <f t="shared" ref="S5:S23" si="3">SQRT(R5)</f>
        <v>2.0521443166347401E-2</v>
      </c>
      <c r="T5" s="28">
        <f t="shared" ref="T5:T23" si="4">Q5+S5</f>
        <v>0.43168810983301387</v>
      </c>
      <c r="U5" s="28">
        <f t="shared" ref="U5:U23" si="5">Q5-S5</f>
        <v>0.39064522350031905</v>
      </c>
      <c r="V5" s="28">
        <f>10^(Q5)</f>
        <v>2.5773100465224399</v>
      </c>
      <c r="W5" s="28">
        <f t="shared" ref="W5:W23" si="6">10^(T5)</f>
        <v>2.7020172036516614</v>
      </c>
      <c r="X5" s="28">
        <f t="shared" ref="X5:X23" si="7">10^(U5)</f>
        <v>2.4583585429909212</v>
      </c>
    </row>
    <row r="6" spans="1:24">
      <c r="A6" s="32">
        <v>29</v>
      </c>
      <c r="B6" s="29">
        <v>41292</v>
      </c>
      <c r="C6" s="30" t="s">
        <v>22</v>
      </c>
      <c r="D6" s="31" t="s">
        <v>24</v>
      </c>
      <c r="E6" s="183">
        <v>8.3501683501683512</v>
      </c>
      <c r="G6" s="28"/>
      <c r="H6" s="28"/>
      <c r="J6" s="28"/>
      <c r="K6" s="28"/>
      <c r="M6" s="28">
        <v>-2.0774999999999997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4" ht="15" thickBot="1">
      <c r="A7" s="32">
        <v>29</v>
      </c>
      <c r="B7" s="29">
        <v>41292</v>
      </c>
      <c r="C7" s="30" t="s">
        <v>22</v>
      </c>
      <c r="D7" s="36" t="s">
        <v>27</v>
      </c>
      <c r="E7" s="184">
        <v>9.1</v>
      </c>
      <c r="G7" s="28"/>
      <c r="H7" s="28"/>
      <c r="J7" s="28"/>
      <c r="K7" s="28"/>
      <c r="M7" s="28">
        <v>-2.0409999999999999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spans="1:24">
      <c r="A8" s="32">
        <v>31</v>
      </c>
      <c r="B8" s="29">
        <v>41292</v>
      </c>
      <c r="C8" s="30" t="s">
        <v>22</v>
      </c>
      <c r="D8" s="31" t="s">
        <v>24</v>
      </c>
      <c r="E8" s="183">
        <v>12.875816993464053</v>
      </c>
      <c r="F8" s="183">
        <f>AVERAGE(E8:E10)</f>
        <v>12.436347052163903</v>
      </c>
      <c r="G8" s="28">
        <f>_xlfn.STDEV.P(E8:E10)</f>
        <v>1.7895043594334115</v>
      </c>
      <c r="H8" s="28">
        <f>G8/SQRT(3)</f>
        <v>1.0331708236348889</v>
      </c>
      <c r="I8">
        <f>F8/$F$2</f>
        <v>3.3823337698614453</v>
      </c>
      <c r="J8" s="28">
        <f t="shared" si="0"/>
        <v>1.0686202444667445</v>
      </c>
      <c r="K8" s="28">
        <f t="shared" si="1"/>
        <v>1.0337408981300606</v>
      </c>
      <c r="M8" s="28">
        <v>-1.8904999999999998</v>
      </c>
      <c r="N8" s="28">
        <f>AVERAGE(M8:M10)</f>
        <v>-1.91</v>
      </c>
      <c r="O8" s="28">
        <f>_xlfn.STDEV.P(M8:M10)</f>
        <v>6.4563921813966696E-2</v>
      </c>
      <c r="P8" s="28">
        <f t="shared" si="2"/>
        <v>3.7275997639231624E-2</v>
      </c>
      <c r="Q8" s="28">
        <f>N8-$N$2</f>
        <v>0.53766666666666674</v>
      </c>
      <c r="R8" s="28">
        <f>P8^2+$P$2^2</f>
        <v>1.3915740740740763E-3</v>
      </c>
      <c r="S8" s="28">
        <f t="shared" si="3"/>
        <v>3.7303807769101485E-2</v>
      </c>
      <c r="T8" s="28">
        <f t="shared" si="4"/>
        <v>0.57497047443576821</v>
      </c>
      <c r="U8" s="28">
        <f t="shared" si="5"/>
        <v>0.50036285889756527</v>
      </c>
      <c r="V8" s="28">
        <f>10^(Q8)</f>
        <v>3.448789333621924</v>
      </c>
      <c r="W8" s="28">
        <f t="shared" si="6"/>
        <v>3.7581185380442261</v>
      </c>
      <c r="X8" s="28">
        <f t="shared" si="7"/>
        <v>3.1649208898807699</v>
      </c>
    </row>
    <row r="9" spans="1:24">
      <c r="A9" s="32">
        <v>32</v>
      </c>
      <c r="B9" s="29">
        <v>41292</v>
      </c>
      <c r="C9" s="30" t="s">
        <v>22</v>
      </c>
      <c r="D9" s="31" t="s">
        <v>24</v>
      </c>
      <c r="E9" s="183">
        <v>10.058224163027655</v>
      </c>
      <c r="G9" s="28"/>
      <c r="H9" s="28"/>
      <c r="I9" s="28"/>
      <c r="J9" s="28"/>
      <c r="K9" s="28"/>
      <c r="M9" s="28">
        <v>-1.9969999999999999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spans="1:24" ht="15" thickBot="1">
      <c r="A10" s="32">
        <v>32</v>
      </c>
      <c r="B10" s="29">
        <v>41292</v>
      </c>
      <c r="C10" s="30" t="s">
        <v>22</v>
      </c>
      <c r="D10" s="36" t="s">
        <v>54</v>
      </c>
      <c r="E10" s="183">
        <v>14.374999999999998</v>
      </c>
      <c r="G10" s="28"/>
      <c r="H10" s="28"/>
      <c r="I10" s="28"/>
      <c r="J10" s="28"/>
      <c r="K10" s="28"/>
      <c r="M10" s="28">
        <v>-1.8424999999999998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spans="1:24">
      <c r="A11" s="32">
        <v>34</v>
      </c>
      <c r="B11" s="29">
        <v>41292</v>
      </c>
      <c r="C11" s="30" t="s">
        <v>22</v>
      </c>
      <c r="D11" s="31" t="s">
        <v>24</v>
      </c>
      <c r="E11" s="183">
        <v>14.642857142857142</v>
      </c>
      <c r="F11" s="183">
        <f>AVERAGE(E11:E13)</f>
        <v>13.278998778998778</v>
      </c>
      <c r="G11" s="28">
        <f>_xlfn.STDEV.P(E11:E13)</f>
        <v>1.3024304943650702</v>
      </c>
      <c r="H11" s="28">
        <f>G11/SQRT(3)</f>
        <v>0.75195859652245067</v>
      </c>
      <c r="I11" s="28">
        <f>F11/$F$2</f>
        <v>3.6115111464617344</v>
      </c>
      <c r="J11" s="28">
        <f t="shared" si="0"/>
        <v>0.56662002454036353</v>
      </c>
      <c r="K11" s="28">
        <f t="shared" si="1"/>
        <v>0.75274167185055163</v>
      </c>
      <c r="M11" s="28">
        <v>-1.8360000000000001</v>
      </c>
      <c r="N11" s="28">
        <f>AVERAGE(M11:M13)</f>
        <v>-1.8798333333333332</v>
      </c>
      <c r="O11" s="28">
        <f>_xlfn.STDEV.P(M11:M13)</f>
        <v>4.3139953124169711E-2</v>
      </c>
      <c r="P11" s="28">
        <f t="shared" si="2"/>
        <v>2.490686354906722E-2</v>
      </c>
      <c r="Q11" s="28">
        <f>N11-$N$2</f>
        <v>0.56783333333333341</v>
      </c>
      <c r="R11" s="28">
        <f>P11^2+$P$2^2</f>
        <v>6.2242592592592818E-4</v>
      </c>
      <c r="S11" s="28">
        <f t="shared" si="3"/>
        <v>2.4948465402223202E-2</v>
      </c>
      <c r="T11" s="28">
        <f t="shared" si="4"/>
        <v>0.59278179873555659</v>
      </c>
      <c r="U11" s="28">
        <f t="shared" si="5"/>
        <v>0.54288486793111024</v>
      </c>
      <c r="V11" s="28">
        <f>10^(Q11)</f>
        <v>3.6968628020104064</v>
      </c>
      <c r="W11" s="28">
        <f t="shared" si="6"/>
        <v>3.9154510485598966</v>
      </c>
      <c r="X11" s="28">
        <f t="shared" si="7"/>
        <v>3.4904777016468853</v>
      </c>
    </row>
    <row r="12" spans="1:24">
      <c r="A12" s="32">
        <v>35</v>
      </c>
      <c r="B12" s="29">
        <v>41292</v>
      </c>
      <c r="C12" s="30" t="s">
        <v>22</v>
      </c>
      <c r="D12" s="31" t="s">
        <v>24</v>
      </c>
      <c r="E12" s="183">
        <v>11.524966261808368</v>
      </c>
      <c r="G12" s="28"/>
      <c r="H12" s="28"/>
      <c r="I12" s="28"/>
      <c r="J12" s="28"/>
      <c r="K12" s="28"/>
      <c r="M12" s="28">
        <v>-1.9385000000000001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24" ht="15" thickBot="1">
      <c r="A13" s="32">
        <v>35</v>
      </c>
      <c r="B13" s="29">
        <v>41292</v>
      </c>
      <c r="C13" s="30" t="s">
        <v>22</v>
      </c>
      <c r="D13" s="36" t="s">
        <v>59</v>
      </c>
      <c r="E13" s="183">
        <v>13.669172932330827</v>
      </c>
      <c r="G13" s="28"/>
      <c r="H13" s="28"/>
      <c r="I13" s="28"/>
      <c r="J13" s="28"/>
      <c r="K13" s="28"/>
      <c r="M13" s="28">
        <v>-1.8649999999999998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pans="1:24">
      <c r="A14" s="32">
        <v>37</v>
      </c>
      <c r="B14" s="29">
        <v>41292</v>
      </c>
      <c r="C14" s="30" t="s">
        <v>22</v>
      </c>
      <c r="D14" s="31" t="s">
        <v>24</v>
      </c>
      <c r="E14" s="183">
        <v>15.353846153846154</v>
      </c>
      <c r="F14" s="183">
        <f>AVERAGE(E14:E16)</f>
        <v>14.555399633435734</v>
      </c>
      <c r="G14" s="28">
        <f>_xlfn.STDEV.P(E14:E16)</f>
        <v>0.58303169555174772</v>
      </c>
      <c r="H14" s="28">
        <f>G14/SQRT(3)</f>
        <v>0.33661350637288551</v>
      </c>
      <c r="I14" s="28">
        <f>F14/$F$2</f>
        <v>3.9586559869630236</v>
      </c>
      <c r="J14" s="28">
        <f t="shared" si="0"/>
        <v>0.11448694632899846</v>
      </c>
      <c r="K14" s="28">
        <f t="shared" si="1"/>
        <v>0.33835919719877344</v>
      </c>
      <c r="M14" s="28">
        <v>-1.8149999999999999</v>
      </c>
      <c r="N14" s="28">
        <f>AVERAGE(M14:M16)</f>
        <v>-1.8413333333333333</v>
      </c>
      <c r="O14" s="28">
        <f>_xlfn.STDEV.P(M14:M16)</f>
        <v>1.973293918525287E-2</v>
      </c>
      <c r="P14" s="28">
        <f t="shared" si="2"/>
        <v>1.1392817750508259E-2</v>
      </c>
      <c r="Q14" s="28">
        <f>N14-$N$2</f>
        <v>0.60633333333333339</v>
      </c>
      <c r="R14" s="28">
        <f>P14^2+$P$2^2</f>
        <v>1.3187037037037087E-4</v>
      </c>
      <c r="S14" s="28">
        <f t="shared" si="3"/>
        <v>1.1483482501853298E-2</v>
      </c>
      <c r="T14" s="28">
        <f t="shared" si="4"/>
        <v>0.61781681583518666</v>
      </c>
      <c r="U14" s="28">
        <f t="shared" si="5"/>
        <v>0.59484985083148012</v>
      </c>
      <c r="V14" s="28">
        <f>10^(Q14)</f>
        <v>4.0395532117997144</v>
      </c>
      <c r="W14" s="28">
        <f t="shared" si="6"/>
        <v>4.1477905311890337</v>
      </c>
      <c r="X14" s="28">
        <f t="shared" si="7"/>
        <v>3.9341403641913333</v>
      </c>
    </row>
    <row r="15" spans="1:24">
      <c r="A15" s="32">
        <v>38</v>
      </c>
      <c r="B15" s="29">
        <v>41292</v>
      </c>
      <c r="C15" s="30" t="s">
        <v>22</v>
      </c>
      <c r="D15" s="31" t="s">
        <v>24</v>
      </c>
      <c r="E15" s="183">
        <v>13.977987421383649</v>
      </c>
      <c r="G15" s="28"/>
      <c r="H15" s="28"/>
      <c r="I15" s="28"/>
      <c r="J15" s="28"/>
      <c r="K15" s="28"/>
      <c r="M15" s="28">
        <v>-1.8624999999999998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24" ht="15" thickBot="1">
      <c r="A16" s="32">
        <v>38</v>
      </c>
      <c r="B16" s="29">
        <v>41292</v>
      </c>
      <c r="C16" s="30" t="s">
        <v>22</v>
      </c>
      <c r="D16" s="36" t="s">
        <v>61</v>
      </c>
      <c r="E16" s="183">
        <v>14.3343653250774</v>
      </c>
      <c r="G16" s="28"/>
      <c r="H16" s="28"/>
      <c r="I16" s="28"/>
      <c r="J16" s="28"/>
      <c r="K16" s="28"/>
      <c r="M16" s="28">
        <v>-1.8465000000000003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4">
      <c r="A17" s="32">
        <v>40</v>
      </c>
      <c r="B17" s="29">
        <v>41292</v>
      </c>
      <c r="C17" s="30" t="s">
        <v>22</v>
      </c>
      <c r="D17" s="31" t="s">
        <v>24</v>
      </c>
      <c r="E17" s="183">
        <v>17.391304347826086</v>
      </c>
      <c r="F17" s="183">
        <f>AVERAGE(E17:E19)</f>
        <v>18.514705053253792</v>
      </c>
      <c r="G17" s="28">
        <f>_xlfn.STDEV.P(E17:E19)</f>
        <v>1.7907940241775879</v>
      </c>
      <c r="H17" s="28">
        <f>G17/SQRT(3)</f>
        <v>1.0339154119221037</v>
      </c>
      <c r="I17" s="28">
        <f>F17/$F$2</f>
        <v>5.0354747964152686</v>
      </c>
      <c r="J17" s="28">
        <f t="shared" si="0"/>
        <v>1.0701593726664032</v>
      </c>
      <c r="K17" s="28">
        <f t="shared" si="1"/>
        <v>1.0344850760965105</v>
      </c>
      <c r="M17" s="28">
        <v>-1.7590000000000003</v>
      </c>
      <c r="N17" s="28">
        <f>AVERAGE(M17:M19)</f>
        <v>-1.7348333333333334</v>
      </c>
      <c r="O17" s="28">
        <f>_xlfn.STDEV.P(M17:M19)</f>
        <v>3.9967347784021001E-2</v>
      </c>
      <c r="P17" s="28">
        <f t="shared" si="2"/>
        <v>2.3075159001899919E-2</v>
      </c>
      <c r="Q17" s="28">
        <f>N17-$N$2</f>
        <v>0.71283333333333321</v>
      </c>
      <c r="R17" s="28">
        <f>P17^2+$P$2^2</f>
        <v>5.3453703703703768E-4</v>
      </c>
      <c r="S17" s="28">
        <f t="shared" si="3"/>
        <v>2.3120057029277365E-2</v>
      </c>
      <c r="T17" s="28">
        <f t="shared" si="4"/>
        <v>0.73595339036261054</v>
      </c>
      <c r="U17" s="28">
        <f t="shared" si="5"/>
        <v>0.68971327630405588</v>
      </c>
      <c r="V17" s="28">
        <f>10^(Q17)</f>
        <v>5.16218225189193</v>
      </c>
      <c r="W17" s="28">
        <f t="shared" si="6"/>
        <v>5.4444421850710718</v>
      </c>
      <c r="X17" s="28">
        <f t="shared" si="7"/>
        <v>4.8945557131304493</v>
      </c>
    </row>
    <row r="18" spans="1:24">
      <c r="A18" s="32">
        <v>41</v>
      </c>
      <c r="B18" s="29">
        <v>41292</v>
      </c>
      <c r="C18" s="30" t="s">
        <v>22</v>
      </c>
      <c r="D18" s="31" t="s">
        <v>24</v>
      </c>
      <c r="E18" s="183">
        <v>17.110726643598618</v>
      </c>
      <c r="G18" s="28"/>
      <c r="H18" s="28"/>
      <c r="I18" s="28"/>
      <c r="J18" s="28"/>
      <c r="K18" s="28"/>
      <c r="M18" s="28">
        <v>-1.7669999999999999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4" ht="15" thickBot="1">
      <c r="A19" s="32">
        <v>41</v>
      </c>
      <c r="B19" s="29">
        <v>41292</v>
      </c>
      <c r="C19" s="30" t="s">
        <v>22</v>
      </c>
      <c r="D19" s="36" t="s">
        <v>63</v>
      </c>
      <c r="E19" s="183">
        <v>21.042084168336675</v>
      </c>
      <c r="G19" s="28"/>
      <c r="H19" s="28"/>
      <c r="I19" s="28"/>
      <c r="J19" s="28"/>
      <c r="K19" s="28"/>
      <c r="M19" s="28">
        <v>-1.6785000000000001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4">
      <c r="A20" s="32">
        <v>43</v>
      </c>
      <c r="B20" s="29">
        <v>41292</v>
      </c>
      <c r="C20" s="30" t="s">
        <v>22</v>
      </c>
      <c r="D20" s="31" t="s">
        <v>24</v>
      </c>
      <c r="E20" s="183">
        <v>15.704099821746878</v>
      </c>
      <c r="F20" s="183">
        <f>AVERAGE(E20:E22)</f>
        <v>17.11857640490604</v>
      </c>
      <c r="G20" s="28">
        <f>_xlfn.STDEV.P(E20:E22)</f>
        <v>1.0031380345785945</v>
      </c>
      <c r="H20" s="28">
        <f>G20/SQRT(3)</f>
        <v>0.57916201429830372</v>
      </c>
      <c r="I20" s="28">
        <f>F20/$F$2</f>
        <v>4.6557673908105039</v>
      </c>
      <c r="J20" s="28">
        <f t="shared" si="0"/>
        <v>0.33660693246241841</v>
      </c>
      <c r="K20" s="28">
        <f t="shared" si="1"/>
        <v>0.580178362628613</v>
      </c>
      <c r="M20" s="28">
        <v>-1.8045</v>
      </c>
      <c r="N20" s="28">
        <f>AVERAGE(M20:M22)</f>
        <v>-1.7698333333333334</v>
      </c>
      <c r="O20" s="28">
        <f>_xlfn.STDEV.P(M20:M22)</f>
        <v>2.4513035081133668E-2</v>
      </c>
      <c r="P20" s="28">
        <f t="shared" si="2"/>
        <v>1.4152607402747264E-2</v>
      </c>
      <c r="Q20" s="28">
        <f>N20-$N$2</f>
        <v>0.67783333333333329</v>
      </c>
      <c r="R20" s="28">
        <f>P20^2+$P$2^2</f>
        <v>2.0237037037037145E-4</v>
      </c>
      <c r="S20" s="28">
        <f t="shared" si="3"/>
        <v>1.4225694020692679E-2</v>
      </c>
      <c r="T20" s="28">
        <f t="shared" si="4"/>
        <v>0.69205902735402591</v>
      </c>
      <c r="U20" s="28">
        <f t="shared" si="5"/>
        <v>0.66360763931264066</v>
      </c>
      <c r="V20" s="28">
        <f>10^(Q20)</f>
        <v>4.7624818473609274</v>
      </c>
      <c r="W20" s="28">
        <f t="shared" si="6"/>
        <v>4.9210641602858409</v>
      </c>
      <c r="X20" s="28">
        <f t="shared" si="7"/>
        <v>4.6090098823513239</v>
      </c>
    </row>
    <row r="21" spans="1:24">
      <c r="A21" s="32">
        <v>44</v>
      </c>
      <c r="B21" s="29">
        <v>41292</v>
      </c>
      <c r="C21" s="30" t="s">
        <v>22</v>
      </c>
      <c r="D21" s="31" t="s">
        <v>24</v>
      </c>
      <c r="E21" s="183">
        <v>17.919999999999998</v>
      </c>
      <c r="G21" s="28"/>
      <c r="H21" s="28"/>
      <c r="I21" s="28"/>
      <c r="J21" s="28"/>
      <c r="K21" s="28"/>
      <c r="M21" s="28">
        <v>-1.7524999999999999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4" ht="15" thickBot="1">
      <c r="A22" s="32">
        <v>44</v>
      </c>
      <c r="B22" s="29">
        <v>41292</v>
      </c>
      <c r="C22" s="30" t="s">
        <v>22</v>
      </c>
      <c r="D22" s="36" t="s">
        <v>65</v>
      </c>
      <c r="E22" s="183">
        <v>17.731629392971243</v>
      </c>
      <c r="G22" s="28"/>
      <c r="H22" s="28"/>
      <c r="I22" s="28"/>
      <c r="J22" s="28"/>
      <c r="K22" s="28"/>
      <c r="M22" s="28">
        <v>-1.7524999999999999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4">
      <c r="A23" s="32">
        <v>46</v>
      </c>
      <c r="B23" s="29">
        <v>41298</v>
      </c>
      <c r="C23" s="30" t="s">
        <v>22</v>
      </c>
      <c r="D23" s="31" t="s">
        <v>25</v>
      </c>
      <c r="E23" s="183">
        <v>4.1826215022091313</v>
      </c>
      <c r="F23" s="183">
        <f>AVERAGE(E23:E25)</f>
        <v>2.9884538896778814</v>
      </c>
      <c r="G23" s="28">
        <f>_xlfn.STDEV.P(E23:E25)</f>
        <v>0.84582355500284723</v>
      </c>
      <c r="H23" s="28">
        <f>G23/SQRT(3)</f>
        <v>0.48833645716782009</v>
      </c>
      <c r="I23" s="28">
        <f>F23/$F$2</f>
        <v>0.81277472141407658</v>
      </c>
      <c r="J23" s="28">
        <f t="shared" si="0"/>
        <v>0.23965078905556803</v>
      </c>
      <c r="K23" s="28">
        <f t="shared" si="1"/>
        <v>0.48954140688563619</v>
      </c>
      <c r="M23" s="28">
        <v>-2.3815</v>
      </c>
      <c r="N23" s="28">
        <f>AVERAGE(J23:J25)</f>
        <v>-1.6679497369814771</v>
      </c>
      <c r="O23" s="28">
        <f>_xlfn.STDEV.P(J23:J25)</f>
        <v>1.348903230456163</v>
      </c>
      <c r="P23" s="28">
        <f t="shared" si="2"/>
        <v>0.77878964321462152</v>
      </c>
      <c r="Q23" s="28">
        <f>N23-$N$2</f>
        <v>0.77971692968518957</v>
      </c>
      <c r="R23" s="28">
        <f>P23^2+$P$2^2</f>
        <v>0.60651538245243153</v>
      </c>
      <c r="S23" s="28">
        <f t="shared" si="3"/>
        <v>0.7787909748144437</v>
      </c>
      <c r="T23" s="28">
        <f t="shared" si="4"/>
        <v>1.5585079044996333</v>
      </c>
      <c r="U23" s="28">
        <f t="shared" si="5"/>
        <v>9.2595487074587091E-4</v>
      </c>
      <c r="V23" s="28">
        <f>10^(Q23)</f>
        <v>6.0216696962685532</v>
      </c>
      <c r="W23" s="28">
        <f t="shared" si="6"/>
        <v>36.183277631235072</v>
      </c>
      <c r="X23" s="28">
        <f t="shared" si="7"/>
        <v>1.0021343644020038</v>
      </c>
    </row>
    <row r="24" spans="1:24">
      <c r="A24" s="32">
        <v>47</v>
      </c>
      <c r="B24" s="29">
        <v>41298</v>
      </c>
      <c r="C24" s="30" t="s">
        <v>22</v>
      </c>
      <c r="D24" s="31" t="s">
        <v>25</v>
      </c>
      <c r="E24" s="183">
        <v>2.4513618677042799</v>
      </c>
      <c r="J24" s="28">
        <v>-2.6114999999999999</v>
      </c>
    </row>
    <row r="25" spans="1:24">
      <c r="A25" s="32">
        <v>48</v>
      </c>
      <c r="B25" s="29">
        <v>41298</v>
      </c>
      <c r="C25" s="30" t="s">
        <v>22</v>
      </c>
      <c r="D25" s="31" t="s">
        <v>25</v>
      </c>
      <c r="E25" s="183">
        <v>2.3313782991202343</v>
      </c>
      <c r="J25" s="28">
        <v>-2.6319999999999997</v>
      </c>
    </row>
    <row r="26" spans="1:24">
      <c r="J26" s="28"/>
    </row>
    <row r="27" spans="1:24" s="28" customFormat="1">
      <c r="A27" s="38" t="s">
        <v>5</v>
      </c>
      <c r="B27" s="181" t="s">
        <v>6</v>
      </c>
      <c r="C27" s="181" t="s">
        <v>7</v>
      </c>
      <c r="D27" s="181" t="s">
        <v>8</v>
      </c>
      <c r="E27" s="185" t="s">
        <v>268</v>
      </c>
      <c r="F27" s="185" t="s">
        <v>267</v>
      </c>
      <c r="G27" s="28" t="s">
        <v>287</v>
      </c>
      <c r="I27" s="186" t="s">
        <v>275</v>
      </c>
      <c r="J27" s="28" t="s">
        <v>281</v>
      </c>
      <c r="K27" s="28" t="s">
        <v>288</v>
      </c>
      <c r="L27" s="28" t="s">
        <v>289</v>
      </c>
      <c r="M27" s="28" t="s">
        <v>290</v>
      </c>
    </row>
    <row r="28" spans="1:24" s="28" customFormat="1">
      <c r="A28" s="32">
        <v>25</v>
      </c>
      <c r="B28" s="29">
        <v>41292</v>
      </c>
      <c r="C28" s="30" t="s">
        <v>22</v>
      </c>
      <c r="D28" s="30" t="s">
        <v>23</v>
      </c>
      <c r="E28" s="28">
        <v>1</v>
      </c>
      <c r="F28" s="28">
        <v>3.4326282297240364E-2</v>
      </c>
      <c r="G28" s="28">
        <v>4.8544693970604805E-2</v>
      </c>
      <c r="J28" s="28">
        <v>1</v>
      </c>
      <c r="K28" s="28">
        <v>1.0047006895097392</v>
      </c>
      <c r="L28" s="28">
        <v>0.9953213035893973</v>
      </c>
      <c r="M28" s="28">
        <f>K28-L28</f>
        <v>9.3793859203419316E-3</v>
      </c>
    </row>
    <row r="29" spans="1:24" s="28" customFormat="1">
      <c r="A29" s="32">
        <v>28</v>
      </c>
      <c r="B29" s="29">
        <v>41292</v>
      </c>
      <c r="C29" s="30" t="s">
        <v>22</v>
      </c>
      <c r="D29" s="31" t="s">
        <v>269</v>
      </c>
      <c r="E29" s="28">
        <v>2.5167933102989415</v>
      </c>
      <c r="F29" s="28">
        <v>0.46653353474119724</v>
      </c>
      <c r="G29" s="28">
        <v>0.4677946479968168</v>
      </c>
      <c r="J29" s="28">
        <v>2.5773100465224399</v>
      </c>
      <c r="K29" s="28">
        <v>2.7020172036516614</v>
      </c>
      <c r="L29" s="28">
        <v>2.4583585429909212</v>
      </c>
      <c r="M29" s="28">
        <f t="shared" ref="M29:M35" si="8">K29-L29</f>
        <v>0.24365866066074027</v>
      </c>
    </row>
    <row r="30" spans="1:24" s="28" customFormat="1">
      <c r="A30" s="32">
        <v>31</v>
      </c>
      <c r="B30" s="29">
        <v>41292</v>
      </c>
      <c r="C30" s="30" t="s">
        <v>22</v>
      </c>
      <c r="D30" s="31" t="s">
        <v>270</v>
      </c>
      <c r="E30" s="28">
        <v>3.3823337698614453</v>
      </c>
      <c r="F30" s="28">
        <v>1.0331708236348889</v>
      </c>
      <c r="G30" s="28">
        <v>1.0337408981300606</v>
      </c>
      <c r="J30" s="28">
        <v>3.448789333621924</v>
      </c>
      <c r="K30" s="28">
        <v>3.7581185380442261</v>
      </c>
      <c r="L30" s="28">
        <v>3.1649208898807699</v>
      </c>
      <c r="M30" s="28">
        <f t="shared" si="8"/>
        <v>0.59319764816345621</v>
      </c>
    </row>
    <row r="31" spans="1:24" s="28" customFormat="1">
      <c r="A31" s="32">
        <v>34</v>
      </c>
      <c r="B31" s="29">
        <v>41292</v>
      </c>
      <c r="C31" s="30" t="s">
        <v>22</v>
      </c>
      <c r="D31" s="31" t="s">
        <v>271</v>
      </c>
      <c r="E31" s="28">
        <v>3.6115111464617344</v>
      </c>
      <c r="F31" s="28">
        <v>0.75195859652245067</v>
      </c>
      <c r="G31" s="28">
        <v>0.75274167185055163</v>
      </c>
      <c r="J31" s="28">
        <v>3.6968628020104064</v>
      </c>
      <c r="K31" s="28">
        <v>3.9154510485598966</v>
      </c>
      <c r="L31" s="28">
        <v>3.4904777016468853</v>
      </c>
      <c r="M31" s="28">
        <f t="shared" si="8"/>
        <v>0.42497334691301125</v>
      </c>
    </row>
    <row r="32" spans="1:24" s="28" customFormat="1">
      <c r="A32" s="32">
        <v>37</v>
      </c>
      <c r="B32" s="29">
        <v>41292</v>
      </c>
      <c r="C32" s="30" t="s">
        <v>22</v>
      </c>
      <c r="D32" s="31" t="s">
        <v>272</v>
      </c>
      <c r="E32" s="28">
        <v>3.9586559869630236</v>
      </c>
      <c r="F32" s="28">
        <v>0.33661350637288551</v>
      </c>
      <c r="G32" s="28">
        <v>0.33835919719877344</v>
      </c>
      <c r="J32" s="28">
        <v>4.0395532117997144</v>
      </c>
      <c r="K32" s="28">
        <v>4.1477905311890337</v>
      </c>
      <c r="L32" s="28">
        <v>3.9341403641913333</v>
      </c>
      <c r="M32" s="28">
        <f t="shared" si="8"/>
        <v>0.21365016699770045</v>
      </c>
    </row>
    <row r="33" spans="1:13" s="28" customFormat="1">
      <c r="A33" s="32">
        <v>40</v>
      </c>
      <c r="B33" s="29">
        <v>41292</v>
      </c>
      <c r="C33" s="30" t="s">
        <v>22</v>
      </c>
      <c r="D33" s="31" t="s">
        <v>273</v>
      </c>
      <c r="E33" s="28">
        <v>5.0354747964152686</v>
      </c>
      <c r="F33" s="28">
        <v>1.0339154119221037</v>
      </c>
      <c r="G33" s="28">
        <v>1.0344850760965105</v>
      </c>
      <c r="J33" s="28">
        <v>5.16218225189193</v>
      </c>
      <c r="K33" s="28">
        <v>5.4444421850710718</v>
      </c>
      <c r="L33" s="28">
        <v>4.8945557131304493</v>
      </c>
      <c r="M33" s="28">
        <f t="shared" si="8"/>
        <v>0.54988647194062246</v>
      </c>
    </row>
    <row r="34" spans="1:13" s="28" customFormat="1">
      <c r="A34" s="32">
        <v>43</v>
      </c>
      <c r="B34" s="29">
        <v>41292</v>
      </c>
      <c r="C34" s="30" t="s">
        <v>22</v>
      </c>
      <c r="D34" s="31" t="s">
        <v>274</v>
      </c>
      <c r="E34" s="28">
        <v>4.6557673908105039</v>
      </c>
      <c r="F34" s="28">
        <v>0.57916201429830372</v>
      </c>
      <c r="G34" s="28">
        <v>0.580178362628613</v>
      </c>
      <c r="J34" s="28">
        <v>4.7624818473609274</v>
      </c>
      <c r="K34" s="28">
        <v>4.9210641602858409</v>
      </c>
      <c r="L34" s="28">
        <v>4.6090098823513239</v>
      </c>
      <c r="M34" s="28">
        <f t="shared" si="8"/>
        <v>0.31205427793451701</v>
      </c>
    </row>
    <row r="35" spans="1:13" s="28" customFormat="1">
      <c r="A35" s="32">
        <v>46</v>
      </c>
      <c r="B35" s="29">
        <v>41298</v>
      </c>
      <c r="C35" s="30" t="s">
        <v>22</v>
      </c>
      <c r="D35" s="31" t="s">
        <v>25</v>
      </c>
      <c r="E35" s="28">
        <v>0.81277472141407658</v>
      </c>
      <c r="F35" s="28">
        <v>0.48833645716782009</v>
      </c>
      <c r="G35" s="28">
        <v>0.48954140688563619</v>
      </c>
      <c r="J35" s="28">
        <v>0.80537844119906687</v>
      </c>
      <c r="K35" s="28">
        <v>0.93665977231666353</v>
      </c>
      <c r="L35" s="28">
        <v>0.69249737494752794</v>
      </c>
      <c r="M35" s="28">
        <f t="shared" si="8"/>
        <v>0.24416239736913559</v>
      </c>
    </row>
    <row r="36" spans="1:13">
      <c r="J36" s="28"/>
    </row>
    <row r="37" spans="1:13">
      <c r="J37" s="28"/>
    </row>
    <row r="38" spans="1:13">
      <c r="J38" s="28"/>
    </row>
    <row r="39" spans="1:13">
      <c r="J39" s="28"/>
    </row>
    <row r="40" spans="1:13">
      <c r="J40" s="28"/>
    </row>
    <row r="41" spans="1:13">
      <c r="J41" s="28"/>
    </row>
    <row r="42" spans="1:13">
      <c r="J42" s="28"/>
    </row>
    <row r="43" spans="1:13">
      <c r="J43" s="28"/>
    </row>
    <row r="44" spans="1:13">
      <c r="J44" s="28"/>
    </row>
    <row r="45" spans="1:13">
      <c r="J45" s="28"/>
    </row>
    <row r="46" spans="1:13">
      <c r="J46" s="28"/>
    </row>
    <row r="47" spans="1:13">
      <c r="J47" s="28"/>
    </row>
    <row r="48" spans="1:13">
      <c r="J48" s="28"/>
    </row>
    <row r="49" spans="10:10">
      <c r="J49" s="28"/>
    </row>
    <row r="50" spans="10:10">
      <c r="J50" s="28"/>
    </row>
    <row r="51" spans="10:10">
      <c r="J51" s="28"/>
    </row>
    <row r="52" spans="10:10">
      <c r="J52" s="28"/>
    </row>
    <row r="53" spans="10:10">
      <c r="J53" s="28"/>
    </row>
    <row r="54" spans="10:10">
      <c r="J54" s="28"/>
    </row>
    <row r="55" spans="10:10">
      <c r="J55" s="28"/>
    </row>
    <row r="56" spans="10:10">
      <c r="J56" s="28"/>
    </row>
    <row r="57" spans="10:10">
      <c r="J57" s="28"/>
    </row>
    <row r="58" spans="10:10">
      <c r="J58" s="2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sqref="A1:XFD1048576"/>
    </sheetView>
  </sheetViews>
  <sheetFormatPr baseColWidth="10" defaultRowHeight="14" x14ac:dyDescent="0"/>
  <sheetData>
    <row r="1" spans="1:19">
      <c r="A1" s="28"/>
      <c r="B1" s="28"/>
      <c r="C1" s="28"/>
      <c r="D1" s="28"/>
      <c r="E1" s="183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>
      <c r="A2" s="28"/>
      <c r="B2" s="187"/>
      <c r="C2" s="28"/>
      <c r="D2" s="28"/>
      <c r="E2" s="183"/>
      <c r="F2" s="183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>
      <c r="A3" s="28"/>
      <c r="B3" s="187"/>
      <c r="C3" s="28"/>
      <c r="D3" s="28"/>
      <c r="E3" s="183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>
      <c r="A4" s="28"/>
      <c r="B4" s="187"/>
      <c r="C4" s="28"/>
      <c r="D4" s="28"/>
      <c r="E4" s="183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>
      <c r="A5" s="28"/>
      <c r="B5" s="187"/>
      <c r="C5" s="28"/>
      <c r="D5" s="188"/>
      <c r="E5" s="183"/>
      <c r="F5" s="183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>
      <c r="A6" s="28"/>
      <c r="B6" s="187"/>
      <c r="C6" s="28"/>
      <c r="D6" s="188"/>
      <c r="E6" s="18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>
      <c r="A7" s="28"/>
      <c r="B7" s="187"/>
      <c r="C7" s="28"/>
      <c r="D7" s="28"/>
      <c r="E7" s="183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>
      <c r="A8" s="28"/>
      <c r="B8" s="187"/>
      <c r="C8" s="28"/>
      <c r="D8" s="188"/>
      <c r="E8" s="183"/>
      <c r="F8" s="183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>
      <c r="A9" s="28"/>
      <c r="B9" s="187"/>
      <c r="C9" s="28"/>
      <c r="D9" s="188"/>
      <c r="E9" s="183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>
      <c r="A10" s="28"/>
      <c r="B10" s="187"/>
      <c r="C10" s="28"/>
      <c r="D10" s="28"/>
      <c r="E10" s="183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>
      <c r="A11" s="28"/>
      <c r="B11" s="187"/>
      <c r="C11" s="28"/>
      <c r="D11" s="188"/>
      <c r="E11" s="183"/>
      <c r="F11" s="183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>
      <c r="A12" s="28"/>
      <c r="B12" s="187"/>
      <c r="C12" s="28"/>
      <c r="D12" s="188"/>
      <c r="E12" s="183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>
      <c r="A13" s="28"/>
      <c r="B13" s="187"/>
      <c r="C13" s="28"/>
      <c r="D13" s="28"/>
      <c r="E13" s="183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>
      <c r="A14" s="28"/>
      <c r="B14" s="187"/>
      <c r="C14" s="28"/>
      <c r="D14" s="188"/>
      <c r="E14" s="183"/>
      <c r="F14" s="183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>
      <c r="A15" s="28"/>
      <c r="B15" s="187"/>
      <c r="C15" s="28"/>
      <c r="D15" s="188"/>
      <c r="E15" s="183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>
      <c r="A16" s="28"/>
      <c r="B16" s="187"/>
      <c r="C16" s="28"/>
      <c r="D16" s="28"/>
      <c r="E16" s="183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>
      <c r="A17" s="28"/>
      <c r="B17" s="187"/>
      <c r="C17" s="28"/>
      <c r="D17" s="188"/>
      <c r="E17" s="183"/>
      <c r="F17" s="183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>
      <c r="A18" s="28"/>
      <c r="B18" s="187"/>
      <c r="C18" s="28"/>
      <c r="D18" s="188"/>
      <c r="E18" s="183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>
      <c r="A19" s="28"/>
      <c r="B19" s="187"/>
      <c r="C19" s="28"/>
      <c r="D19" s="28"/>
      <c r="E19" s="183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>
      <c r="A20" s="28"/>
      <c r="B20" s="187"/>
      <c r="C20" s="28"/>
      <c r="D20" s="188"/>
      <c r="E20" s="183"/>
      <c r="F20" s="183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>
      <c r="A21" s="28"/>
      <c r="B21" s="187"/>
      <c r="C21" s="28"/>
      <c r="D21" s="188"/>
      <c r="E21" s="183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>
      <c r="A22" s="28"/>
      <c r="B22" s="187"/>
      <c r="C22" s="28"/>
      <c r="D22" s="28"/>
      <c r="E22" s="183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>
      <c r="A23" s="28"/>
      <c r="B23" s="187"/>
      <c r="C23" s="28"/>
      <c r="D23" s="188"/>
      <c r="E23" s="183"/>
      <c r="F23" s="183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>
      <c r="A24" s="28"/>
      <c r="B24" s="187"/>
      <c r="C24" s="28"/>
      <c r="D24" s="188"/>
      <c r="E24" s="183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>
      <c r="A25" s="28"/>
      <c r="B25" s="187"/>
      <c r="C25" s="28"/>
      <c r="D25" s="188"/>
      <c r="E25" s="183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>
      <c r="A28" s="28"/>
      <c r="B28" s="18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>
      <c r="A29" s="28"/>
      <c r="B29" s="187"/>
      <c r="C29" s="28"/>
      <c r="D29" s="18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>
      <c r="A30" s="28"/>
      <c r="B30" s="187"/>
      <c r="C30" s="28"/>
      <c r="D30" s="18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>
      <c r="A31" s="28"/>
      <c r="B31" s="187"/>
      <c r="C31" s="28"/>
      <c r="D31" s="18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>
      <c r="A32" s="28"/>
      <c r="B32" s="187"/>
      <c r="C32" s="28"/>
      <c r="D32" s="18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6">
      <c r="A33" s="28"/>
      <c r="B33" s="187"/>
      <c r="C33" s="28"/>
      <c r="D33" s="18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>
      <c r="A34" s="28"/>
      <c r="B34" s="187"/>
      <c r="C34" s="28"/>
      <c r="D34" s="18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>
      <c r="A35" s="28"/>
      <c r="B35" s="187"/>
      <c r="C35" s="28"/>
      <c r="D35" s="18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0:10">
      <c r="J49" s="28"/>
    </row>
    <row r="50" spans="10:10">
      <c r="J50" s="28"/>
    </row>
    <row r="51" spans="10:10">
      <c r="J51" s="28"/>
    </row>
    <row r="52" spans="10:10">
      <c r="J52" s="28"/>
    </row>
    <row r="53" spans="10:10">
      <c r="J53" s="28"/>
    </row>
    <row r="54" spans="10:10">
      <c r="J54" s="28"/>
    </row>
    <row r="55" spans="10:10">
      <c r="J55" s="28"/>
    </row>
    <row r="56" spans="10:10">
      <c r="J56" s="28"/>
    </row>
    <row r="57" spans="10:10">
      <c r="J57" s="28"/>
    </row>
    <row r="58" spans="10:10">
      <c r="J58" s="2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Plattensätze</vt:lpstr>
      <vt:lpstr>RNA Umschreibung</vt:lpstr>
      <vt:lpstr>THP-1</vt:lpstr>
      <vt:lpstr>diff. Makrophagen</vt:lpstr>
      <vt:lpstr>Tabelle2</vt:lpstr>
      <vt:lpstr>Auswertung1</vt:lpstr>
      <vt:lpstr>Blatt1</vt:lpstr>
    </vt:vector>
  </TitlesOfParts>
  <Company>hifo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Franziska Weber</cp:lastModifiedBy>
  <dcterms:created xsi:type="dcterms:W3CDTF">2013-04-12T10:34:41Z</dcterms:created>
  <dcterms:modified xsi:type="dcterms:W3CDTF">2013-04-20T08:55:25Z</dcterms:modified>
</cp:coreProperties>
</file>