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10" windowHeight="9375" firstSheet="2" activeTab="7"/>
  </bookViews>
  <sheets>
    <sheet name="Feuil6" sheetId="6" r:id="rId1"/>
    <sheet name="Feuil7" sheetId="7" r:id="rId2"/>
    <sheet name="qs1" sheetId="10" r:id="rId3"/>
    <sheet name="qs2" sheetId="21" r:id="rId4"/>
    <sheet name="qs2 " sheetId="18" r:id="rId5"/>
    <sheet name="qs 2 " sheetId="17" r:id="rId6"/>
    <sheet name="qs3" sheetId="3" r:id="rId7"/>
    <sheet name="qs4" sheetId="4" r:id="rId8"/>
  </sheets>
  <calcPr calcId="124519"/>
  <pivotCaches>
    <pivotCache cacheId="0" r:id="rId9"/>
  </pivotCaches>
</workbook>
</file>

<file path=xl/calcChain.xml><?xml version="1.0" encoding="utf-8"?>
<calcChain xmlns="http://schemas.openxmlformats.org/spreadsheetml/2006/main">
  <c r="G20" i="3"/>
  <c r="G19"/>
  <c r="G17"/>
  <c r="G2"/>
  <c r="G3"/>
  <c r="G4"/>
  <c r="G5"/>
  <c r="G6"/>
  <c r="G7"/>
  <c r="G8"/>
  <c r="G9"/>
  <c r="G10"/>
  <c r="G11"/>
  <c r="G12"/>
  <c r="G13"/>
  <c r="G14"/>
  <c r="G15"/>
  <c r="E2"/>
  <c r="E3"/>
  <c r="F3" s="1"/>
  <c r="E4"/>
  <c r="F4" s="1"/>
  <c r="E5"/>
  <c r="F5" s="1"/>
  <c r="E6"/>
  <c r="E7"/>
  <c r="F7" s="1"/>
  <c r="E8"/>
  <c r="F8" s="1"/>
  <c r="E9"/>
  <c r="E10"/>
  <c r="E11"/>
  <c r="F11" s="1"/>
  <c r="E12"/>
  <c r="E13"/>
  <c r="E14"/>
  <c r="E15"/>
  <c r="F15" s="1"/>
  <c r="F6"/>
  <c r="F12"/>
  <c r="F14"/>
  <c r="F2"/>
  <c r="F9"/>
  <c r="D2"/>
  <c r="D3"/>
  <c r="D4"/>
  <c r="D5"/>
  <c r="D6"/>
  <c r="D7"/>
  <c r="D8"/>
  <c r="D9"/>
  <c r="D10"/>
  <c r="F10" s="1"/>
  <c r="D11"/>
  <c r="D12"/>
  <c r="D13"/>
  <c r="D14"/>
  <c r="D15"/>
  <c r="C2" i="4"/>
  <c r="C3"/>
  <c r="C4"/>
  <c r="C5"/>
  <c r="C6"/>
  <c r="C7"/>
  <c r="C8"/>
  <c r="C9"/>
  <c r="C10"/>
  <c r="C11"/>
  <c r="F13" i="3" l="1"/>
</calcChain>
</file>

<file path=xl/sharedStrings.xml><?xml version="1.0" encoding="utf-8"?>
<sst xmlns="http://schemas.openxmlformats.org/spreadsheetml/2006/main" count="139" uniqueCount="38">
  <si>
    <t>Time(s)</t>
  </si>
  <si>
    <t>Distance (m)</t>
  </si>
  <si>
    <t>Speed (m/s)</t>
  </si>
  <si>
    <t>ID</t>
  </si>
  <si>
    <t>PU</t>
  </si>
  <si>
    <t>Ivy League Applicants</t>
  </si>
  <si>
    <t>Students</t>
  </si>
  <si>
    <t>Faculty</t>
  </si>
  <si>
    <t>University</t>
  </si>
  <si>
    <t>Arts</t>
  </si>
  <si>
    <t>Yale</t>
  </si>
  <si>
    <t>Brown</t>
  </si>
  <si>
    <t>Physics</t>
  </si>
  <si>
    <t>Dartmouth</t>
  </si>
  <si>
    <t>Economics</t>
  </si>
  <si>
    <t>Columbia</t>
  </si>
  <si>
    <t>Cornell</t>
  </si>
  <si>
    <t>Harvard</t>
  </si>
  <si>
    <t>Princeton</t>
  </si>
  <si>
    <t>Mathematics</t>
  </si>
  <si>
    <t>Psychology</t>
  </si>
  <si>
    <t>Penn State</t>
  </si>
  <si>
    <t>Étiquettes de lignes</t>
  </si>
  <si>
    <t>Total général</t>
  </si>
  <si>
    <t>Étiquettes de colonnes</t>
  </si>
  <si>
    <t>Somme de Students</t>
  </si>
  <si>
    <t>Moyenne de Students</t>
  </si>
  <si>
    <t>Valeurs</t>
  </si>
  <si>
    <t>Moyenne de Students2</t>
  </si>
  <si>
    <t>QTE</t>
  </si>
  <si>
    <t>PT</t>
  </si>
  <si>
    <t>Remise</t>
  </si>
  <si>
    <t>Val Remise</t>
  </si>
  <si>
    <t>Total a payer</t>
  </si>
  <si>
    <t>Total facture:</t>
  </si>
  <si>
    <t>TvVA</t>
  </si>
  <si>
    <t>VAL TVA</t>
  </si>
  <si>
    <t>TTC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</si>
</sst>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-* #,##0.00\ [$DZD-85F]_-;\-* #,##0.00\ [$DZD-85F]_-;_-* &quot;-&quot;??\ [$DZD-85F]_-;_-@_-"/>
    <numFmt numFmtId="165" formatCode="_-* #,##0.00\ [$DZD]_-;\-* #,##0.00\ [$DZD]_-;_-* &quot;-&quot;??\ [$DZD]_-;_-@_-"/>
  </numFmts>
  <fonts count="4">
    <font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3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2" borderId="1" xfId="0" applyFill="1" applyBorder="1"/>
    <xf numFmtId="0" fontId="0" fillId="3" borderId="1" xfId="0" applyFill="1" applyBorder="1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5" fontId="0" fillId="0" borderId="1" xfId="1" applyNumberFormat="1" applyFont="1" applyBorder="1"/>
  </cellXfs>
  <cellStyles count="3">
    <cellStyle name="Milliers" xfId="1" builtinId="3"/>
    <cellStyle name="Normal" xfId="0" builtinId="0"/>
    <cellStyle name="Pourcentage" xfId="2" builtinId="5"/>
  </cellStyles>
  <dxfs count="7">
    <dxf>
      <numFmt numFmtId="0" formatCode="General"/>
    </dxf>
    <dxf>
      <numFmt numFmtId="164" formatCode="_-* #,##0.00\ [$DZD-85F]_-;\-* #,##0.00\ [$DZD-85F]_-;_-* &quot;-&quot;??\ [$DZD-85F]_-;_-@_-"/>
    </dxf>
    <dxf>
      <numFmt numFmtId="164" formatCode="_-* #,##0.00\ [$DZD-85F]_-;\-* #,##0.00\ [$DZD-85F]_-;_-* &quot;-&quot;??\ [$DZD-85F]_-;_-@_-"/>
    </dxf>
    <dxf>
      <numFmt numFmtId="13" formatCode="0%"/>
    </dxf>
    <dxf>
      <numFmt numFmtId="0" formatCode="General"/>
    </dxf>
    <dxf>
      <numFmt numFmtId="164" formatCode="_-* #,##0.00\ [$DZD-85F]_-;\-* #,##0.00\ [$DZD-85F]_-;_-* &quot;-&quot;??\ [$DZD-85F]_-;_-@_-"/>
    </dxf>
    <dxf>
      <alignment horizont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Speed /Distance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1598462164060595E-2"/>
          <c:y val="0.17315867923916917"/>
          <c:w val="0.63438394144393928"/>
          <c:h val="0.57383364116522451"/>
        </c:manualLayout>
      </c:layout>
      <c:scatterChart>
        <c:scatterStyle val="smoothMarker"/>
        <c:ser>
          <c:idx val="0"/>
          <c:order val="0"/>
          <c:tx>
            <c:strRef>
              <c:f>'qs4'!$B$1</c:f>
              <c:strCache>
                <c:ptCount val="1"/>
                <c:pt idx="0">
                  <c:v>Distance (m)</c:v>
                </c:pt>
              </c:strCache>
            </c:strRef>
          </c:tx>
          <c:marker>
            <c:symbol val="none"/>
          </c:marker>
          <c:xVal>
            <c:numRef>
              <c:f>'qs4'!$B$2:$B$11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'qs4'!$C$2:$C$11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</c:ser>
        <c:axId val="95668864"/>
        <c:axId val="97476992"/>
      </c:scatterChart>
      <c:valAx>
        <c:axId val="95668864"/>
        <c:scaling>
          <c:orientation val="minMax"/>
        </c:scaling>
        <c:axPos val="b"/>
        <c:numFmt formatCode="General" sourceLinked="1"/>
        <c:tickLblPos val="nextTo"/>
        <c:crossAx val="97476992"/>
        <c:crosses val="autoZero"/>
        <c:crossBetween val="midCat"/>
      </c:valAx>
      <c:valAx>
        <c:axId val="97476992"/>
        <c:scaling>
          <c:orientation val="minMax"/>
        </c:scaling>
        <c:axPos val="l"/>
        <c:majorGridlines/>
        <c:numFmt formatCode="General" sourceLinked="1"/>
        <c:tickLblPos val="nextTo"/>
        <c:crossAx val="95668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0713604461414157"/>
          <c:y val="0.8804364732186255"/>
          <c:w val="0.21801486081845409"/>
          <c:h val="7.4415281423155483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Speed/Time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488407699037621E-2"/>
          <c:y val="0.19480351414406533"/>
          <c:w val="0.87847681539807565"/>
          <c:h val="0.60389617964421105"/>
        </c:manualLayout>
      </c:layout>
      <c:scatterChart>
        <c:scatterStyle val="smoothMarker"/>
        <c:ser>
          <c:idx val="0"/>
          <c:order val="0"/>
          <c:tx>
            <c:strRef>
              <c:f>'qs4'!$C$1</c:f>
              <c:strCache>
                <c:ptCount val="1"/>
                <c:pt idx="0">
                  <c:v>Speed (m/s)</c:v>
                </c:pt>
              </c:strCache>
            </c:strRef>
          </c:tx>
          <c:marker>
            <c:symbol val="none"/>
          </c:marker>
          <c:xVal>
            <c:numRef>
              <c:f>'qs4'!$A$2:$A$11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'qs4'!$C$2:$C$11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</c:ser>
        <c:axId val="91423104"/>
        <c:axId val="91424640"/>
      </c:scatterChart>
      <c:valAx>
        <c:axId val="91423104"/>
        <c:scaling>
          <c:orientation val="minMax"/>
        </c:scaling>
        <c:axPos val="b"/>
        <c:numFmt formatCode="General" sourceLinked="1"/>
        <c:tickLblPos val="nextTo"/>
        <c:crossAx val="91424640"/>
        <c:crosses val="autoZero"/>
        <c:crossBetween val="midCat"/>
      </c:valAx>
      <c:valAx>
        <c:axId val="91424640"/>
        <c:scaling>
          <c:orientation val="minMax"/>
        </c:scaling>
        <c:axPos val="l"/>
        <c:majorGridlines/>
        <c:numFmt formatCode="General" sourceLinked="1"/>
        <c:tickLblPos val="nextTo"/>
        <c:crossAx val="91423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2426377952755925"/>
          <c:y val="0.88169473607465754"/>
          <c:w val="0.21981955380577434"/>
          <c:h val="8.3717191601049901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1</xdr:row>
      <xdr:rowOff>38100</xdr:rowOff>
    </xdr:from>
    <xdr:to>
      <xdr:col>16</xdr:col>
      <xdr:colOff>190499</xdr:colOff>
      <xdr:row>17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2</xdr:row>
      <xdr:rowOff>133350</xdr:rowOff>
    </xdr:from>
    <xdr:to>
      <xdr:col>9</xdr:col>
      <xdr:colOff>752475</xdr:colOff>
      <xdr:row>17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ISON XP" refreshedDate="45655.929935879627" createdVersion="3" refreshedVersion="3" minRefreshableVersion="3" recordCount="40">
  <cacheSource type="worksheet">
    <worksheetSource ref="A2:C42" sheet="qs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3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C10" firstHeaderRow="1" firstDataRow="2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12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C13" firstHeaderRow="1" firstDataRow="2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" fld="0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11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au2" displayName="Tableau2" ref="A1:G15" totalsRowShown="0">
  <autoFilter ref="A1:G15">
    <filterColumn colId="6"/>
  </autoFilter>
  <tableColumns count="7">
    <tableColumn id="1" name="ID" dataDxfId="6"/>
    <tableColumn id="2" name="PU" dataDxfId="5" dataCellStyle="Milliers"/>
    <tableColumn id="3" name="QTE"/>
    <tableColumn id="4" name="PT" dataDxfId="4">
      <calculatedColumnFormula>Tableau2[[#This Row],[PU]]*Tableau2[[#This Row],[QTE]]</calculatedColumnFormula>
    </tableColumn>
    <tableColumn id="5" name="Remise" dataDxfId="3" dataCellStyle="Pourcentage">
      <calculatedColumnFormula>IF(Tableau2[[#This Row],[PT]]&gt;=1000,10%,IF(Tableau2[[#This Row],[PT]]&gt;=100,5%,0))</calculatedColumnFormula>
    </tableColumn>
    <tableColumn id="6" name="Val Remise" dataDxfId="2">
      <calculatedColumnFormula>Tableau2[[#This Row],[PT]]*Tableau2[[#This Row],[Remise]]</calculatedColumnFormula>
    </tableColumn>
    <tableColumn id="8" name="Total a payer" dataDxfId="1">
      <calculatedColumnFormula>Tableau2[[#This Row],[PT]]-Tableau2[[#This Row],[Val Remise]]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C11" totalsRowShown="0">
  <autoFilter ref="A1:C11"/>
  <tableColumns count="3">
    <tableColumn id="1" name="Time(s)"/>
    <tableColumn id="2" name="Distance (m)"/>
    <tableColumn id="3" name="Speed (m/s)" dataDxfId="0">
      <calculatedColumnFormula>Tableau1[[#This Row],[Distance (m)]]/Tableau1[[#This Row],[Time(s)]]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4" sqref="C14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sqref="A1:C7"/>
    </sheetView>
  </sheetViews>
  <sheetFormatPr baseColWidth="10" defaultRowHeight="15"/>
  <sheetData>
    <row r="1" spans="1:3" ht="23.25">
      <c r="A1" s="6" t="s">
        <v>5</v>
      </c>
      <c r="B1" s="7"/>
      <c r="C1" s="8"/>
    </row>
    <row r="2" spans="1:3">
      <c r="A2" s="9" t="s">
        <v>6</v>
      </c>
      <c r="B2" s="9" t="s">
        <v>7</v>
      </c>
      <c r="C2" s="9" t="s">
        <v>8</v>
      </c>
    </row>
    <row r="3" spans="1:3">
      <c r="A3" s="10">
        <v>591</v>
      </c>
      <c r="B3" s="10" t="s">
        <v>9</v>
      </c>
      <c r="C3" s="10" t="s">
        <v>10</v>
      </c>
    </row>
    <row r="4" spans="1:3" ht="16.5">
      <c r="A4" s="11">
        <v>9567</v>
      </c>
      <c r="B4" s="9" t="s">
        <v>12</v>
      </c>
      <c r="C4" s="9" t="s">
        <v>11</v>
      </c>
    </row>
    <row r="5" spans="1:3" ht="16.5">
      <c r="A5" s="12">
        <v>542</v>
      </c>
      <c r="B5" s="15" t="s">
        <v>14</v>
      </c>
      <c r="C5" s="10" t="s">
        <v>13</v>
      </c>
    </row>
    <row r="6" spans="1:3">
      <c r="A6" s="9">
        <v>346</v>
      </c>
      <c r="B6" s="16" t="s">
        <v>14</v>
      </c>
      <c r="C6" s="9" t="s">
        <v>17</v>
      </c>
    </row>
    <row r="7" spans="1:3" ht="16.5">
      <c r="A7" s="12">
        <v>849</v>
      </c>
      <c r="B7" s="10" t="s">
        <v>9</v>
      </c>
      <c r="C7" s="10" t="s">
        <v>15</v>
      </c>
    </row>
    <row r="8" spans="1:3" ht="16.5">
      <c r="A8" s="11">
        <v>552</v>
      </c>
      <c r="B8" s="9" t="s">
        <v>14</v>
      </c>
      <c r="C8" s="9" t="s">
        <v>16</v>
      </c>
    </row>
    <row r="9" spans="1:3" ht="16.5">
      <c r="A9" s="12">
        <v>173</v>
      </c>
      <c r="B9" s="10" t="s">
        <v>9</v>
      </c>
      <c r="C9" s="10" t="s">
        <v>17</v>
      </c>
    </row>
    <row r="10" spans="1:3" ht="16.5">
      <c r="A10" s="11">
        <v>1355</v>
      </c>
      <c r="B10" s="9" t="s">
        <v>9</v>
      </c>
      <c r="C10" s="16" t="s">
        <v>16</v>
      </c>
    </row>
    <row r="11" spans="1:3" ht="16.5">
      <c r="A11" s="12">
        <v>193</v>
      </c>
      <c r="B11" s="10" t="s">
        <v>19</v>
      </c>
      <c r="C11" s="10" t="s">
        <v>18</v>
      </c>
    </row>
    <row r="12" spans="1:3" ht="16.5">
      <c r="A12" s="11">
        <v>615</v>
      </c>
      <c r="B12" s="9" t="s">
        <v>19</v>
      </c>
      <c r="C12" s="9" t="s">
        <v>17</v>
      </c>
    </row>
    <row r="13" spans="1:3">
      <c r="A13" s="10">
        <v>1579</v>
      </c>
      <c r="B13" s="10" t="s">
        <v>19</v>
      </c>
      <c r="C13" s="10" t="s">
        <v>11</v>
      </c>
    </row>
    <row r="14" spans="1:3" ht="16.5">
      <c r="A14" s="9">
        <v>547</v>
      </c>
      <c r="B14" s="11" t="s">
        <v>12</v>
      </c>
      <c r="C14" s="9" t="s">
        <v>13</v>
      </c>
    </row>
    <row r="15" spans="1:3" ht="16.5">
      <c r="A15" s="12">
        <v>1687</v>
      </c>
      <c r="B15" s="10" t="s">
        <v>20</v>
      </c>
      <c r="C15" s="10" t="s">
        <v>13</v>
      </c>
    </row>
    <row r="16" spans="1:3" ht="16.5">
      <c r="A16" s="11">
        <v>972</v>
      </c>
      <c r="B16" s="9" t="s">
        <v>14</v>
      </c>
      <c r="C16" s="9" t="s">
        <v>11</v>
      </c>
    </row>
    <row r="17" spans="1:3" ht="16.5">
      <c r="A17" s="12">
        <v>234</v>
      </c>
      <c r="B17" s="10" t="s">
        <v>14</v>
      </c>
      <c r="C17" s="10" t="s">
        <v>21</v>
      </c>
    </row>
    <row r="18" spans="1:3" ht="16.5">
      <c r="A18" s="11">
        <v>151</v>
      </c>
      <c r="B18" s="9" t="s">
        <v>20</v>
      </c>
      <c r="C18" s="9" t="s">
        <v>18</v>
      </c>
    </row>
    <row r="19" spans="1:3" ht="16.5">
      <c r="A19" s="12">
        <v>1793</v>
      </c>
      <c r="B19" s="10" t="s">
        <v>12</v>
      </c>
      <c r="C19" s="10" t="s">
        <v>15</v>
      </c>
    </row>
    <row r="20" spans="1:3" ht="16.5">
      <c r="A20" s="11">
        <v>315</v>
      </c>
      <c r="B20" s="9" t="s">
        <v>20</v>
      </c>
      <c r="C20" s="9" t="s">
        <v>15</v>
      </c>
    </row>
    <row r="21" spans="1:3" ht="16.5">
      <c r="A21" s="13">
        <v>618</v>
      </c>
      <c r="B21" s="10" t="s">
        <v>12</v>
      </c>
      <c r="C21" s="10" t="s">
        <v>16</v>
      </c>
    </row>
    <row r="22" spans="1:3" ht="16.5">
      <c r="A22" s="14">
        <v>246</v>
      </c>
      <c r="B22" s="9" t="s">
        <v>12</v>
      </c>
      <c r="C22" s="9" t="s">
        <v>10</v>
      </c>
    </row>
    <row r="23" spans="1:3" ht="16.5">
      <c r="A23" s="13">
        <v>784</v>
      </c>
      <c r="B23" s="10" t="s">
        <v>12</v>
      </c>
      <c r="C23" s="10" t="s">
        <v>18</v>
      </c>
    </row>
    <row r="24" spans="1:3" ht="16.5">
      <c r="A24" s="14">
        <v>316</v>
      </c>
      <c r="B24" s="9" t="s">
        <v>19</v>
      </c>
      <c r="C24" s="9" t="s">
        <v>13</v>
      </c>
    </row>
    <row r="25" spans="1:3" ht="16.5">
      <c r="A25" s="13">
        <v>3155</v>
      </c>
      <c r="B25" s="10" t="s">
        <v>9</v>
      </c>
      <c r="C25" s="10" t="s">
        <v>13</v>
      </c>
    </row>
    <row r="26" spans="1:3" ht="16.5">
      <c r="A26" s="14">
        <v>318</v>
      </c>
      <c r="B26" s="9" t="s">
        <v>20</v>
      </c>
      <c r="C26" s="9" t="s">
        <v>21</v>
      </c>
    </row>
    <row r="27" spans="1:3" ht="16.5">
      <c r="A27" s="13">
        <v>608</v>
      </c>
      <c r="B27" s="10" t="s">
        <v>14</v>
      </c>
      <c r="C27" s="10" t="s">
        <v>15</v>
      </c>
    </row>
    <row r="28" spans="1:3" ht="16.5">
      <c r="A28" s="14">
        <v>561</v>
      </c>
      <c r="B28" s="9" t="s">
        <v>9</v>
      </c>
      <c r="C28" s="9" t="s">
        <v>18</v>
      </c>
    </row>
    <row r="29" spans="1:3" ht="16.5">
      <c r="A29" s="13">
        <v>357</v>
      </c>
      <c r="B29" s="10" t="s">
        <v>20</v>
      </c>
      <c r="C29" s="10" t="s">
        <v>10</v>
      </c>
    </row>
    <row r="30" spans="1:3" ht="16.5">
      <c r="A30" s="14">
        <v>1688</v>
      </c>
      <c r="B30" s="16" t="s">
        <v>19</v>
      </c>
      <c r="C30" s="9" t="s">
        <v>15</v>
      </c>
    </row>
    <row r="31" spans="1:3" ht="16.5">
      <c r="A31" s="13">
        <v>972</v>
      </c>
      <c r="B31" s="10" t="s">
        <v>14</v>
      </c>
      <c r="C31" s="10" t="s">
        <v>18</v>
      </c>
    </row>
    <row r="32" spans="1:3" ht="16.5">
      <c r="A32" s="14">
        <v>568</v>
      </c>
      <c r="B32" s="9" t="s">
        <v>12</v>
      </c>
      <c r="C32" s="9" t="s">
        <v>21</v>
      </c>
    </row>
    <row r="33" spans="1:3" ht="16.5">
      <c r="A33" s="13">
        <v>632</v>
      </c>
      <c r="B33" s="10" t="s">
        <v>19</v>
      </c>
      <c r="C33" s="10" t="s">
        <v>21</v>
      </c>
    </row>
    <row r="34" spans="1:3" ht="16.5">
      <c r="A34" s="14">
        <v>551</v>
      </c>
      <c r="B34" s="9" t="s">
        <v>20</v>
      </c>
      <c r="C34" s="9" t="s">
        <v>16</v>
      </c>
    </row>
    <row r="35" spans="1:3" ht="16.5">
      <c r="A35" s="13">
        <v>948</v>
      </c>
      <c r="B35" s="10" t="s">
        <v>12</v>
      </c>
      <c r="C35" s="10" t="s">
        <v>17</v>
      </c>
    </row>
    <row r="36" spans="1:3" ht="16.5">
      <c r="A36" s="14">
        <v>1358</v>
      </c>
      <c r="B36" s="9" t="s">
        <v>9</v>
      </c>
      <c r="C36" s="9" t="s">
        <v>11</v>
      </c>
    </row>
    <row r="37" spans="1:3" ht="16.5">
      <c r="A37" s="13">
        <v>135</v>
      </c>
      <c r="B37" s="10" t="s">
        <v>9</v>
      </c>
      <c r="C37" s="10" t="s">
        <v>21</v>
      </c>
    </row>
    <row r="38" spans="1:3" ht="16.5">
      <c r="A38" s="14">
        <v>849</v>
      </c>
      <c r="B38" s="9" t="s">
        <v>19</v>
      </c>
      <c r="C38" s="9" t="s">
        <v>10</v>
      </c>
    </row>
    <row r="39" spans="1:3" ht="16.5">
      <c r="A39" s="13">
        <v>158</v>
      </c>
      <c r="B39" s="10" t="s">
        <v>20</v>
      </c>
      <c r="C39" s="10" t="s">
        <v>17</v>
      </c>
    </row>
    <row r="40" spans="1:3" ht="16.5">
      <c r="A40" s="14">
        <v>1889</v>
      </c>
      <c r="B40" s="9" t="s">
        <v>19</v>
      </c>
      <c r="C40" s="9" t="s">
        <v>16</v>
      </c>
    </row>
    <row r="41" spans="1:3" ht="16.5">
      <c r="A41" s="13">
        <v>651</v>
      </c>
      <c r="B41" s="10" t="s">
        <v>20</v>
      </c>
      <c r="C41" s="10" t="s">
        <v>11</v>
      </c>
    </row>
    <row r="42" spans="1:3" ht="16.5">
      <c r="A42" s="14">
        <v>651</v>
      </c>
      <c r="B42" s="16" t="s">
        <v>14</v>
      </c>
      <c r="C42" s="9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C10"/>
  <sheetViews>
    <sheetView workbookViewId="0">
      <selection activeCell="C8" sqref="C8"/>
    </sheetView>
  </sheetViews>
  <sheetFormatPr baseColWidth="10" defaultRowHeight="1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>
      <c r="B3" s="4" t="s">
        <v>27</v>
      </c>
    </row>
    <row r="4" spans="1:3">
      <c r="A4" s="4" t="s">
        <v>22</v>
      </c>
      <c r="B4" t="s">
        <v>25</v>
      </c>
      <c r="C4" t="s">
        <v>28</v>
      </c>
    </row>
    <row r="5" spans="1:3">
      <c r="A5" s="5" t="s">
        <v>9</v>
      </c>
      <c r="B5" s="1">
        <v>8177</v>
      </c>
      <c r="C5" s="1">
        <v>1022.125</v>
      </c>
    </row>
    <row r="6" spans="1:3">
      <c r="A6" s="5" t="s">
        <v>14</v>
      </c>
      <c r="B6" s="1">
        <v>4877</v>
      </c>
      <c r="C6" s="1">
        <v>609.625</v>
      </c>
    </row>
    <row r="7" spans="1:3">
      <c r="A7" s="5" t="s">
        <v>19</v>
      </c>
      <c r="B7" s="1">
        <v>7761</v>
      </c>
      <c r="C7" s="1">
        <v>970.125</v>
      </c>
    </row>
    <row r="8" spans="1:3">
      <c r="A8" s="5" t="s">
        <v>12</v>
      </c>
      <c r="B8" s="1">
        <v>15071</v>
      </c>
      <c r="C8" s="1">
        <v>1883.875</v>
      </c>
    </row>
    <row r="9" spans="1:3">
      <c r="A9" s="5" t="s">
        <v>20</v>
      </c>
      <c r="B9" s="1">
        <v>4188</v>
      </c>
      <c r="C9" s="1">
        <v>523.5</v>
      </c>
    </row>
    <row r="10" spans="1:3">
      <c r="A10" s="5" t="s">
        <v>23</v>
      </c>
      <c r="B10" s="1">
        <v>40074</v>
      </c>
      <c r="C10" s="1">
        <v>1001.85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C13"/>
  <sheetViews>
    <sheetView workbookViewId="0">
      <selection activeCell="C7" sqref="C7"/>
    </sheetView>
  </sheetViews>
  <sheetFormatPr baseColWidth="10" defaultRowHeight="15"/>
  <cols>
    <col min="1" max="1" width="21" bestFit="1" customWidth="1"/>
    <col min="2" max="2" width="18.85546875" bestFit="1" customWidth="1"/>
    <col min="3" max="3" width="20.7109375" bestFit="1" customWidth="1"/>
  </cols>
  <sheetData>
    <row r="3" spans="1:3">
      <c r="B3" s="4" t="s">
        <v>27</v>
      </c>
    </row>
    <row r="4" spans="1:3">
      <c r="A4" s="4" t="s">
        <v>22</v>
      </c>
      <c r="B4" t="s">
        <v>25</v>
      </c>
      <c r="C4" t="s">
        <v>26</v>
      </c>
    </row>
    <row r="5" spans="1:3">
      <c r="A5" s="5" t="s">
        <v>11</v>
      </c>
      <c r="B5" s="1">
        <v>14127</v>
      </c>
      <c r="C5" s="1">
        <v>2825.4</v>
      </c>
    </row>
    <row r="6" spans="1:3">
      <c r="A6" s="5" t="s">
        <v>15</v>
      </c>
      <c r="B6" s="1">
        <v>5253</v>
      </c>
      <c r="C6" s="1">
        <v>1050.5999999999999</v>
      </c>
    </row>
    <row r="7" spans="1:3">
      <c r="A7" s="5" t="s">
        <v>16</v>
      </c>
      <c r="B7" s="1">
        <v>4965</v>
      </c>
      <c r="C7" s="1">
        <v>993</v>
      </c>
    </row>
    <row r="8" spans="1:3">
      <c r="A8" s="5" t="s">
        <v>13</v>
      </c>
      <c r="B8" s="1">
        <v>6247</v>
      </c>
      <c r="C8" s="1">
        <v>1249.4000000000001</v>
      </c>
    </row>
    <row r="9" spans="1:3">
      <c r="A9" s="5" t="s">
        <v>17</v>
      </c>
      <c r="B9" s="1">
        <v>2240</v>
      </c>
      <c r="C9" s="1">
        <v>448</v>
      </c>
    </row>
    <row r="10" spans="1:3">
      <c r="A10" s="5" t="s">
        <v>21</v>
      </c>
      <c r="B10" s="1">
        <v>1887</v>
      </c>
      <c r="C10" s="1">
        <v>377.4</v>
      </c>
    </row>
    <row r="11" spans="1:3">
      <c r="A11" s="5" t="s">
        <v>18</v>
      </c>
      <c r="B11" s="1">
        <v>2661</v>
      </c>
      <c r="C11" s="1">
        <v>532.20000000000005</v>
      </c>
    </row>
    <row r="12" spans="1:3">
      <c r="A12" s="5" t="s">
        <v>10</v>
      </c>
      <c r="B12" s="1">
        <v>2694</v>
      </c>
      <c r="C12" s="1">
        <v>538.79999999999995</v>
      </c>
    </row>
    <row r="13" spans="1:3">
      <c r="A13" s="5" t="s">
        <v>23</v>
      </c>
      <c r="B13" s="1">
        <v>40074</v>
      </c>
      <c r="C13" s="1">
        <v>1001.85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B12" sqref="B12"/>
    </sheetView>
  </sheetViews>
  <sheetFormatPr baseColWidth="10" defaultRowHeight="15"/>
  <cols>
    <col min="1" max="1" width="21" bestFit="1" customWidth="1"/>
    <col min="2" max="2" width="23.85546875" bestFit="1" customWidth="1"/>
    <col min="3" max="3" width="10.28515625" customWidth="1"/>
    <col min="4" max="4" width="12.5703125" bestFit="1" customWidth="1"/>
    <col min="5" max="5" width="7.42578125" customWidth="1"/>
    <col min="6" max="6" width="10.85546875" customWidth="1"/>
    <col min="7" max="7" width="12.5703125" bestFit="1" customWidth="1"/>
  </cols>
  <sheetData>
    <row r="3" spans="1:7">
      <c r="A3" s="4" t="s">
        <v>25</v>
      </c>
      <c r="B3" s="4" t="s">
        <v>24</v>
      </c>
    </row>
    <row r="4" spans="1:7">
      <c r="A4" s="4" t="s">
        <v>22</v>
      </c>
      <c r="B4" t="s">
        <v>9</v>
      </c>
      <c r="C4" t="s">
        <v>14</v>
      </c>
      <c r="D4" t="s">
        <v>19</v>
      </c>
      <c r="E4" t="s">
        <v>12</v>
      </c>
      <c r="F4" t="s">
        <v>20</v>
      </c>
      <c r="G4" t="s">
        <v>23</v>
      </c>
    </row>
    <row r="5" spans="1:7">
      <c r="A5" s="5" t="s">
        <v>11</v>
      </c>
      <c r="B5" s="1">
        <v>1358</v>
      </c>
      <c r="C5" s="1">
        <v>972</v>
      </c>
      <c r="D5" s="1">
        <v>1579</v>
      </c>
      <c r="E5" s="1">
        <v>9567</v>
      </c>
      <c r="F5" s="1">
        <v>651</v>
      </c>
      <c r="G5" s="1">
        <v>14127</v>
      </c>
    </row>
    <row r="6" spans="1:7">
      <c r="A6" s="5" t="s">
        <v>15</v>
      </c>
      <c r="B6" s="1">
        <v>849</v>
      </c>
      <c r="C6" s="1">
        <v>608</v>
      </c>
      <c r="D6" s="1">
        <v>1688</v>
      </c>
      <c r="E6" s="1">
        <v>1793</v>
      </c>
      <c r="F6" s="1">
        <v>315</v>
      </c>
      <c r="G6" s="1">
        <v>5253</v>
      </c>
    </row>
    <row r="7" spans="1:7">
      <c r="A7" s="5" t="s">
        <v>16</v>
      </c>
      <c r="B7" s="1">
        <v>1355</v>
      </c>
      <c r="C7" s="1">
        <v>552</v>
      </c>
      <c r="D7" s="1">
        <v>1889</v>
      </c>
      <c r="E7" s="1">
        <v>618</v>
      </c>
      <c r="F7" s="1">
        <v>551</v>
      </c>
      <c r="G7" s="1">
        <v>4965</v>
      </c>
    </row>
    <row r="8" spans="1:7">
      <c r="A8" s="5" t="s">
        <v>13</v>
      </c>
      <c r="B8" s="1">
        <v>3155</v>
      </c>
      <c r="C8" s="1">
        <v>542</v>
      </c>
      <c r="D8" s="1">
        <v>316</v>
      </c>
      <c r="E8" s="1">
        <v>547</v>
      </c>
      <c r="F8" s="1">
        <v>1687</v>
      </c>
      <c r="G8" s="1">
        <v>6247</v>
      </c>
    </row>
    <row r="9" spans="1:7">
      <c r="A9" s="5" t="s">
        <v>17</v>
      </c>
      <c r="B9" s="1">
        <v>173</v>
      </c>
      <c r="C9" s="1">
        <v>346</v>
      </c>
      <c r="D9" s="1">
        <v>615</v>
      </c>
      <c r="E9" s="1">
        <v>948</v>
      </c>
      <c r="F9" s="1">
        <v>158</v>
      </c>
      <c r="G9" s="1">
        <v>2240</v>
      </c>
    </row>
    <row r="10" spans="1:7">
      <c r="A10" s="5" t="s">
        <v>21</v>
      </c>
      <c r="B10" s="1">
        <v>135</v>
      </c>
      <c r="C10" s="1">
        <v>234</v>
      </c>
      <c r="D10" s="1">
        <v>632</v>
      </c>
      <c r="E10" s="1">
        <v>568</v>
      </c>
      <c r="F10" s="1">
        <v>318</v>
      </c>
      <c r="G10" s="1">
        <v>1887</v>
      </c>
    </row>
    <row r="11" spans="1:7">
      <c r="A11" s="5" t="s">
        <v>18</v>
      </c>
      <c r="B11" s="1">
        <v>561</v>
      </c>
      <c r="C11" s="1">
        <v>972</v>
      </c>
      <c r="D11" s="1">
        <v>193</v>
      </c>
      <c r="E11" s="1">
        <v>784</v>
      </c>
      <c r="F11" s="1">
        <v>151</v>
      </c>
      <c r="G11" s="1">
        <v>2661</v>
      </c>
    </row>
    <row r="12" spans="1:7">
      <c r="A12" s="5" t="s">
        <v>10</v>
      </c>
      <c r="B12" s="1">
        <v>591</v>
      </c>
      <c r="C12" s="1">
        <v>651</v>
      </c>
      <c r="D12" s="1">
        <v>849</v>
      </c>
      <c r="E12" s="1">
        <v>246</v>
      </c>
      <c r="F12" s="1">
        <v>357</v>
      </c>
      <c r="G12" s="1">
        <v>2694</v>
      </c>
    </row>
    <row r="13" spans="1:7">
      <c r="A13" s="5" t="s">
        <v>23</v>
      </c>
      <c r="B13" s="1">
        <v>8177</v>
      </c>
      <c r="C13" s="1">
        <v>4877</v>
      </c>
      <c r="D13" s="1">
        <v>7761</v>
      </c>
      <c r="E13" s="1">
        <v>15071</v>
      </c>
      <c r="F13" s="1">
        <v>4188</v>
      </c>
      <c r="G13" s="1">
        <v>40074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0"/>
  <sheetViews>
    <sheetView topLeftCell="C1" workbookViewId="0">
      <selection activeCell="H18" sqref="H18"/>
    </sheetView>
  </sheetViews>
  <sheetFormatPr baseColWidth="10" defaultRowHeight="15"/>
  <cols>
    <col min="1" max="1" width="11.5703125" customWidth="1"/>
    <col min="2" max="2" width="15.42578125" customWidth="1"/>
    <col min="3" max="3" width="11.5703125" customWidth="1"/>
    <col min="4" max="4" width="14.7109375" customWidth="1"/>
    <col min="5" max="5" width="11.5703125" customWidth="1"/>
    <col min="6" max="6" width="13.28515625" customWidth="1"/>
    <col min="7" max="7" width="19.42578125" customWidth="1"/>
  </cols>
  <sheetData>
    <row r="1" spans="1:7">
      <c r="A1" t="s">
        <v>3</v>
      </c>
      <c r="B1" t="s">
        <v>4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>
      <c r="A2" s="2">
        <v>1</v>
      </c>
      <c r="B2" s="17">
        <v>120</v>
      </c>
      <c r="C2">
        <v>3</v>
      </c>
      <c r="D2" s="17">
        <f>Tableau2[[#This Row],[PU]]*Tableau2[[#This Row],[QTE]]</f>
        <v>360</v>
      </c>
      <c r="E2" s="18">
        <f>IF(Tableau2[[#This Row],[PT]]&gt;=1000,10%,IF(Tableau2[[#This Row],[PT]]&gt;=100,5%,0))</f>
        <v>0.05</v>
      </c>
      <c r="F2" s="19">
        <f>Tableau2[[#This Row],[PT]]*Tableau2[[#This Row],[Remise]]</f>
        <v>18</v>
      </c>
      <c r="G2" s="19">
        <f>Tableau2[[#This Row],[PT]]-Tableau2[[#This Row],[Val Remise]]</f>
        <v>342</v>
      </c>
    </row>
    <row r="3" spans="1:7">
      <c r="A3" s="3">
        <v>2</v>
      </c>
      <c r="B3" s="17">
        <v>56</v>
      </c>
      <c r="C3">
        <v>5</v>
      </c>
      <c r="D3" s="17">
        <f>Tableau2[[#This Row],[PU]]*Tableau2[[#This Row],[QTE]]</f>
        <v>280</v>
      </c>
      <c r="E3" s="18">
        <f>IF(Tableau2[[#This Row],[PT]]&gt;=1000,10%,IF(Tableau2[[#This Row],[PT]]&gt;=100,5%,0))</f>
        <v>0.05</v>
      </c>
      <c r="F3" s="19">
        <f>Tableau2[[#This Row],[PT]]*Tableau2[[#This Row],[Remise]]</f>
        <v>14</v>
      </c>
      <c r="G3" s="19">
        <f>Tableau2[[#This Row],[PT]]-Tableau2[[#This Row],[Val Remise]]</f>
        <v>266</v>
      </c>
    </row>
    <row r="4" spans="1:7">
      <c r="A4" s="3">
        <v>3</v>
      </c>
      <c r="B4" s="17">
        <v>70</v>
      </c>
      <c r="C4">
        <v>2</v>
      </c>
      <c r="D4" s="17">
        <f>Tableau2[[#This Row],[PU]]*Tableau2[[#This Row],[QTE]]</f>
        <v>140</v>
      </c>
      <c r="E4" s="18">
        <f>IF(Tableau2[[#This Row],[PT]]&gt;=1000,10%,IF(Tableau2[[#This Row],[PT]]&gt;=100,5%,0))</f>
        <v>0.05</v>
      </c>
      <c r="F4" s="19">
        <f>Tableau2[[#This Row],[PT]]*Tableau2[[#This Row],[Remise]]</f>
        <v>7</v>
      </c>
      <c r="G4" s="19">
        <f>Tableau2[[#This Row],[PT]]-Tableau2[[#This Row],[Val Remise]]</f>
        <v>133</v>
      </c>
    </row>
    <row r="5" spans="1:7">
      <c r="A5" s="3">
        <v>4</v>
      </c>
      <c r="B5" s="17">
        <v>430</v>
      </c>
      <c r="C5">
        <v>7</v>
      </c>
      <c r="D5" s="17">
        <f>Tableau2[[#This Row],[PU]]*Tableau2[[#This Row],[QTE]]</f>
        <v>3010</v>
      </c>
      <c r="E5" s="18">
        <f>IF(Tableau2[[#This Row],[PT]]&gt;=1000,10%,IF(Tableau2[[#This Row],[PT]]&gt;=100,5%,0))</f>
        <v>0.1</v>
      </c>
      <c r="F5" s="19">
        <f>Tableau2[[#This Row],[PT]]*Tableau2[[#This Row],[Remise]]</f>
        <v>301</v>
      </c>
      <c r="G5" s="19">
        <f>Tableau2[[#This Row],[PT]]-Tableau2[[#This Row],[Val Remise]]</f>
        <v>2709</v>
      </c>
    </row>
    <row r="6" spans="1:7">
      <c r="A6" s="3">
        <v>5</v>
      </c>
      <c r="B6" s="17">
        <v>230</v>
      </c>
      <c r="C6">
        <v>23</v>
      </c>
      <c r="D6" s="17">
        <f>Tableau2[[#This Row],[PU]]*Tableau2[[#This Row],[QTE]]</f>
        <v>5290</v>
      </c>
      <c r="E6" s="18">
        <f>IF(Tableau2[[#This Row],[PT]]&gt;=1000,10%,IF(Tableau2[[#This Row],[PT]]&gt;=100,5%,0))</f>
        <v>0.1</v>
      </c>
      <c r="F6" s="19">
        <f>Tableau2[[#This Row],[PT]]*Tableau2[[#This Row],[Remise]]</f>
        <v>529</v>
      </c>
      <c r="G6" s="19">
        <f>Tableau2[[#This Row],[PT]]-Tableau2[[#This Row],[Val Remise]]</f>
        <v>4761</v>
      </c>
    </row>
    <row r="7" spans="1:7">
      <c r="A7" s="3">
        <v>6</v>
      </c>
      <c r="B7" s="17">
        <v>10</v>
      </c>
      <c r="C7">
        <v>2</v>
      </c>
      <c r="D7" s="17">
        <f>Tableau2[[#This Row],[PU]]*Tableau2[[#This Row],[QTE]]</f>
        <v>20</v>
      </c>
      <c r="E7" s="18">
        <f>IF(Tableau2[[#This Row],[PT]]&gt;=1000,10%,IF(Tableau2[[#This Row],[PT]]&gt;=100,5%,0))</f>
        <v>0</v>
      </c>
      <c r="F7" s="19">
        <f>Tableau2[[#This Row],[PT]]*Tableau2[[#This Row],[Remise]]</f>
        <v>0</v>
      </c>
      <c r="G7" s="19">
        <f>Tableau2[[#This Row],[PT]]-Tableau2[[#This Row],[Val Remise]]</f>
        <v>20</v>
      </c>
    </row>
    <row r="8" spans="1:7">
      <c r="A8" s="3">
        <v>7</v>
      </c>
      <c r="B8" s="17">
        <v>5</v>
      </c>
      <c r="C8">
        <v>8</v>
      </c>
      <c r="D8" s="17">
        <f>Tableau2[[#This Row],[PU]]*Tableau2[[#This Row],[QTE]]</f>
        <v>40</v>
      </c>
      <c r="E8" s="18">
        <f>IF(Tableau2[[#This Row],[PT]]&gt;=1000,10%,IF(Tableau2[[#This Row],[PT]]&gt;=100,5%,0))</f>
        <v>0</v>
      </c>
      <c r="F8" s="19">
        <f>Tableau2[[#This Row],[PT]]*Tableau2[[#This Row],[Remise]]</f>
        <v>0</v>
      </c>
      <c r="G8" s="19">
        <f>Tableau2[[#This Row],[PT]]-Tableau2[[#This Row],[Val Remise]]</f>
        <v>40</v>
      </c>
    </row>
    <row r="9" spans="1:7">
      <c r="A9" s="3">
        <v>8</v>
      </c>
      <c r="B9" s="17">
        <v>5040</v>
      </c>
      <c r="C9">
        <v>1</v>
      </c>
      <c r="D9" s="17">
        <f>Tableau2[[#This Row],[PU]]*Tableau2[[#This Row],[QTE]]</f>
        <v>5040</v>
      </c>
      <c r="E9" s="18">
        <f>IF(Tableau2[[#This Row],[PT]]&gt;=1000,10%,IF(Tableau2[[#This Row],[PT]]&gt;=100,5%,0))</f>
        <v>0.1</v>
      </c>
      <c r="F9" s="19">
        <f>Tableau2[[#This Row],[PT]]*Tableau2[[#This Row],[Remise]]</f>
        <v>504</v>
      </c>
      <c r="G9" s="19">
        <f>Tableau2[[#This Row],[PT]]-Tableau2[[#This Row],[Val Remise]]</f>
        <v>4536</v>
      </c>
    </row>
    <row r="10" spans="1:7">
      <c r="A10" s="3">
        <v>9</v>
      </c>
      <c r="B10" s="17">
        <v>1200</v>
      </c>
      <c r="C10">
        <v>3</v>
      </c>
      <c r="D10" s="17">
        <f>Tableau2[[#This Row],[PU]]*Tableau2[[#This Row],[QTE]]</f>
        <v>3600</v>
      </c>
      <c r="E10" s="18">
        <f>IF(Tableau2[[#This Row],[PT]]&gt;=1000,10%,IF(Tableau2[[#This Row],[PT]]&gt;=100,5%,0))</f>
        <v>0.1</v>
      </c>
      <c r="F10" s="19">
        <f>Tableau2[[#This Row],[PT]]*Tableau2[[#This Row],[Remise]]</f>
        <v>360</v>
      </c>
      <c r="G10" s="19">
        <f>Tableau2[[#This Row],[PT]]-Tableau2[[#This Row],[Val Remise]]</f>
        <v>3240</v>
      </c>
    </row>
    <row r="11" spans="1:7">
      <c r="A11" s="3">
        <v>10</v>
      </c>
      <c r="B11" s="17">
        <v>480</v>
      </c>
      <c r="C11">
        <v>4</v>
      </c>
      <c r="D11" s="17">
        <f>Tableau2[[#This Row],[PU]]*Tableau2[[#This Row],[QTE]]</f>
        <v>1920</v>
      </c>
      <c r="E11" s="18">
        <f>IF(Tableau2[[#This Row],[PT]]&gt;=1000,10%,IF(Tableau2[[#This Row],[PT]]&gt;=100,5%,0))</f>
        <v>0.1</v>
      </c>
      <c r="F11" s="19">
        <f>Tableau2[[#This Row],[PT]]*Tableau2[[#This Row],[Remise]]</f>
        <v>192</v>
      </c>
      <c r="G11" s="19">
        <f>Tableau2[[#This Row],[PT]]-Tableau2[[#This Row],[Val Remise]]</f>
        <v>1728</v>
      </c>
    </row>
    <row r="12" spans="1:7">
      <c r="A12" s="3">
        <v>11</v>
      </c>
      <c r="B12" s="17">
        <v>33</v>
      </c>
      <c r="C12">
        <v>5</v>
      </c>
      <c r="D12" s="17">
        <f>Tableau2[[#This Row],[PU]]*Tableau2[[#This Row],[QTE]]</f>
        <v>165</v>
      </c>
      <c r="E12" s="18">
        <f>IF(Tableau2[[#This Row],[PT]]&gt;=1000,10%,IF(Tableau2[[#This Row],[PT]]&gt;=100,5%,0))</f>
        <v>0.05</v>
      </c>
      <c r="F12" s="19">
        <f>Tableau2[[#This Row],[PT]]*Tableau2[[#This Row],[Remise]]</f>
        <v>8.25</v>
      </c>
      <c r="G12" s="19">
        <f>Tableau2[[#This Row],[PT]]-Tableau2[[#This Row],[Val Remise]]</f>
        <v>156.75</v>
      </c>
    </row>
    <row r="13" spans="1:7">
      <c r="A13" s="3">
        <v>12</v>
      </c>
      <c r="B13" s="17">
        <v>1200</v>
      </c>
      <c r="C13">
        <v>2</v>
      </c>
      <c r="D13" s="17">
        <f>Tableau2[[#This Row],[PU]]*Tableau2[[#This Row],[QTE]]</f>
        <v>2400</v>
      </c>
      <c r="E13" s="18">
        <f>IF(Tableau2[[#This Row],[PT]]&gt;=1000,10%,IF(Tableau2[[#This Row],[PT]]&gt;=100,5%,0))</f>
        <v>0.1</v>
      </c>
      <c r="F13" s="19">
        <f>Tableau2[[#This Row],[PT]]*Tableau2[[#This Row],[Remise]]</f>
        <v>240</v>
      </c>
      <c r="G13" s="19">
        <f>Tableau2[[#This Row],[PT]]-Tableau2[[#This Row],[Val Remise]]</f>
        <v>2160</v>
      </c>
    </row>
    <row r="14" spans="1:7">
      <c r="A14" s="3">
        <v>13</v>
      </c>
      <c r="B14" s="17">
        <v>15</v>
      </c>
      <c r="C14">
        <v>10</v>
      </c>
      <c r="D14" s="17">
        <f>Tableau2[[#This Row],[PU]]*Tableau2[[#This Row],[QTE]]</f>
        <v>150</v>
      </c>
      <c r="E14" s="18">
        <f>IF(Tableau2[[#This Row],[PT]]&gt;=1000,10%,IF(Tableau2[[#This Row],[PT]]&gt;=100,5%,0))</f>
        <v>0.05</v>
      </c>
      <c r="F14" s="19">
        <f>Tableau2[[#This Row],[PT]]*Tableau2[[#This Row],[Remise]]</f>
        <v>7.5</v>
      </c>
      <c r="G14" s="19">
        <f>Tableau2[[#This Row],[PT]]-Tableau2[[#This Row],[Val Remise]]</f>
        <v>142.5</v>
      </c>
    </row>
    <row r="15" spans="1:7">
      <c r="A15" s="3">
        <v>14</v>
      </c>
      <c r="B15" s="17">
        <v>24</v>
      </c>
      <c r="C15">
        <v>5</v>
      </c>
      <c r="D15" s="17">
        <f>Tableau2[[#This Row],[PU]]*Tableau2[[#This Row],[QTE]]</f>
        <v>120</v>
      </c>
      <c r="E15" s="18">
        <f>IF(Tableau2[[#This Row],[PT]]&gt;=1000,10%,IF(Tableau2[[#This Row],[PT]]&gt;=100,5%,0))</f>
        <v>0.05</v>
      </c>
      <c r="F15" s="19">
        <f>Tableau2[[#This Row],[PT]]*Tableau2[[#This Row],[Remise]]</f>
        <v>6</v>
      </c>
      <c r="G15" s="19">
        <f>Tableau2[[#This Row],[PT]]-Tableau2[[#This Row],[Val Remise]]</f>
        <v>114</v>
      </c>
    </row>
    <row r="17" spans="6:7">
      <c r="F17" s="20" t="s">
        <v>34</v>
      </c>
      <c r="G17" s="21">
        <f>SUM(Tableau2[Total a payer])</f>
        <v>20348.25</v>
      </c>
    </row>
    <row r="18" spans="6:7">
      <c r="F18" s="20" t="s">
        <v>35</v>
      </c>
      <c r="G18" s="22">
        <v>0.19</v>
      </c>
    </row>
    <row r="19" spans="6:7">
      <c r="F19" s="20" t="s">
        <v>36</v>
      </c>
      <c r="G19" s="23">
        <f>G17*G18</f>
        <v>3866.1675</v>
      </c>
    </row>
    <row r="20" spans="6:7">
      <c r="F20" s="20" t="s">
        <v>37</v>
      </c>
      <c r="G20" s="21">
        <f>G17+G19</f>
        <v>24214.4175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K24" sqref="K24"/>
    </sheetView>
  </sheetViews>
  <sheetFormatPr baseColWidth="10" defaultRowHeight="15"/>
  <cols>
    <col min="1" max="3" width="11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5</v>
      </c>
      <c r="C2" s="1">
        <f>Tableau1[[#This Row],[Distance (m)]]/Tableau1[[#This Row],[Time(s)]]</f>
        <v>5</v>
      </c>
    </row>
    <row r="3" spans="1:3">
      <c r="A3">
        <v>2</v>
      </c>
      <c r="B3">
        <v>10</v>
      </c>
      <c r="C3" s="1">
        <f>Tableau1[[#This Row],[Distance (m)]]/Tableau1[[#This Row],[Time(s)]]</f>
        <v>5</v>
      </c>
    </row>
    <row r="4" spans="1:3">
      <c r="A4">
        <v>3</v>
      </c>
      <c r="B4">
        <v>17</v>
      </c>
      <c r="C4" s="1">
        <f>Tableau1[[#This Row],[Distance (m)]]/Tableau1[[#This Row],[Time(s)]]</f>
        <v>5.666666666666667</v>
      </c>
    </row>
    <row r="5" spans="1:3">
      <c r="A5">
        <v>4</v>
      </c>
      <c r="B5">
        <v>27</v>
      </c>
      <c r="C5" s="1">
        <f>Tableau1[[#This Row],[Distance (m)]]/Tableau1[[#This Row],[Time(s)]]</f>
        <v>6.75</v>
      </c>
    </row>
    <row r="6" spans="1:3">
      <c r="A6">
        <v>5</v>
      </c>
      <c r="B6">
        <v>37</v>
      </c>
      <c r="C6" s="1">
        <f>Tableau1[[#This Row],[Distance (m)]]/Tableau1[[#This Row],[Time(s)]]</f>
        <v>7.4</v>
      </c>
    </row>
    <row r="7" spans="1:3">
      <c r="A7">
        <v>6</v>
      </c>
      <c r="B7">
        <v>49</v>
      </c>
      <c r="C7" s="1">
        <f>Tableau1[[#This Row],[Distance (m)]]/Tableau1[[#This Row],[Time(s)]]</f>
        <v>8.1666666666666661</v>
      </c>
    </row>
    <row r="8" spans="1:3">
      <c r="A8">
        <v>7</v>
      </c>
      <c r="B8">
        <v>63</v>
      </c>
      <c r="C8" s="1">
        <f>Tableau1[[#This Row],[Distance (m)]]/Tableau1[[#This Row],[Time(s)]]</f>
        <v>9</v>
      </c>
    </row>
    <row r="9" spans="1:3">
      <c r="A9">
        <v>8</v>
      </c>
      <c r="B9">
        <v>75</v>
      </c>
      <c r="C9" s="1">
        <f>Tableau1[[#This Row],[Distance (m)]]/Tableau1[[#This Row],[Time(s)]]</f>
        <v>9.375</v>
      </c>
    </row>
    <row r="10" spans="1:3">
      <c r="A10">
        <v>9</v>
      </c>
      <c r="B10">
        <v>83</v>
      </c>
      <c r="C10" s="1">
        <f>Tableau1[[#This Row],[Distance (m)]]/Tableau1[[#This Row],[Time(s)]]</f>
        <v>9.2222222222222214</v>
      </c>
    </row>
    <row r="11" spans="1:3">
      <c r="A11">
        <v>10</v>
      </c>
      <c r="B11">
        <v>91</v>
      </c>
      <c r="C11" s="1">
        <f>Tableau1[[#This Row],[Distance (m)]]/Tableau1[[#This Row],[Time(s)]]</f>
        <v>9.1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Feuil6</vt:lpstr>
      <vt:lpstr>Feuil7</vt:lpstr>
      <vt:lpstr>qs1</vt:lpstr>
      <vt:lpstr>qs2</vt:lpstr>
      <vt:lpstr>qs2 </vt:lpstr>
      <vt:lpstr>qs 2 </vt:lpstr>
      <vt:lpstr>qs3</vt:lpstr>
      <vt:lpstr>qs4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MAISON XP</dc:creator>
  <cp:lastModifiedBy>MAISON XP</cp:lastModifiedBy>
  <dcterms:created xsi:type="dcterms:W3CDTF">2024-12-29T16:16:48Z</dcterms:created>
  <dcterms:modified xsi:type="dcterms:W3CDTF">2024-12-30T17:16:09Z</dcterms:modified>
</cp:coreProperties>
</file>