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n_power_atm90e26. " sheetId="1" r:id="rId1"/>
  </sheets>
  <definedNames>
    <definedName name="BoardQty">'din_power_atm90e26. '!$G$1</definedName>
    <definedName name="global_part_data">'din_power_atm90e26. '!$A$5:$G$24</definedName>
    <definedName name="TotalCost">'din_power_atm90e26. '!$G$3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6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6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6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6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6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6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6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<sst xmlns="http://schemas.openxmlformats.org/spreadsheetml/2006/main" count="90" uniqueCount="85">
  <si>
    <t>Global Part Info</t>
  </si>
  <si>
    <t>Refs</t>
  </si>
  <si>
    <t>Value</t>
  </si>
  <si>
    <t>Footprint</t>
  </si>
  <si>
    <t>Manf#</t>
  </si>
  <si>
    <t>Qty</t>
  </si>
  <si>
    <t>Unit$</t>
  </si>
  <si>
    <t>Ext$</t>
  </si>
  <si>
    <t>C1-C3</t>
  </si>
  <si>
    <t>33n</t>
  </si>
  <si>
    <t>Capacitors_SMD:C_0603</t>
  </si>
  <si>
    <t>CC0603KRX7R9BB333</t>
  </si>
  <si>
    <t>C5-C8</t>
  </si>
  <si>
    <t>1uF</t>
  </si>
  <si>
    <t>0603ZD105KAT2A</t>
  </si>
  <si>
    <t>F1</t>
  </si>
  <si>
    <t>Polyfuse</t>
  </si>
  <si>
    <t>Capacitors_THT:C_Disc_D10.0mm_W2.5mm_P5.00mm</t>
  </si>
  <si>
    <t>0ZRE0012FF1C</t>
  </si>
  <si>
    <t>J1</t>
  </si>
  <si>
    <t>CONN_01X06</t>
  </si>
  <si>
    <t>Connectors_Phoenix:PhoenixContact_MC-G_06x5.08mm_Angled</t>
  </si>
  <si>
    <t>1759059</t>
  </si>
  <si>
    <t>J2</t>
  </si>
  <si>
    <t>Conn_01x04</t>
  </si>
  <si>
    <t>Connector_JST:JST_SH_BM04B-SRSS-TB_1x04-1MP_P1.00mm_Vertical</t>
  </si>
  <si>
    <t>J3,J5</t>
  </si>
  <si>
    <t>CONN_01X08</t>
  </si>
  <si>
    <t>Connectors_Molex:Molex_NanoFit_2x04x2.50mm_Angled</t>
  </si>
  <si>
    <t>1053141108</t>
  </si>
  <si>
    <t>J4</t>
  </si>
  <si>
    <t>CONN_02X18</t>
  </si>
  <si>
    <t>hi-link_smps:PCIE-36-SKT</t>
  </si>
  <si>
    <t>10018784-10210TLF</t>
  </si>
  <si>
    <t>L1</t>
  </si>
  <si>
    <t>Ferrite_Bead_Small</t>
  </si>
  <si>
    <t>Inductors_SMD:L_1206</t>
  </si>
  <si>
    <t>AIML-1206-R27K-T</t>
  </si>
  <si>
    <t>R18</t>
  </si>
  <si>
    <t>330R</t>
  </si>
  <si>
    <t>Resistor_SMD:R_0603_1608Metric</t>
  </si>
  <si>
    <t>603-RC0201JR-7D330RL</t>
  </si>
  <si>
    <t>R1-R4,R8-R11</t>
  </si>
  <si>
    <t>2.4R</t>
  </si>
  <si>
    <t>Resistors_SMD:R_0603</t>
  </si>
  <si>
    <t>ERJ-3RQF2R4V</t>
  </si>
  <si>
    <t>R25-R27</t>
  </si>
  <si>
    <t>1K</t>
  </si>
  <si>
    <t>CRG0603F1K0</t>
  </si>
  <si>
    <t>R5-R7,R12-R17,R22-R24</t>
  </si>
  <si>
    <t>220K</t>
  </si>
  <si>
    <t>Resistors_SMD:R_1206</t>
  </si>
  <si>
    <t>CRCW1206220KFKEA</t>
  </si>
  <si>
    <t>RV1-RV3</t>
  </si>
  <si>
    <t>Varistor</t>
  </si>
  <si>
    <t>SMD_Packages:SMD-4032</t>
  </si>
  <si>
    <t>VP3225K401R275</t>
  </si>
  <si>
    <t>U1,U6-U8</t>
  </si>
  <si>
    <t>LTV-356T</t>
  </si>
  <si>
    <t>Package_SO:SO-4_4.4x3.6mm_P2.54mm</t>
  </si>
  <si>
    <t>U2</t>
  </si>
  <si>
    <t>L78L33_SOT89</t>
  </si>
  <si>
    <t>TO_SOT_Packages_SMD:SOT-89-3</t>
  </si>
  <si>
    <t>AP7365-33YG-13</t>
  </si>
  <si>
    <t>U3</t>
  </si>
  <si>
    <t>L78L05_SOT89</t>
  </si>
  <si>
    <t>U4</t>
  </si>
  <si>
    <t>Hi-Link_SMPS</t>
  </si>
  <si>
    <t>hi-link_smps:HKLPM01</t>
  </si>
  <si>
    <t>HLK-PM01</t>
  </si>
  <si>
    <t>U5</t>
  </si>
  <si>
    <t>dc-dc</t>
  </si>
  <si>
    <t>hi-link_smps:SIP4</t>
  </si>
  <si>
    <t>ROE-0505S</t>
  </si>
  <si>
    <t>Prj:</t>
  </si>
  <si>
    <t>din_power_atm90e26.xml</t>
  </si>
  <si>
    <t>Co.:</t>
  </si>
  <si>
    <t>Prj date:</t>
  </si>
  <si>
    <t>3/05/2019 10:37:13 PM</t>
  </si>
  <si>
    <t>Board Qty:</t>
  </si>
  <si>
    <t>Total Cost:</t>
  </si>
  <si>
    <t>Unit Cost:</t>
  </si>
  <si>
    <t>$ date:</t>
  </si>
  <si>
    <t>2019-05-03 22:37:15</t>
  </si>
  <si>
    <t>KiCost® v.1.0.4 (Powered by Octopart.com API)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</si>
</sst>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8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  <xf numFmtId="164" fontId="4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optoelectronics.liteon.com/upload/download/DS70-2001-010/S_110_LTV-356T%2020140520.pdf" TargetMode="Externa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>
      <pane xSplit="7" ySplit="6" topLeftCell="H7" activePane="bottomRight" state="frozen"/>
      <selection pane="topRight" activeCell="H1" sqref="H1"/>
      <selection pane="bottomLeft" activeCell="A7" sqref="A7"/>
      <selection pane="bottomRight"/>
    </sheetView>
  </sheetViews>
  <sheetFormatPr defaultRowHeight="15" outlineLevelCol="2"/>
  <cols>
    <col min="1" max="1" width="9.140625"/>
    <col min="2" max="2" width="9.140625"/>
    <col min="3" max="3" width="9.140625" outlineLevel="2"/>
    <col min="4" max="4" width="9.140625" outlineLevel="1"/>
    <col min="5" max="5" width="9.140625" outlineLevel="1"/>
    <col min="6" max="6" width="9.140625"/>
    <col min="7" max="7" width="15.7109375" customWidth="1"/>
  </cols>
  <sheetData>
    <row r="1" spans="1:7">
      <c r="A1" s="2" t="s">
        <v>74</v>
      </c>
      <c r="B1" s="3" t="s">
        <v>75</v>
      </c>
      <c r="F1" s="4" t="s">
        <v>79</v>
      </c>
      <c r="G1" s="4">
        <v>100</v>
      </c>
    </row>
    <row r="2" spans="1:7">
      <c r="A2" s="2" t="s">
        <v>76</v>
      </c>
      <c r="B2" s="3"/>
      <c r="F2" s="2" t="s">
        <v>81</v>
      </c>
      <c r="G2" s="5">
        <f>TotalCost/BoardQty</f>
        <v>0</v>
      </c>
    </row>
    <row r="3" spans="1:7">
      <c r="A3" s="2" t="s">
        <v>77</v>
      </c>
      <c r="B3" s="3" t="s">
        <v>78</v>
      </c>
      <c r="F3" s="2" t="s">
        <v>80</v>
      </c>
      <c r="G3" s="6">
        <f>SUM(G7:G24)</f>
        <v>0</v>
      </c>
    </row>
    <row r="4" spans="1:7">
      <c r="A4" s="2" t="s">
        <v>82</v>
      </c>
      <c r="B4" s="3" t="s">
        <v>83</v>
      </c>
    </row>
    <row r="5" spans="1:7">
      <c r="A5" s="7" t="s">
        <v>0</v>
      </c>
      <c r="B5" s="7"/>
      <c r="C5" s="7"/>
      <c r="D5" s="7"/>
      <c r="E5" s="7"/>
      <c r="F5" s="7"/>
      <c r="G5" s="7"/>
    </row>
    <row r="6" spans="1:7">
      <c r="A6" s="8" t="s">
        <v>1</v>
      </c>
      <c r="B6" s="8" t="s">
        <v>2</v>
      </c>
      <c r="C6" s="8" t="s">
        <v>3</v>
      </c>
      <c r="D6" s="8" t="s">
        <v>4</v>
      </c>
      <c r="E6" s="8" t="s">
        <v>5</v>
      </c>
      <c r="F6" s="8" t="s">
        <v>6</v>
      </c>
      <c r="G6" s="8" t="s">
        <v>7</v>
      </c>
    </row>
    <row r="7" spans="1:7">
      <c r="A7" s="9" t="s">
        <v>8</v>
      </c>
      <c r="B7" s="9" t="s">
        <v>9</v>
      </c>
      <c r="C7" s="9" t="s">
        <v>10</v>
      </c>
      <c r="D7" s="9" t="s">
        <v>11</v>
      </c>
      <c r="E7" s="9">
        <f>BoardQty*3</f>
        <v>0</v>
      </c>
      <c r="G7" s="10">
        <f>iferror(E7*F7,"")</f>
        <v>0</v>
      </c>
    </row>
    <row r="8" spans="1:7">
      <c r="A8" s="9" t="s">
        <v>12</v>
      </c>
      <c r="B8" s="9" t="s">
        <v>13</v>
      </c>
      <c r="C8" s="9" t="s">
        <v>10</v>
      </c>
      <c r="D8" s="9" t="s">
        <v>14</v>
      </c>
      <c r="E8" s="9">
        <f>BoardQty*4</f>
        <v>0</v>
      </c>
      <c r="G8" s="10">
        <f>iferror(E8*F8,"")</f>
        <v>0</v>
      </c>
    </row>
    <row r="9" spans="1:7">
      <c r="A9" s="9" t="s">
        <v>15</v>
      </c>
      <c r="B9" s="9" t="s">
        <v>16</v>
      </c>
      <c r="C9" s="9" t="s">
        <v>17</v>
      </c>
      <c r="D9" s="9" t="s">
        <v>18</v>
      </c>
      <c r="E9" s="9">
        <f>BoardQty*1</f>
        <v>0</v>
      </c>
      <c r="G9" s="10">
        <f>iferror(E9*F9,"")</f>
        <v>0</v>
      </c>
    </row>
    <row r="10" spans="1:7">
      <c r="A10" s="9" t="s">
        <v>19</v>
      </c>
      <c r="B10" s="9" t="s">
        <v>20</v>
      </c>
      <c r="C10" s="9" t="s">
        <v>21</v>
      </c>
      <c r="D10" s="9" t="s">
        <v>22</v>
      </c>
      <c r="E10" s="9">
        <f>BoardQty*1</f>
        <v>0</v>
      </c>
      <c r="G10" s="10">
        <f>iferror(E10*F10,"")</f>
        <v>0</v>
      </c>
    </row>
    <row r="11" spans="1:7">
      <c r="A11" s="9" t="s">
        <v>23</v>
      </c>
      <c r="B11" s="9" t="s">
        <v>24</v>
      </c>
      <c r="C11" s="9" t="s">
        <v>25</v>
      </c>
      <c r="E11" s="9">
        <f>BoardQty*1</f>
        <v>0</v>
      </c>
      <c r="G11" s="10">
        <f>iferror(E11*F11,"")</f>
        <v>0</v>
      </c>
    </row>
    <row r="12" spans="1:7">
      <c r="A12" s="9" t="s">
        <v>26</v>
      </c>
      <c r="B12" s="9" t="s">
        <v>27</v>
      </c>
      <c r="C12" s="9" t="s">
        <v>28</v>
      </c>
      <c r="D12" s="9" t="s">
        <v>29</v>
      </c>
      <c r="E12" s="9">
        <f>BoardQty*2</f>
        <v>0</v>
      </c>
      <c r="G12" s="10">
        <f>iferror(E12*F12,"")</f>
        <v>0</v>
      </c>
    </row>
    <row r="13" spans="1:7">
      <c r="A13" s="9" t="s">
        <v>30</v>
      </c>
      <c r="B13" s="9" t="s">
        <v>31</v>
      </c>
      <c r="C13" s="9" t="s">
        <v>32</v>
      </c>
      <c r="D13" s="9" t="s">
        <v>33</v>
      </c>
      <c r="E13" s="9">
        <f>BoardQty*1</f>
        <v>0</v>
      </c>
      <c r="G13" s="10">
        <f>iferror(E13*F13,"")</f>
        <v>0</v>
      </c>
    </row>
    <row r="14" spans="1:7">
      <c r="A14" s="9" t="s">
        <v>34</v>
      </c>
      <c r="B14" s="9" t="s">
        <v>35</v>
      </c>
      <c r="C14" s="9" t="s">
        <v>36</v>
      </c>
      <c r="D14" s="9" t="s">
        <v>37</v>
      </c>
      <c r="E14" s="9">
        <f>BoardQty*1</f>
        <v>0</v>
      </c>
      <c r="G14" s="10">
        <f>iferror(E14*F14,"")</f>
        <v>0</v>
      </c>
    </row>
    <row r="15" spans="1:7">
      <c r="A15" s="9" t="s">
        <v>38</v>
      </c>
      <c r="B15" s="9" t="s">
        <v>39</v>
      </c>
      <c r="C15" s="9" t="s">
        <v>40</v>
      </c>
      <c r="D15" s="9" t="s">
        <v>41</v>
      </c>
      <c r="E15" s="9">
        <f>BoardQty*1</f>
        <v>0</v>
      </c>
      <c r="G15" s="10">
        <f>iferror(E15*F15,"")</f>
        <v>0</v>
      </c>
    </row>
    <row r="16" spans="1:7">
      <c r="A16" s="9" t="s">
        <v>42</v>
      </c>
      <c r="B16" s="9" t="s">
        <v>43</v>
      </c>
      <c r="C16" s="9" t="s">
        <v>44</v>
      </c>
      <c r="D16" s="9" t="s">
        <v>45</v>
      </c>
      <c r="E16" s="9">
        <f>BoardQty*8</f>
        <v>0</v>
      </c>
      <c r="G16" s="10">
        <f>iferror(E16*F16,"")</f>
        <v>0</v>
      </c>
    </row>
    <row r="17" spans="1:7">
      <c r="A17" s="9" t="s">
        <v>46</v>
      </c>
      <c r="B17" s="9" t="s">
        <v>47</v>
      </c>
      <c r="C17" s="9" t="s">
        <v>44</v>
      </c>
      <c r="D17" s="9" t="s">
        <v>48</v>
      </c>
      <c r="E17" s="9">
        <f>BoardQty*3</f>
        <v>0</v>
      </c>
      <c r="G17" s="10">
        <f>iferror(E17*F17,"")</f>
        <v>0</v>
      </c>
    </row>
    <row r="18" spans="1:7">
      <c r="A18" s="9" t="s">
        <v>49</v>
      </c>
      <c r="B18" s="9" t="s">
        <v>50</v>
      </c>
      <c r="C18" s="9" t="s">
        <v>51</v>
      </c>
      <c r="D18" s="9" t="s">
        <v>52</v>
      </c>
      <c r="E18" s="9">
        <f>BoardQty*12</f>
        <v>0</v>
      </c>
      <c r="G18" s="10">
        <f>iferror(E18*F18,"")</f>
        <v>0</v>
      </c>
    </row>
    <row r="19" spans="1:7">
      <c r="A19" s="9" t="s">
        <v>53</v>
      </c>
      <c r="B19" s="9" t="s">
        <v>54</v>
      </c>
      <c r="C19" s="9" t="s">
        <v>55</v>
      </c>
      <c r="D19" s="9" t="s">
        <v>56</v>
      </c>
      <c r="E19" s="9">
        <f>BoardQty*3</f>
        <v>0</v>
      </c>
      <c r="G19" s="10">
        <f>iferror(E19*F19,"")</f>
        <v>0</v>
      </c>
    </row>
    <row r="20" spans="1:7">
      <c r="A20" s="9" t="s">
        <v>57</v>
      </c>
      <c r="B20" s="9" t="s">
        <v>58</v>
      </c>
      <c r="C20" s="9" t="s">
        <v>59</v>
      </c>
      <c r="D20" s="9" t="s">
        <v>58</v>
      </c>
      <c r="E20" s="9">
        <f>BoardQty*4</f>
        <v>0</v>
      </c>
      <c r="G20" s="10">
        <f>iferror(E20*F20,"")</f>
        <v>0</v>
      </c>
    </row>
    <row r="21" spans="1:7">
      <c r="A21" s="9" t="s">
        <v>60</v>
      </c>
      <c r="B21" s="9" t="s">
        <v>61</v>
      </c>
      <c r="C21" s="9" t="s">
        <v>62</v>
      </c>
      <c r="D21" s="9" t="s">
        <v>63</v>
      </c>
      <c r="E21" s="9">
        <f>BoardQty*1</f>
        <v>0</v>
      </c>
      <c r="G21" s="10">
        <f>iferror(E21*F21,"")</f>
        <v>0</v>
      </c>
    </row>
    <row r="22" spans="1:7">
      <c r="A22" s="9" t="s">
        <v>64</v>
      </c>
      <c r="B22" s="9" t="s">
        <v>65</v>
      </c>
      <c r="C22" s="9" t="s">
        <v>62</v>
      </c>
      <c r="D22" s="9" t="s">
        <v>63</v>
      </c>
      <c r="E22" s="9">
        <f>BoardQty*1</f>
        <v>0</v>
      </c>
      <c r="G22" s="10">
        <f>iferror(E22*F22,"")</f>
        <v>0</v>
      </c>
    </row>
    <row r="23" spans="1:7">
      <c r="A23" s="9" t="s">
        <v>66</v>
      </c>
      <c r="B23" s="9" t="s">
        <v>67</v>
      </c>
      <c r="C23" s="9" t="s">
        <v>68</v>
      </c>
      <c r="D23" s="9" t="s">
        <v>69</v>
      </c>
      <c r="E23" s="9">
        <f>BoardQty*1</f>
        <v>0</v>
      </c>
      <c r="G23" s="10">
        <f>iferror(E23*F23,"")</f>
        <v>0</v>
      </c>
    </row>
    <row r="24" spans="1:7">
      <c r="A24" s="9" t="s">
        <v>70</v>
      </c>
      <c r="B24" s="9" t="s">
        <v>71</v>
      </c>
      <c r="C24" s="9" t="s">
        <v>72</v>
      </c>
      <c r="D24" s="9" t="s">
        <v>73</v>
      </c>
      <c r="E24" s="9">
        <f>BoardQty*1</f>
        <v>0</v>
      </c>
      <c r="G24" s="10">
        <f>iferror(E24*F24,"")</f>
        <v>0</v>
      </c>
    </row>
    <row r="26" spans="1:7">
      <c r="A26" s="3" t="s">
        <v>84</v>
      </c>
    </row>
  </sheetData>
  <mergeCells count="1">
    <mergeCell ref="A5:G5"/>
  </mergeCells>
  <conditionalFormatting sqref="E10">
    <cfRule type="expression" dxfId="0" priority="4">
      <formula>AND(ISBLANK(D10),TRUE())</formula>
    </cfRule>
  </conditionalFormatting>
  <conditionalFormatting sqref="E11">
    <cfRule type="expression" dxfId="0" priority="5">
      <formula>AND(ISBLANK(D11),TRUE())</formula>
    </cfRule>
  </conditionalFormatting>
  <conditionalFormatting sqref="E12">
    <cfRule type="expression" dxfId="0" priority="6">
      <formula>AND(ISBLANK(D12),TRUE())</formula>
    </cfRule>
  </conditionalFormatting>
  <conditionalFormatting sqref="E13">
    <cfRule type="expression" dxfId="0" priority="7">
      <formula>AND(ISBLANK(D13),TRUE())</formula>
    </cfRule>
  </conditionalFormatting>
  <conditionalFormatting sqref="E14">
    <cfRule type="expression" dxfId="0" priority="8">
      <formula>AND(ISBLANK(D14),TRUE())</formula>
    </cfRule>
  </conditionalFormatting>
  <conditionalFormatting sqref="E15">
    <cfRule type="expression" dxfId="0" priority="9">
      <formula>AND(ISBLANK(D15),TRUE())</formula>
    </cfRule>
  </conditionalFormatting>
  <conditionalFormatting sqref="E16">
    <cfRule type="expression" dxfId="0" priority="10">
      <formula>AND(ISBLANK(D16),TRUE())</formula>
    </cfRule>
  </conditionalFormatting>
  <conditionalFormatting sqref="E17">
    <cfRule type="expression" dxfId="0" priority="11">
      <formula>AND(ISBLANK(D17),TRUE())</formula>
    </cfRule>
  </conditionalFormatting>
  <conditionalFormatting sqref="E18">
    <cfRule type="expression" dxfId="0" priority="12">
      <formula>AND(ISBLANK(D18),TRUE())</formula>
    </cfRule>
  </conditionalFormatting>
  <conditionalFormatting sqref="E19">
    <cfRule type="expression" dxfId="0" priority="13">
      <formula>AND(ISBLANK(D19),TRUE())</formula>
    </cfRule>
  </conditionalFormatting>
  <conditionalFormatting sqref="E20">
    <cfRule type="expression" dxfId="0" priority="14">
      <formula>AND(ISBLANK(D20),TRUE())</formula>
    </cfRule>
  </conditionalFormatting>
  <conditionalFormatting sqref="E21">
    <cfRule type="expression" dxfId="0" priority="15">
      <formula>AND(ISBLANK(D21),TRUE())</formula>
    </cfRule>
  </conditionalFormatting>
  <conditionalFormatting sqref="E22">
    <cfRule type="expression" dxfId="0" priority="16">
      <formula>AND(ISBLANK(D22),TRUE())</formula>
    </cfRule>
  </conditionalFormatting>
  <conditionalFormatting sqref="E23">
    <cfRule type="expression" dxfId="0" priority="17">
      <formula>AND(ISBLANK(D23),TRUE())</formula>
    </cfRule>
  </conditionalFormatting>
  <conditionalFormatting sqref="E24">
    <cfRule type="expression" dxfId="0" priority="18">
      <formula>AND(ISBLANK(D24),TRUE())</formula>
    </cfRule>
  </conditionalFormatting>
  <conditionalFormatting sqref="E7">
    <cfRule type="expression" dxfId="0" priority="1">
      <formula>AND(ISBLANK(D7),TRUE())</formula>
    </cfRule>
  </conditionalFormatting>
  <conditionalFormatting sqref="E8">
    <cfRule type="expression" dxfId="0" priority="2">
      <formula>AND(ISBLANK(D8),TRUE())</formula>
    </cfRule>
  </conditionalFormatting>
  <conditionalFormatting sqref="E9">
    <cfRule type="expression" dxfId="0" priority="3">
      <formula>AND(ISBLANK(D9),TRUE())</formula>
    </cfRule>
  </conditionalFormatting>
  <hyperlinks>
    <hyperlink ref="D20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din_power_atm90e26. </vt:lpstr>
      <vt:lpstr>BoardQty</vt:lpstr>
      <vt:lpstr>global_part_data</vt:lpstr>
      <vt:lpstr>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2019-05-03T19:37:15Z</dcterms:created>
  <dcterms:modified xsi:type="dcterms:W3CDTF">2019-05-03T19:37:15Z</dcterms:modified>
</cp:coreProperties>
</file>