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name\Google_Drive\15.053_Project\"/>
    </mc:Choice>
  </mc:AlternateContent>
  <bookViews>
    <workbookView xWindow="0" yWindow="0" windowWidth="24000" windowHeight="9735" activeTab="2"/>
  </bookViews>
  <sheets>
    <sheet name="US Nat'l Parks" sheetId="2" r:id="rId1"/>
    <sheet name="Sheet1" sheetId="3" r:id="rId2"/>
    <sheet name="Sheet2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B4" i="3"/>
  <c r="B6" i="3"/>
  <c r="B10" i="3"/>
  <c r="B12" i="3"/>
  <c r="B14" i="3"/>
  <c r="B19" i="3" l="1"/>
  <c r="B3" i="3"/>
  <c r="B5" i="3"/>
  <c r="B7" i="3"/>
  <c r="B8" i="3"/>
  <c r="B9" i="3"/>
  <c r="B11" i="3"/>
  <c r="B13" i="3"/>
  <c r="B15" i="3"/>
  <c r="B16" i="3"/>
  <c r="B2" i="3"/>
  <c r="F1" i="2" l="1"/>
  <c r="E1" i="2"/>
  <c r="E5" i="2" l="1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F4" i="2"/>
  <c r="E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4" i="2"/>
  <c r="H4" i="2"/>
  <c r="I4" i="2" s="1"/>
  <c r="H5" i="2"/>
  <c r="I5" i="2" s="1"/>
  <c r="H6" i="2"/>
  <c r="B4" i="2"/>
  <c r="B5" i="2"/>
  <c r="B6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I6" i="2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4" i="2"/>
  <c r="O4" i="2" s="1"/>
  <c r="L47" i="2" l="1"/>
  <c r="L43" i="2"/>
  <c r="L39" i="2"/>
  <c r="L35" i="2"/>
  <c r="L31" i="2"/>
  <c r="L27" i="2"/>
  <c r="L23" i="2"/>
  <c r="L19" i="2"/>
  <c r="L15" i="2"/>
  <c r="L11" i="2"/>
  <c r="L7" i="2"/>
  <c r="L4" i="2"/>
  <c r="L61" i="2"/>
  <c r="L59" i="2"/>
  <c r="L57" i="2"/>
  <c r="L55" i="2"/>
  <c r="L53" i="2"/>
  <c r="L51" i="2"/>
  <c r="L49" i="2"/>
  <c r="L45" i="2"/>
  <c r="L41" i="2"/>
  <c r="L37" i="2"/>
  <c r="L33" i="2"/>
  <c r="L29" i="2"/>
  <c r="L25" i="2"/>
  <c r="L21" i="2"/>
  <c r="L17" i="2"/>
  <c r="L13" i="2"/>
  <c r="L9" i="2"/>
  <c r="L5" i="2"/>
  <c r="L62" i="2"/>
  <c r="L60" i="2"/>
  <c r="L58" i="2"/>
  <c r="L56" i="2"/>
  <c r="L54" i="2"/>
  <c r="L52" i="2"/>
  <c r="L50" i="2"/>
  <c r="L48" i="2"/>
  <c r="L46" i="2"/>
  <c r="L44" i="2"/>
  <c r="L42" i="2"/>
  <c r="L40" i="2"/>
  <c r="L38" i="2"/>
  <c r="L36" i="2"/>
  <c r="L34" i="2"/>
  <c r="L32" i="2"/>
  <c r="L30" i="2"/>
  <c r="L28" i="2"/>
  <c r="L26" i="2"/>
  <c r="L24" i="2"/>
  <c r="L22" i="2"/>
  <c r="L20" i="2"/>
  <c r="L18" i="2"/>
  <c r="L16" i="2"/>
  <c r="L14" i="2"/>
  <c r="L12" i="2"/>
  <c r="L10" i="2"/>
  <c r="L8" i="2"/>
  <c r="L6" i="2"/>
</calcChain>
</file>

<file path=xl/sharedStrings.xml><?xml version="1.0" encoding="utf-8"?>
<sst xmlns="http://schemas.openxmlformats.org/spreadsheetml/2006/main" count="246" uniqueCount="206">
  <si>
    <t>Name</t>
  </si>
  <si>
    <t>Location</t>
  </si>
  <si>
    <t>Area[2]</t>
  </si>
  <si>
    <t>Acadia</t>
  </si>
  <si>
    <t>Maine</t>
  </si>
  <si>
    <t>American Samoa</t>
  </si>
  <si>
    <t>Arches</t>
  </si>
  <si>
    <t>Utah</t>
  </si>
  <si>
    <t>Badlands</t>
  </si>
  <si>
    <t>South Dakota</t>
  </si>
  <si>
    <t>Big Bend</t>
  </si>
  <si>
    <t>Texas</t>
  </si>
  <si>
    <t>Biscayne</t>
  </si>
  <si>
    <t>Florida</t>
  </si>
  <si>
    <t>Black Canyon of the Gunnison</t>
  </si>
  <si>
    <t>Colorado</t>
  </si>
  <si>
    <t>Bryce Canyon</t>
  </si>
  <si>
    <t>Canyonlands</t>
  </si>
  <si>
    <t>Capitol Reef</t>
  </si>
  <si>
    <t>Carlsbad Caverns</t>
  </si>
  <si>
    <t>New Mexico</t>
  </si>
  <si>
    <t>Channel Islands</t>
  </si>
  <si>
    <t>California</t>
  </si>
  <si>
    <t>Congaree</t>
  </si>
  <si>
    <t>South Carolina</t>
  </si>
  <si>
    <t>Crater Lake</t>
  </si>
  <si>
    <t>Oregon</t>
  </si>
  <si>
    <t>Cuyahoga Valley</t>
  </si>
  <si>
    <t>Ohio</t>
  </si>
  <si>
    <t>Death Valley</t>
  </si>
  <si>
    <t>Denali</t>
  </si>
  <si>
    <t>Alaska</t>
  </si>
  <si>
    <t>Dry Tortugas</t>
  </si>
  <si>
    <t>Everglades</t>
  </si>
  <si>
    <t>Gates of the Arctic</t>
  </si>
  <si>
    <t>Glacier</t>
  </si>
  <si>
    <t>Montana</t>
  </si>
  <si>
    <t>Glacier Bay</t>
  </si>
  <si>
    <t>Grand Canyon</t>
  </si>
  <si>
    <t>Arizona</t>
  </si>
  <si>
    <t>Grand Teton</t>
  </si>
  <si>
    <t>Wyoming</t>
  </si>
  <si>
    <t>Great Basin</t>
  </si>
  <si>
    <t>Nevada</t>
  </si>
  <si>
    <t>Great Sand Dunes</t>
  </si>
  <si>
    <t>Great Smoky Mountains</t>
  </si>
  <si>
    <t>Guadalupe Mountains</t>
  </si>
  <si>
    <t>Hawaii</t>
  </si>
  <si>
    <t>Hawaii Volcanoes</t>
  </si>
  <si>
    <t>Hot Springs</t>
  </si>
  <si>
    <t>Arkansas</t>
  </si>
  <si>
    <t>Isle Royale</t>
  </si>
  <si>
    <t>Michigan</t>
  </si>
  <si>
    <t>Joshua Tree</t>
  </si>
  <si>
    <t>Katmai</t>
  </si>
  <si>
    <t>Kenai Fjords</t>
  </si>
  <si>
    <t>Kings Canyon</t>
  </si>
  <si>
    <t>Kobuk Valley</t>
  </si>
  <si>
    <t>Lake Clark</t>
  </si>
  <si>
    <t>Lassen Volcanic</t>
  </si>
  <si>
    <t>Mammoth Cave</t>
  </si>
  <si>
    <t>Kentucky</t>
  </si>
  <si>
    <t>Mesa Verde</t>
  </si>
  <si>
    <t>Mount Rainier</t>
  </si>
  <si>
    <t>Washington</t>
  </si>
  <si>
    <t>North Cascades</t>
  </si>
  <si>
    <t>Olympic</t>
  </si>
  <si>
    <t>Petrified Forest</t>
  </si>
  <si>
    <t>Pinnacles</t>
  </si>
  <si>
    <t>Redwood</t>
  </si>
  <si>
    <t>Rocky Mountain</t>
  </si>
  <si>
    <t>Saguaro</t>
  </si>
  <si>
    <t>Sequoia</t>
  </si>
  <si>
    <t>Shenandoah</t>
  </si>
  <si>
    <t>Virginia</t>
  </si>
  <si>
    <t>Theodore Roosevelt</t>
  </si>
  <si>
    <t>North Dakota</t>
  </si>
  <si>
    <t>Virgin Islands</t>
  </si>
  <si>
    <t>United States Virgin Islands</t>
  </si>
  <si>
    <t>Voyageurs</t>
  </si>
  <si>
    <t>Minnesota</t>
  </si>
  <si>
    <t>Wind Cave</t>
  </si>
  <si>
    <t>Yellowstone</t>
  </si>
  <si>
    <t>Yosemite</t>
  </si>
  <si>
    <t>Zion</t>
  </si>
  <si>
    <t>47,389.67 acres (191.8 km2)</t>
  </si>
  <si>
    <t>9,000.00 acres (36.4 km2)</t>
  </si>
  <si>
    <t>76,518.98 acres (309.7 km2)</t>
  </si>
  <si>
    <t>242,755.94 acres (982.4 km2)</t>
  </si>
  <si>
    <t>801,163.21 acres (3,242.2 km2)</t>
  </si>
  <si>
    <t>172,924.07 acres (699.8 km2)</t>
  </si>
  <si>
    <t>32,950.03 acres (133.3 km2)</t>
  </si>
  <si>
    <t>35,835.08 acres (145.0 km2)</t>
  </si>
  <si>
    <t>337,597.83 acres (1,366.2 km2)</t>
  </si>
  <si>
    <t>241,904.26 acres (979.0 km2)</t>
  </si>
  <si>
    <t>46,766.45 acres (189.3 km2)</t>
  </si>
  <si>
    <t>249,561.00 acres (1,009.9 km2)</t>
  </si>
  <si>
    <t>26,545.86 acres (107.4 km2)</t>
  </si>
  <si>
    <t>183,224.05 acres (741.5 km2)</t>
  </si>
  <si>
    <t>32,860.73 acres (133.0 km2)</t>
  </si>
  <si>
    <t>California, Nevada</t>
  </si>
  <si>
    <t>3,372,401.96 acres (13,647.6 km2)</t>
  </si>
  <si>
    <t>4,740,911.72 acres (19,185.8 km2)</t>
  </si>
  <si>
    <t>64,701.22 acres (261.8 km2)</t>
  </si>
  <si>
    <t>1,508,537.90 acres (6,104.8 km2)</t>
  </si>
  <si>
    <t>7,523,897.74 acres (30,448.1 km2)</t>
  </si>
  <si>
    <t>1,013,572.41 acres (4,101.8 km2)</t>
  </si>
  <si>
    <t>3,224,840.31 acres (13,050.5 km2)</t>
  </si>
  <si>
    <t>1,217,403.32 acres (4,926.7 km2)</t>
  </si>
  <si>
    <t>309,994.66 acres (1,254.5 km2)</t>
  </si>
  <si>
    <t>77,180.00 acres (312.3 km2)</t>
  </si>
  <si>
    <t>42,983.74 acres (173.9 km2)</t>
  </si>
  <si>
    <t>North Carolina, Tennessee</t>
  </si>
  <si>
    <t>521,490.13 acres (2,110.4 km2)</t>
  </si>
  <si>
    <t>86,415.97 acres (349.7 km2)</t>
  </si>
  <si>
    <t>Haleakala</t>
  </si>
  <si>
    <t>29,093.67 acres (117.7 km2)</t>
  </si>
  <si>
    <t>323,431.38 acres (1,308.9 km2)</t>
  </si>
  <si>
    <t>5,549.75 acres (22.5 km2)</t>
  </si>
  <si>
    <t>571,790.11 acres (2,314.0 km2)</t>
  </si>
  <si>
    <t>789,745.47 acres (3,196.0 km2)</t>
  </si>
  <si>
    <t>3,674,529.68 acres (14,870.3 km2)</t>
  </si>
  <si>
    <t>669,982.99 acres (2,711.3 km2)</t>
  </si>
  <si>
    <t>461,901.20 acres (1,869.2 km2)</t>
  </si>
  <si>
    <t>1,750,716.50 acres (7,084.9 km2)</t>
  </si>
  <si>
    <t>2,619,733.21 acres (10,601.7 km2)</t>
  </si>
  <si>
    <t>106,372.36 acres (430.5 km2)</t>
  </si>
  <si>
    <t>52,830.19 acres (213.8 km2)</t>
  </si>
  <si>
    <t>52,121.93 acres (210.9 km2)</t>
  </si>
  <si>
    <t>235,625.00 acres (953.5 km2)</t>
  </si>
  <si>
    <t>504,780.94 acres (2,042.8 km2)</t>
  </si>
  <si>
    <t>922,650.86 acres (3,733.8 km2)</t>
  </si>
  <si>
    <t>93,532.57 acres (378.5 km2)</t>
  </si>
  <si>
    <t>26,605.73 acres (107.7 km2)</t>
  </si>
  <si>
    <t>112,512.05 acres (455.3 km2)</t>
  </si>
  <si>
    <t>265,828.41 acres (1,075.8 km2)</t>
  </si>
  <si>
    <t>91,439.71 acres (370.0 km2)</t>
  </si>
  <si>
    <t>404,051.17 acres (1,635.1 km2)</t>
  </si>
  <si>
    <t>199,045.23 acres (805.5 km2)</t>
  </si>
  <si>
    <t>70,446.89 acres (285.1 km2)</t>
  </si>
  <si>
    <t>14,688.87 acres (59.4 km2)</t>
  </si>
  <si>
    <t>218,200.17 acres (883.0 km2)</t>
  </si>
  <si>
    <t>28,295.03 acres (114.5 km2)</t>
  </si>
  <si>
    <t>8,323,147.59 acres (33,682.6 km2)</t>
  </si>
  <si>
    <t>Wyoming, Montana, Idaho</t>
  </si>
  <si>
    <t>2,219,790.71 acres (8,983.2 km2)</t>
  </si>
  <si>
    <t>761,266.19 acres (3,080.7 km2)</t>
  </si>
  <si>
    <t>146,597.60 acres (593.3 km2)</t>
  </si>
  <si>
    <t>3/1/1872</t>
  </si>
  <si>
    <t>10/1/1890</t>
  </si>
  <si>
    <t/>
  </si>
  <si>
    <t>area</t>
  </si>
  <si>
    <t>Recreation Visitors (2013)</t>
  </si>
  <si>
    <t>Latitude</t>
  </si>
  <si>
    <t>Longitude</t>
  </si>
  <si>
    <t>Area (ac)</t>
  </si>
  <si>
    <t>Date est.</t>
  </si>
  <si>
    <t>US National Parks</t>
  </si>
  <si>
    <t xml:space="preserve"> 68.21</t>
  </si>
  <si>
    <t xml:space="preserve"> 80.08</t>
  </si>
  <si>
    <t>109.93</t>
  </si>
  <si>
    <t xml:space="preserve"> 80.78</t>
  </si>
  <si>
    <t xml:space="preserve"> 122.1</t>
  </si>
  <si>
    <t xml:space="preserve"> 81.55</t>
  </si>
  <si>
    <t xml:space="preserve"> 82.87</t>
  </si>
  <si>
    <t xml:space="preserve"> 80.93</t>
  </si>
  <si>
    <t xml:space="preserve"> 83.53</t>
  </si>
  <si>
    <t xml:space="preserve"> 93.05</t>
  </si>
  <si>
    <t xml:space="preserve"> 88.55</t>
  </si>
  <si>
    <t xml:space="preserve"> 86.10</t>
  </si>
  <si>
    <t xml:space="preserve"> 78.35</t>
  </si>
  <si>
    <t xml:space="preserve"> 64.73</t>
  </si>
  <si>
    <t xml:space="preserve"> 92.88</t>
  </si>
  <si>
    <t>Longitude (W, °)</t>
  </si>
  <si>
    <r>
      <t xml:space="preserve">Latitude (N, </t>
    </r>
    <r>
      <rPr>
        <b/>
        <sz val="11"/>
        <color theme="1"/>
        <rFont val="Calibri"/>
        <family val="2"/>
      </rPr>
      <t>°)</t>
    </r>
  </si>
  <si>
    <t>State</t>
  </si>
  <si>
    <t>Wrangell St. Elias</t>
  </si>
  <si>
    <t>Latitude (rad)</t>
  </si>
  <si>
    <t>Longitude (rad)</t>
  </si>
  <si>
    <t>Massachusetts</t>
  </si>
  <si>
    <t>MIT</t>
  </si>
  <si>
    <t>value</t>
  </si>
  <si>
    <t>path</t>
  </si>
  <si>
    <t>[(0.739297752,1.240812615),(0.719773784,1.423316005),(0.622733477,1.457873524),(0.672475361,1.367465469),(0.739297752,1.240812615)]</t>
  </si>
  <si>
    <t>[(0.739297752,1.240812615),(0.774053523,1.190489083),(0.719773784,1.423316005),(0.648913416,1.502728486),(0.602313125,1.624028869),(0.622733477,1.457873524),(0.672475361,1.367465469),(0.739297752,1.240812615)]</t>
  </si>
  <si>
    <t>[(0.739297752,1.240812615),(0.719773784,1.423316005),(0.763581548,1.788962483),(0.760439955,1.80606671),(0.705113018,1.842718624),(0.673173492,1.88006867),(0.675093355,1.912357261),(0.666715774,1.918640447),(0.666715774,1.940282529),(0.6557202,1.957910355),(0.651007811,1.973094719),(0.632507321,2.038893632),(0.635823447,2.071356756),(0.642281165,2.069087828),(0.660258056,2.085668456),(0.593586479,2.084272193),(0.589746754,2.022836603),(0.629365728,1.957212223),(0.612086969,1.916022453),(0.648913416,1.893507705),(0.658512727,1.841496894),(0.602313125,1.624028869),(0.648913416,1.502728486),(0.622733477,1.457873524),(0.672475361,1.367465469),(0.739297752,1.240812615)]</t>
  </si>
  <si>
    <t>[(0.739297752,1.240812615),(0.774053523,1.190489083),(0.719773784,1.423316005),(0.739297752,1.240812615)]</t>
  </si>
  <si>
    <t>[(0.739297752,1.240812615),(0.719773784,1.423316005),(0.83950337,1.545489053),(0.846484687,1.621061809),(0.81978115,1.805543111),(0.760439955,1.80606671),(0.763581548,1.788962483),(0.602313125,1.624028869),(0.648913416,1.502728486),(0.622733477,1.457873524),(0.672475361,1.367465469),(0.739297752,1.240812615)]</t>
  </si>
  <si>
    <t>[(0.739297752,1.240812615),(0.719773784,1.423316005),(0.83950337,1.545489053),(0.846484687,1.621061809),(0.81978115,1.805543111),(0.763581548,1.788962483),(0.760439955,1.80606671),(0.705113018,1.842718624),(0.673173492,1.88006867),(0.675093355,1.912357261),(0.666715774,1.918640447),(0.666715774,1.940282529),(0.6557202,1.957910355),(0.651007811,1.973094719),(0.629365728,1.957212223),(0.612086969,1.916022453),(0.648913416,1.893507705),(0.658512727,1.841496894),(0.602313125,1.624028869),(0.648913416,1.502728486),(0.622733477,1.457873524),(0.672475361,1.367465469),(0.739297752,1.240812615)]</t>
  </si>
  <si>
    <t>[(0.739297752,1.240812615),(0.719773784,1.423316005),(0.763581548,1.788962483),(0.760439955,1.80606671),(0.763232482,1.933824811),(0.778416846,1.928588823),(0.851720675,1.989675347),(0.849975346,2.115339053),(0.837234442,2.155481626),(0.817686755,2.124938364),(0.749444381,2.131047017),(0.720820981,2.164208272),(0.706683814,2.120749574),(0.660258056,2.085668456),(0.636696111,2.114640922),(0.635823447,2.071356756),(0.642281165,2.069087828),(0.632507321,2.038893632),(0.589746754,2.022836603),(0.629365728,1.957212223),(0.651007811,1.973094719),(0.6557202,1.957910355),(0.666715774,1.940282529),(0.666715774,1.918640447),(0.675093355,1.912357261),(0.648913416,1.893507705),(0.673173492,1.88006867),(0.658512727,1.841496894),(0.602313125,1.624028869),(0.648913416,1.502728486),(0.622733477,1.457873524),(0.672475361,1.367465469),(0.739297752,1.240812615)]</t>
  </si>
  <si>
    <t>[(0.739297752,1.240812615),(0.719773784,1.423316005),(0.83950337,1.545489053),(0.846484687,1.621061809),(0.81978115,1.805543111),(0.763581548,1.788962483),(0.760439955,1.80606671),(0.705113018,1.842718624),(0.763232482,1.933824811),(0.778416846,1.928588823),(0.851720675,1.989675347),(0.849975346,2.115339053),(0.837234442,2.155481626),(0.817686755,2.124938364),(0.749444381,2.131047017),(0.720820981,2.164208272),(0.706683814,2.120749574),(0.660258056,2.085668456),(0.642281165,2.069087828),(0.635823447,2.071356756),(0.632507321,2.038893632),(0.589746754,2.022836603),(0.629365728,1.957212223),(0.651007811,1.973094719),(0.6557202,1.957910355),(0.666715774,1.940282529),(0.666715774,1.918640447),(0.675093355,1.912357261),(0.673173492,1.88006867),(0.648913416,1.893507705),(0.612086969,1.916022453),(0.562868684,1.928588823),(0.557109097,1.830326787),(0.56147242,1.822821871),(0.510508806,1.802052453),(0.602313125,1.624028869),(0.648913416,1.502728486),(0.622733477,1.457873524),(0.672475361,1.367465469),(0.739297752,1.240812615)]</t>
  </si>
  <si>
    <t>[(0.739297752,1.240812615),(0.774053523,1.190489083),(0.719773784,1.423316005),(0.83950337,1.545489053),(0.846484687,1.621061809),(0.81978115,1.805543111),(0.763581548,1.788962483),(0.760439955,1.80606671),(0.763232482,1.933824811),(0.778416846,1.928588823),(0.851720675,1.989675347),(0.849975346,2.115339053),(0.837234442,2.155481626),(0.817686755,2.124938364),(0.749444381,2.131047017),(0.720820981,2.164208272),(0.706683814,2.120749574),(0.660258056,2.085668456),(0.636696111,2.114640922),(0.635823447,2.071356756),(0.642281165,2.069087828),(0.632507321,2.038893632),(0.593586479,2.084272193),(0.589746754,2.022836603),(0.629365728,1.957212223),(0.651007811,1.973094719),(0.6557202,1.957910355),(0.666715774,1.940282529),(0.666715774,1.918640447),(0.675093355,1.912357261),(0.673173492,1.88006867),(0.705113018,1.842718624),(0.658512727,1.841496894),(0.648913416,1.893507705),(0.612086969,1.916022453),(0.562868684,1.928588823),(0.557109097,1.830326787),(0.56147242,1.822821871),(0.510508806,1.802052453),(0.602313125,1.624028869),(0.648913416,1.502728486),(0.622733477,1.457873524),(0.589572221,1.40987697),(0.672475361,1.367465469),(0.739297752,1.240812615)]</t>
  </si>
  <si>
    <t>[(0.739297752,1.240812615),(0.774053523,1.190489083),(0.83950337,1.545489053),(0.846484687,1.621061809),(0.81978115,1.805543111),(0.763581548,1.788962483),(0.760439955,1.80606671),(0.763232482,1.933824811),(0.778416846,1.928588823),(0.851720675,1.989675347),(0.849975346,2.115339053),(0.837234442,2.155481626),(0.817686755,2.124938364),(0.749444381,2.131047017),(0.720820981,2.164208272),(0.706683814,2.120749574),(0.660258056,2.085668456),(0.642281165,2.069087828),(0.635823447,2.071356756),(0.636696111,2.114640922),(0.593586479,2.084272193),(0.589746754,2.022836603),(0.632507321,2.038893632),(0.680329342,1.994911335),(0.651007811,1.973094719),(0.629365728,1.957212223),(0.6557202,1.957910355),(0.666715774,1.940282529),(0.666715774,1.918640447),(0.675093355,1.912357261),(0.673173492,1.88006867),(0.705113018,1.842718624),(0.658512727,1.841496894),(0.648913416,1.893507705),(0.612086969,1.916022453),(0.562868684,1.928588823),(0.557109097,1.830326787),(0.56147242,1.822821871),(0.510508806,1.802052453),(0.602313125,1.624028869),(0.441917367,1.412494964),(0.447676953,1.397659665),(0.589572221,1.40987697),(0.622733477,1.457873524),(0.648913416,1.502728486),(0.719773784,1.423316005),(0.672475361,1.367465469),(0.739297752,1.240812615)]</t>
  </si>
  <si>
    <t>TSP Distance</t>
  </si>
  <si>
    <t>TSP Value</t>
  </si>
  <si>
    <t>TSP Path</t>
  </si>
  <si>
    <t>max distance(m)</t>
  </si>
  <si>
    <t>max distance (km)</t>
  </si>
  <si>
    <t>[(0.739297752,1.240812615),(0.774053523,1.190489083),(0.319918852,1.129751625),(0.447676953,1.397659665),(0.441917367,1.412494964),(0.429874595,1.446354351),(0.589572221,1.40987697),(0.622733477,1.457873524),(0.648913416,1.502728486),(0.602313125,1.624028869),(0.510508806,1.802052453),(0.56147242,1.822821871),(0.557109097,1.830326787),(0.562868684,1.928588823),(0.612086969,1.916022453),(0.648913416,1.893507705),(0.658512727,1.841496894),(0.705113018,1.842718624),(0.673173492,1.88006867),(0.675093355,1.912357261),(0.666715774,1.918640447),(0.666715774,1.940282529),(0.6557202,1.957910355),(0.629365728,1.957212223),(0.651007811,1.973094719),(0.680329342,1.994911335),(0.632507321,2.038893632),(0.589746754,2.022836603),(0.593586479,2.084272193),(0.636696111,2.114640922),(0.635823447,2.071356756),(0.642281165,2.069087828),(0.660258056,2.085668456),(0.706683814,2.120749574),(0.749444381,2.131047017),(0.720820981,2.164208272),(0.338244809,2.708750999),(0.361632221,2.725680693),(0.248709418,2.978927967),(1.021017612,2.705260341),(1.045801288,2.611885226),(1.064127245,2.677684138),(1.17896991,2.779960433),(1.182984167,2.675589743),(1.105317015,2.626720524),(1.064650844,2.478367538),(1.021017612,2.391101075),(0.837234442,2.155481626),(0.817686755,2.124938364),(0.849975346,2.115339053),(0.851720675,1.989675347),(0.778416846,1.928588823),(0.763232482,1.933824811),(0.760439955,1.80606671),(0.763581548,1.788962483),(0.81978115,1.805543111),(0.846484687,1.621061809),(0.83950337,1.545489053),(0.719773784,1.423316005),(0.672475361,1.367465469),(0.739297752,1.240812615)]</t>
  </si>
  <si>
    <t>TSP Distance (km)</t>
  </si>
  <si>
    <t>[(0.739297752,1.240812615),(0.774053523,1.190489083),(0.719773784,1.423316005),(0.648913416,1.502728486),(0.622733477,1.457873524),(0.589572221,1.40987697),(0.672475361,1.367465469),(0.739297752,1.240812615)]</t>
  </si>
  <si>
    <t>[(0.739297752,1.240812615),(0.774053523,1.190489083),(0.672475361,1.367465469),(0.589572221,1.40987697),(0.447676953,1.397659665),(0.441917367,1.412494964),(0.622733477,1.457873524),(0.648913416,1.502728486),(0.719773784,1.423316005),(0.739297752,1.240812615)]</t>
  </si>
  <si>
    <t>[(0.739297752,1.240812615),(0.719773784,1.423316005),(0.763581548,1.788962483),(0.760439955,1.80606671),(0.705113018,1.842718624),(0.673173492,1.88006867),(0.675093355,1.912357261),(0.666715774,1.918640447),(0.666715774,1.940282529),(0.6557202,1.957910355),(0.651007811,1.973094719),(0.629365728,1.957212223),(0.648913416,1.893507705),(0.658512727,1.841496894),(0.648913416,1.502728486),(0.622733477,1.457873524),(0.672475361,1.367465469),(0.739297752,1.240812615)]</t>
  </si>
  <si>
    <t>[(0.739297752,1.240812615),(0.719773784,1.423316005),(0.763581548,1.788962483),(0.760439955,1.80606671),(0.705113018,1.842718624),(0.763232482,1.933824811),(0.778416846,1.928588823),(0.851720675,1.989675347),(0.849975346,2.115339053),(0.837234442,2.155481626),(0.817686755,2.124938364),(0.749444381,2.131047017),(0.720820981,2.164208272),(0.706683814,2.120749574),(0.660258056,2.085668456),(0.642281165,2.069087828),(0.635823447,2.071356756),(0.632507321,2.038893632),(0.589746754,2.022836603),(0.629365728,1.957212223),(0.651007811,1.973094719),(0.6557202,1.957910355),(0.666715774,1.940282529),(0.666715774,1.918640447),(0.675093355,1.912357261),(0.673173492,1.88006867),(0.648913416,1.893507705),(0.612086969,1.916022453),(0.562868684,1.928588823),(0.557109097,1.830326787),(0.56147242,1.822821871),(0.602313125,1.624028869),(0.648913416,1.502728486),(0.622733477,1.457873524),(0.672475361,1.367465469),(0.739297752,1.240812615)]</t>
  </si>
  <si>
    <t>[(0.739297752,1.240812615),(0.719773784,1.423316005),(0.83950337,1.545489053),(0.846484687,1.621061809),(0.81978115,1.805543111),(0.763581548,1.788962483),(0.760439955,1.80606671),(0.763232482,1.933824811),(0.778416846,1.928588823),(0.851720675,1.989675347),(0.849975346,2.115339053),(0.837234442,2.155481626),(0.817686755,2.124938364),(0.749444381,2.131047017),(0.720820981,2.164208272),(0.706683814,2.120749574),(0.660258056,2.085668456),(0.636696111,2.114640922),(0.593586479,2.084272193),(0.635823447,2.071356756),(0.642281165,2.069087828),(0.632507321,2.038893632),(0.589746754,2.022836603),(0.629365728,1.957212223),(0.651007811,1.973094719),(0.6557202,1.957910355),(0.666715774,1.940282529),(0.666715774,1.918640447),(0.675093355,1.912357261),(0.673173492,1.88006867),(0.705113018,1.842718624),(0.658512727,1.841496894),(0.648913416,1.893507705),(0.612086969,1.916022453),(0.562868684,1.928588823),(0.557109097,1.830326787),(0.56147242,1.822821871),(0.510508806,1.802052453),(0.602313125,1.624028869),(0.648913416,1.502728486),(0.622733477,1.457873524),(0.672475361,1.367465469),(0.739297752,1.240812615)]</t>
  </si>
  <si>
    <t>[(0.739297752,1.240812615),(0.719773784,1.423316005),(0.672475361,1.367465469),(0.739297752,1.240812615)]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</si>
</sst>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4" fillId="2" borderId="0" xfId="0" applyFont="1" applyFill="1"/>
    <xf numFmtId="0" fontId="2" fillId="0" borderId="1" xfId="0" applyFont="1" applyBorder="1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164" fontId="0" fillId="0" borderId="1" xfId="1" applyNumberFormat="1" applyFont="1" applyBorder="1"/>
    <xf numFmtId="165" fontId="0" fillId="0" borderId="1" xfId="0" applyNumberFormat="1" applyBorder="1"/>
    <xf numFmtId="2" fontId="0" fillId="0" borderId="1" xfId="0" applyNumberFormat="1" applyBorder="1"/>
    <xf numFmtId="2" fontId="0" fillId="0" borderId="0" xfId="0" applyNumberForma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18000</c:v>
                </c:pt>
                <c:pt idx="1">
                  <c:v>16000</c:v>
                </c:pt>
                <c:pt idx="2">
                  <c:v>15000</c:v>
                </c:pt>
                <c:pt idx="3">
                  <c:v>14000</c:v>
                </c:pt>
                <c:pt idx="4">
                  <c:v>13000</c:v>
                </c:pt>
                <c:pt idx="5">
                  <c:v>12000</c:v>
                </c:pt>
                <c:pt idx="6">
                  <c:v>10000</c:v>
                </c:pt>
                <c:pt idx="7">
                  <c:v>9000</c:v>
                </c:pt>
                <c:pt idx="8">
                  <c:v>8000</c:v>
                </c:pt>
                <c:pt idx="9">
                  <c:v>7000</c:v>
                </c:pt>
                <c:pt idx="10">
                  <c:v>6000</c:v>
                </c:pt>
                <c:pt idx="11">
                  <c:v>5000</c:v>
                </c:pt>
                <c:pt idx="12">
                  <c:v>4000</c:v>
                </c:pt>
                <c:pt idx="13">
                  <c:v>3000</c:v>
                </c:pt>
                <c:pt idx="14">
                  <c:v>2500</c:v>
                </c:pt>
                <c:pt idx="15">
                  <c:v>2100</c:v>
                </c:pt>
              </c:numCache>
            </c:numRef>
          </c:xVal>
          <c:yVal>
            <c:numRef>
              <c:f>Sheet1!$C$2:$C$17</c:f>
              <c:numCache>
                <c:formatCode>0.00</c:formatCode>
                <c:ptCount val="16"/>
                <c:pt idx="0">
                  <c:v>693.07159126299996</c:v>
                </c:pt>
                <c:pt idx="1">
                  <c:v>653.49847562800005</c:v>
                </c:pt>
                <c:pt idx="2">
                  <c:v>624.473487998</c:v>
                </c:pt>
                <c:pt idx="3">
                  <c:v>589.01945840799999</c:v>
                </c:pt>
                <c:pt idx="4">
                  <c:v>543.58456239500003</c:v>
                </c:pt>
                <c:pt idx="5">
                  <c:v>494.60317694499997</c:v>
                </c:pt>
                <c:pt idx="6">
                  <c:v>386.78790880000003</c:v>
                </c:pt>
                <c:pt idx="7">
                  <c:v>325.11935523300002</c:v>
                </c:pt>
                <c:pt idx="8">
                  <c:v>260.99454657000001</c:v>
                </c:pt>
                <c:pt idx="9">
                  <c:v>152.18773838300001</c:v>
                </c:pt>
                <c:pt idx="10">
                  <c:v>131.94666737</c:v>
                </c:pt>
                <c:pt idx="11">
                  <c:v>108.61829493</c:v>
                </c:pt>
                <c:pt idx="12">
                  <c:v>102.22718961</c:v>
                </c:pt>
                <c:pt idx="13">
                  <c:v>59.435165580000003</c:v>
                </c:pt>
                <c:pt idx="14">
                  <c:v>37.03717425</c:v>
                </c:pt>
                <c:pt idx="15" formatCode="General">
                  <c:v>34.64919519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36768"/>
        <c:axId val="424729712"/>
      </c:scatterChart>
      <c:valAx>
        <c:axId val="42473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distance (km)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9712"/>
        <c:crosses val="autoZero"/>
        <c:crossBetween val="midCat"/>
      </c:valAx>
      <c:valAx>
        <c:axId val="4247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3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414337</xdr:colOff>
      <xdr:row>20</xdr:row>
      <xdr:rowOff>28575</xdr:rowOff>
    </xdr:from>
    <xdr:to>
      <xdr:col>10</xdr:col>
      <xdr:colOff>109537</xdr:colOff>
      <xdr:row>34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D14" sqref="D14"/>
    </sheetView>
  </sheetViews>
  <sheetFormatPr defaultRowHeight="15" x14ac:dyDescent="0.25"/>
  <cols>
    <col min="1" max="1" width="27.7109375" customWidth="1"/>
    <col min="2" max="3" width="59.28515625" hidden="1" customWidth="1"/>
    <col min="4" max="4" width="30.5703125" bestFit="1" customWidth="1"/>
    <col min="5" max="5" width="13.140625" bestFit="1" customWidth="1"/>
    <col min="6" max="6" width="14.7109375" bestFit="1" customWidth="1"/>
    <col min="7" max="7" width="13.42578125" bestFit="1" customWidth="1"/>
    <col min="8" max="11" width="59.28515625" hidden="1" customWidth="1"/>
    <col min="12" max="12" width="15.5703125" bestFit="1" customWidth="1"/>
    <col min="13" max="13" width="24" bestFit="1" customWidth="1"/>
    <col min="14" max="14" width="0" hidden="1" customWidth="1"/>
    <col min="15" max="15" width="9" bestFit="1" customWidth="1"/>
    <col min="16" max="16" width="30.5703125" hidden="1" customWidth="1"/>
    <col min="17" max="17" width="10.7109375" bestFit="1" customWidth="1"/>
    <col min="18" max="18" width="30.5703125" hidden="1" customWidth="1"/>
  </cols>
  <sheetData>
    <row r="1" spans="1:18" x14ac:dyDescent="0.25">
      <c r="A1" t="s">
        <v>180</v>
      </c>
      <c r="D1" t="s">
        <v>179</v>
      </c>
      <c r="E1">
        <f>RADIANS(G1)</f>
        <v>0.73929775212026339</v>
      </c>
      <c r="F1">
        <f>RADIANS(L1)</f>
        <v>1.2408126148936902</v>
      </c>
      <c r="G1">
        <v>42.358640999999999</v>
      </c>
      <c r="L1">
        <v>71.093326000000005</v>
      </c>
    </row>
    <row r="2" spans="1:18" ht="23.25" x14ac:dyDescent="0.35">
      <c r="A2" s="1" t="s">
        <v>157</v>
      </c>
    </row>
    <row r="3" spans="1:18" x14ac:dyDescent="0.25">
      <c r="A3" s="2" t="s">
        <v>0</v>
      </c>
      <c r="B3" s="2" t="s">
        <v>153</v>
      </c>
      <c r="C3" s="2" t="s">
        <v>153</v>
      </c>
      <c r="D3" s="2" t="s">
        <v>175</v>
      </c>
      <c r="E3" s="2" t="s">
        <v>177</v>
      </c>
      <c r="F3" s="2" t="s">
        <v>178</v>
      </c>
      <c r="G3" s="2" t="s">
        <v>174</v>
      </c>
      <c r="H3" s="2" t="s">
        <v>154</v>
      </c>
      <c r="I3" s="2" t="s">
        <v>154</v>
      </c>
      <c r="J3" s="2" t="s">
        <v>154</v>
      </c>
      <c r="K3" s="2" t="s">
        <v>154</v>
      </c>
      <c r="L3" s="2" t="s">
        <v>173</v>
      </c>
      <c r="M3" s="2" t="s">
        <v>152</v>
      </c>
      <c r="N3" s="2" t="s">
        <v>151</v>
      </c>
      <c r="O3" s="2" t="s">
        <v>155</v>
      </c>
      <c r="P3" s="2" t="s">
        <v>1</v>
      </c>
      <c r="Q3" s="2" t="s">
        <v>156</v>
      </c>
      <c r="R3" s="2" t="s">
        <v>2</v>
      </c>
    </row>
    <row r="4" spans="1:18" x14ac:dyDescent="0.25">
      <c r="A4" s="3" t="s">
        <v>3</v>
      </c>
      <c r="B4" s="3" t="e">
        <f>_xlfn.NUMBERVALUE(LEFT(#REF!,5))</f>
        <v>#REF!</v>
      </c>
      <c r="C4" s="3">
        <v>44.35</v>
      </c>
      <c r="D4" s="3" t="s">
        <v>4</v>
      </c>
      <c r="E4" s="7">
        <f>RADIANS(G4)</f>
        <v>0.77405352325948518</v>
      </c>
      <c r="F4" s="7">
        <f>RADIANS(L4)</f>
        <v>1.1904890827853321</v>
      </c>
      <c r="G4" s="8">
        <f>IF(ISERROR(C4),"",C4)</f>
        <v>44.35</v>
      </c>
      <c r="H4" s="3" t="e">
        <f>MID(#REF!,8,7)</f>
        <v>#REF!</v>
      </c>
      <c r="I4" s="3" t="e">
        <f>IF(RIGHT(H4,1)="?",LEFT(H4,LEN(H4)-1),_xlfn.NUMBERVALUE(H4))</f>
        <v>#REF!</v>
      </c>
      <c r="J4" s="3" t="s">
        <v>158</v>
      </c>
      <c r="K4" s="3">
        <f>IF(ISERROR(J4),"",_xlfn.NUMBERVALUE(J4))</f>
        <v>68.209999999999994</v>
      </c>
      <c r="L4" s="8">
        <f>IF(AND(NOT(ISERROR(K4)),K4&lt;&gt;0),K4,"")</f>
        <v>68.209999999999994</v>
      </c>
      <c r="M4" s="5">
        <v>2254922</v>
      </c>
      <c r="N4" s="3">
        <f t="shared" ref="N4:N35" si="0">_xlfn.NUMBERVALUE(LEFT(R4,7))</f>
        <v>47389</v>
      </c>
      <c r="O4" s="6">
        <f>IF(ISNUMBER(N4),N4,"")</f>
        <v>47389</v>
      </c>
      <c r="P4" s="3" t="str">
        <f t="shared" ref="P4:P35" si="1">IF(ISNUMBER(_xlfn.NUMBERVALUE(LEFT(D4,1))),"",D4)</f>
        <v>Maine</v>
      </c>
      <c r="Q4" s="4">
        <v>6997</v>
      </c>
      <c r="R4" s="3" t="s">
        <v>85</v>
      </c>
    </row>
    <row r="5" spans="1:18" x14ac:dyDescent="0.25">
      <c r="A5" s="3" t="s">
        <v>5</v>
      </c>
      <c r="B5" s="3" t="e">
        <f>_xlfn.NUMBERVALUE(LEFT(#REF!,5))</f>
        <v>#REF!</v>
      </c>
      <c r="C5" s="3">
        <v>14.25</v>
      </c>
      <c r="D5" s="3" t="s">
        <v>5</v>
      </c>
      <c r="E5" s="7">
        <f t="shared" ref="E5:E62" si="2">RADIANS(G5)</f>
        <v>0.24870941840919197</v>
      </c>
      <c r="F5" s="7">
        <f t="shared" ref="F5:F62" si="3">RADIANS(L5)</f>
        <v>2.978927967303922</v>
      </c>
      <c r="G5" s="8">
        <f t="shared" ref="G5:G36" si="4">IF(ISERROR(C5),"",C5)</f>
        <v>14.25</v>
      </c>
      <c r="H5" s="3" t="e">
        <f>MID(#REF!,8,7)</f>
        <v>#REF!</v>
      </c>
      <c r="I5" s="3" t="e">
        <f t="shared" ref="I5:I36" si="5">IF(RIGHT(H5,1)="?",LEFT(H5,LEN(H5)-1),_xlfn.NUMBERVALUE(H5))</f>
        <v>#REF!</v>
      </c>
      <c r="J5" s="3">
        <v>170.68</v>
      </c>
      <c r="K5" s="3">
        <f t="shared" ref="K5:K36" si="6">IF(ISERROR(J5),"",_xlfn.NUMBERVALUE(J5))</f>
        <v>170.68</v>
      </c>
      <c r="L5" s="8">
        <f t="shared" ref="L5:L36" si="7">IF(AND(NOT(ISERROR(K5)),K5&lt;&gt;0),K5,"")</f>
        <v>170.68</v>
      </c>
      <c r="M5" s="5">
        <v>17919</v>
      </c>
      <c r="N5" s="3">
        <f t="shared" si="0"/>
        <v>9000</v>
      </c>
      <c r="O5" s="6">
        <f t="shared" ref="O5:O36" si="8">IF(ISNUMBER(N5),N5,"")</f>
        <v>9000</v>
      </c>
      <c r="P5" s="3" t="str">
        <f t="shared" si="1"/>
        <v>American Samoa</v>
      </c>
      <c r="Q5" s="4">
        <v>32447</v>
      </c>
      <c r="R5" s="3" t="s">
        <v>86</v>
      </c>
    </row>
    <row r="6" spans="1:18" x14ac:dyDescent="0.25">
      <c r="A6" s="3" t="s">
        <v>6</v>
      </c>
      <c r="B6" s="3" t="e">
        <f>_xlfn.NUMBERVALUE(LEFT(#REF!,5))</f>
        <v>#REF!</v>
      </c>
      <c r="C6" s="3">
        <v>38.68</v>
      </c>
      <c r="D6" s="3" t="s">
        <v>7</v>
      </c>
      <c r="E6" s="7">
        <f t="shared" si="2"/>
        <v>0.67509335467140663</v>
      </c>
      <c r="F6" s="7">
        <f t="shared" si="3"/>
        <v>1.9123572614101867</v>
      </c>
      <c r="G6" s="8">
        <f t="shared" si="4"/>
        <v>38.68</v>
      </c>
      <c r="H6" s="3" t="e">
        <f>MID(#REF!,8,7)</f>
        <v>#REF!</v>
      </c>
      <c r="I6" s="3" t="e">
        <f t="shared" si="5"/>
        <v>#REF!</v>
      </c>
      <c r="J6" s="3">
        <v>109.57</v>
      </c>
      <c r="K6" s="3">
        <f t="shared" si="6"/>
        <v>109.57</v>
      </c>
      <c r="L6" s="8">
        <f t="shared" si="7"/>
        <v>109.57</v>
      </c>
      <c r="M6" s="5">
        <v>1082866</v>
      </c>
      <c r="N6" s="3">
        <f t="shared" si="0"/>
        <v>76518</v>
      </c>
      <c r="O6" s="6">
        <f t="shared" si="8"/>
        <v>76518</v>
      </c>
      <c r="P6" s="3" t="str">
        <f t="shared" si="1"/>
        <v>Utah</v>
      </c>
      <c r="Q6" s="4">
        <v>10695</v>
      </c>
      <c r="R6" s="3" t="s">
        <v>87</v>
      </c>
    </row>
    <row r="7" spans="1:18" x14ac:dyDescent="0.25">
      <c r="A7" s="3" t="s">
        <v>8</v>
      </c>
      <c r="B7" s="3" t="e">
        <f>_xlfn.NUMBERVALUE(LEFT(#REF!,5))</f>
        <v>#REF!</v>
      </c>
      <c r="C7" s="3">
        <v>43.75</v>
      </c>
      <c r="D7" s="3" t="s">
        <v>9</v>
      </c>
      <c r="E7" s="7">
        <f t="shared" si="2"/>
        <v>0.76358154774751918</v>
      </c>
      <c r="F7" s="7">
        <f t="shared" si="3"/>
        <v>1.7889624832941877</v>
      </c>
      <c r="G7" s="8">
        <f t="shared" si="4"/>
        <v>43.75</v>
      </c>
      <c r="H7" s="3" t="e">
        <f>MID(#REF!,8,7)</f>
        <v>#REF!</v>
      </c>
      <c r="I7" s="3" t="e">
        <f t="shared" si="5"/>
        <v>#REF!</v>
      </c>
      <c r="J7" s="3">
        <v>102.5</v>
      </c>
      <c r="K7" s="3">
        <f t="shared" si="6"/>
        <v>102.5</v>
      </c>
      <c r="L7" s="8">
        <f t="shared" si="7"/>
        <v>102.5</v>
      </c>
      <c r="M7" s="5">
        <v>892372</v>
      </c>
      <c r="N7" s="3">
        <f t="shared" si="0"/>
        <v>242755</v>
      </c>
      <c r="O7" s="6">
        <f t="shared" si="8"/>
        <v>242755</v>
      </c>
      <c r="P7" s="3" t="str">
        <f t="shared" si="1"/>
        <v>South Dakota</v>
      </c>
      <c r="Q7" s="4">
        <v>28804</v>
      </c>
      <c r="R7" s="3" t="s">
        <v>88</v>
      </c>
    </row>
    <row r="8" spans="1:18" x14ac:dyDescent="0.25">
      <c r="A8" s="3" t="s">
        <v>10</v>
      </c>
      <c r="B8" s="3" t="e">
        <f>_xlfn.NUMBERVALUE(LEFT(#REF!,5))</f>
        <v>#REF!</v>
      </c>
      <c r="C8" s="3">
        <v>29.25</v>
      </c>
      <c r="D8" s="3" t="s">
        <v>11</v>
      </c>
      <c r="E8" s="7">
        <f t="shared" si="2"/>
        <v>0.51050880620834138</v>
      </c>
      <c r="F8" s="7">
        <f t="shared" si="3"/>
        <v>1.8020524526841453</v>
      </c>
      <c r="G8" s="8">
        <f t="shared" si="4"/>
        <v>29.25</v>
      </c>
      <c r="H8" s="3" t="e">
        <f>MID(#REF!,8,7)</f>
        <v>#REF!</v>
      </c>
      <c r="I8" s="3" t="e">
        <f t="shared" si="5"/>
        <v>#REF!</v>
      </c>
      <c r="J8" s="3">
        <v>103.25</v>
      </c>
      <c r="K8" s="3">
        <f t="shared" si="6"/>
        <v>103.25</v>
      </c>
      <c r="L8" s="8">
        <f t="shared" si="7"/>
        <v>103.25</v>
      </c>
      <c r="M8" s="5">
        <v>316953</v>
      </c>
      <c r="N8" s="3">
        <f t="shared" si="0"/>
        <v>801163</v>
      </c>
      <c r="O8" s="6">
        <f t="shared" si="8"/>
        <v>801163</v>
      </c>
      <c r="P8" s="3" t="str">
        <f t="shared" si="1"/>
        <v>Texas</v>
      </c>
      <c r="Q8" s="4">
        <v>16235</v>
      </c>
      <c r="R8" s="3" t="s">
        <v>89</v>
      </c>
    </row>
    <row r="9" spans="1:18" x14ac:dyDescent="0.25">
      <c r="A9" s="3" t="s">
        <v>12</v>
      </c>
      <c r="B9" s="3" t="e">
        <f>_xlfn.NUMBERVALUE(LEFT(#REF!,5))</f>
        <v>#REF!</v>
      </c>
      <c r="C9" s="3">
        <v>25.65</v>
      </c>
      <c r="D9" s="3" t="s">
        <v>13</v>
      </c>
      <c r="E9" s="7">
        <f t="shared" si="2"/>
        <v>0.44767695313654549</v>
      </c>
      <c r="F9" s="7">
        <f t="shared" si="3"/>
        <v>1.3976596649970592</v>
      </c>
      <c r="G9" s="8">
        <f t="shared" si="4"/>
        <v>25.65</v>
      </c>
      <c r="H9" s="3" t="e">
        <f>MID(#REF!,8,7)</f>
        <v>#REF!</v>
      </c>
      <c r="I9" s="3" t="e">
        <f t="shared" si="5"/>
        <v>#REF!</v>
      </c>
      <c r="J9" s="3" t="s">
        <v>159</v>
      </c>
      <c r="K9" s="3">
        <f t="shared" si="6"/>
        <v>80.08</v>
      </c>
      <c r="L9" s="8">
        <f t="shared" si="7"/>
        <v>80.08</v>
      </c>
      <c r="M9" s="5">
        <v>486848</v>
      </c>
      <c r="N9" s="3">
        <f t="shared" si="0"/>
        <v>172924</v>
      </c>
      <c r="O9" s="6">
        <f t="shared" si="8"/>
        <v>172924</v>
      </c>
      <c r="P9" s="3" t="str">
        <f t="shared" si="1"/>
        <v>Florida</v>
      </c>
      <c r="Q9" s="4">
        <v>29400</v>
      </c>
      <c r="R9" s="3" t="s">
        <v>90</v>
      </c>
    </row>
    <row r="10" spans="1:18" x14ac:dyDescent="0.25">
      <c r="A10" s="3" t="s">
        <v>14</v>
      </c>
      <c r="B10" s="3" t="e">
        <f>_xlfn.NUMBERVALUE(LEFT(#REF!,5))</f>
        <v>#REF!</v>
      </c>
      <c r="C10" s="3">
        <v>38.57</v>
      </c>
      <c r="D10" s="3" t="s">
        <v>15</v>
      </c>
      <c r="E10" s="7">
        <f t="shared" si="2"/>
        <v>0.67317349249421288</v>
      </c>
      <c r="F10" s="7">
        <f t="shared" si="3"/>
        <v>1.8800686702482918</v>
      </c>
      <c r="G10" s="8">
        <f t="shared" si="4"/>
        <v>38.57</v>
      </c>
      <c r="H10" s="3" t="e">
        <f>MID(#REF!,8,7)</f>
        <v>#REF!</v>
      </c>
      <c r="I10" s="3" t="e">
        <f t="shared" si="5"/>
        <v>#REF!</v>
      </c>
      <c r="J10" s="3">
        <v>107.72</v>
      </c>
      <c r="K10" s="3">
        <f t="shared" si="6"/>
        <v>107.72</v>
      </c>
      <c r="L10" s="8">
        <f t="shared" si="7"/>
        <v>107.72</v>
      </c>
      <c r="M10" s="5">
        <v>175852</v>
      </c>
      <c r="N10" s="3">
        <f t="shared" si="0"/>
        <v>32950</v>
      </c>
      <c r="O10" s="6">
        <f t="shared" si="8"/>
        <v>32950</v>
      </c>
      <c r="P10" s="3" t="str">
        <f t="shared" si="1"/>
        <v>Colorado</v>
      </c>
      <c r="Q10" s="4">
        <v>36454</v>
      </c>
      <c r="R10" s="3" t="s">
        <v>91</v>
      </c>
    </row>
    <row r="11" spans="1:18" x14ac:dyDescent="0.25">
      <c r="A11" s="3" t="s">
        <v>16</v>
      </c>
      <c r="B11" s="3" t="e">
        <f>_xlfn.NUMBERVALUE(LEFT(#REF!,5))</f>
        <v>#REF!</v>
      </c>
      <c r="C11" s="3">
        <v>37.57</v>
      </c>
      <c r="D11" s="3" t="s">
        <v>7</v>
      </c>
      <c r="E11" s="7">
        <f t="shared" si="2"/>
        <v>0.65572019997426967</v>
      </c>
      <c r="F11" s="7">
        <f t="shared" si="3"/>
        <v>1.957910354887239</v>
      </c>
      <c r="G11" s="8">
        <f t="shared" si="4"/>
        <v>37.57</v>
      </c>
      <c r="H11" s="3" t="e">
        <f>MID(#REF!,8,7)</f>
        <v>#REF!</v>
      </c>
      <c r="I11" s="3" t="e">
        <f t="shared" si="5"/>
        <v>#REF!</v>
      </c>
      <c r="J11" s="3">
        <v>112.18</v>
      </c>
      <c r="K11" s="3">
        <f t="shared" si="6"/>
        <v>112.18</v>
      </c>
      <c r="L11" s="8">
        <f t="shared" si="7"/>
        <v>112.18</v>
      </c>
      <c r="M11" s="5">
        <v>1311875</v>
      </c>
      <c r="N11" s="3">
        <f t="shared" si="0"/>
        <v>35835</v>
      </c>
      <c r="O11" s="6">
        <f t="shared" si="8"/>
        <v>35835</v>
      </c>
      <c r="P11" s="3" t="str">
        <f t="shared" si="1"/>
        <v>Utah</v>
      </c>
      <c r="Q11" s="4">
        <v>10283</v>
      </c>
      <c r="R11" s="3" t="s">
        <v>92</v>
      </c>
    </row>
    <row r="12" spans="1:18" x14ac:dyDescent="0.25">
      <c r="A12" s="3" t="s">
        <v>17</v>
      </c>
      <c r="B12" s="3" t="e">
        <f>_xlfn.NUMBERVALUE(LEFT(#REF!,5))</f>
        <v>#REF!</v>
      </c>
      <c r="C12" s="3">
        <v>38.200000000000003</v>
      </c>
      <c r="D12" s="3" t="s">
        <v>7</v>
      </c>
      <c r="E12" s="7">
        <f t="shared" si="2"/>
        <v>0.66671577426183393</v>
      </c>
      <c r="F12" s="7">
        <f t="shared" si="3"/>
        <v>1.9186404467173666</v>
      </c>
      <c r="G12" s="8">
        <f t="shared" si="4"/>
        <v>38.200000000000003</v>
      </c>
      <c r="H12" s="3" t="e">
        <f>MID(#REF!,8,7)</f>
        <v>#REF!</v>
      </c>
      <c r="I12" s="3" t="e">
        <f t="shared" si="5"/>
        <v>#REF!</v>
      </c>
      <c r="J12" s="3" t="s">
        <v>160</v>
      </c>
      <c r="K12" s="3">
        <f t="shared" si="6"/>
        <v>109.93</v>
      </c>
      <c r="L12" s="8">
        <f t="shared" si="7"/>
        <v>109.93</v>
      </c>
      <c r="M12" s="5">
        <v>462242</v>
      </c>
      <c r="N12" s="3">
        <f t="shared" si="0"/>
        <v>337597</v>
      </c>
      <c r="O12" s="6">
        <f t="shared" si="8"/>
        <v>337597</v>
      </c>
      <c r="P12" s="3" t="str">
        <f t="shared" si="1"/>
        <v>Utah</v>
      </c>
      <c r="Q12" s="4">
        <v>23632</v>
      </c>
      <c r="R12" s="3" t="s">
        <v>93</v>
      </c>
    </row>
    <row r="13" spans="1:18" x14ac:dyDescent="0.25">
      <c r="A13" s="3" t="s">
        <v>18</v>
      </c>
      <c r="B13" s="3" t="e">
        <f>_xlfn.NUMBERVALUE(LEFT(#REF!,5))</f>
        <v>#REF!</v>
      </c>
      <c r="C13" s="3">
        <v>38.200000000000003</v>
      </c>
      <c r="D13" s="3" t="s">
        <v>7</v>
      </c>
      <c r="E13" s="7">
        <f t="shared" si="2"/>
        <v>0.66671577426183393</v>
      </c>
      <c r="F13" s="7">
        <f t="shared" si="3"/>
        <v>1.9402825294420962</v>
      </c>
      <c r="G13" s="8">
        <f t="shared" si="4"/>
        <v>38.200000000000003</v>
      </c>
      <c r="H13" s="3" t="e">
        <f>MID(#REF!,8,7)</f>
        <v>#REF!</v>
      </c>
      <c r="I13" s="3" t="e">
        <f t="shared" si="5"/>
        <v>#REF!</v>
      </c>
      <c r="J13" s="3">
        <v>111.17</v>
      </c>
      <c r="K13" s="3">
        <f t="shared" si="6"/>
        <v>111.17</v>
      </c>
      <c r="L13" s="8">
        <f t="shared" si="7"/>
        <v>111.17</v>
      </c>
      <c r="M13" s="5">
        <v>663670</v>
      </c>
      <c r="N13" s="3">
        <f t="shared" si="0"/>
        <v>241904</v>
      </c>
      <c r="O13" s="6">
        <f t="shared" si="8"/>
        <v>241904</v>
      </c>
      <c r="P13" s="3" t="str">
        <f t="shared" si="1"/>
        <v>Utah</v>
      </c>
      <c r="Q13" s="4">
        <v>26285</v>
      </c>
      <c r="R13" s="3" t="s">
        <v>94</v>
      </c>
    </row>
    <row r="14" spans="1:18" x14ac:dyDescent="0.25">
      <c r="A14" s="3" t="s">
        <v>19</v>
      </c>
      <c r="B14" s="3" t="e">
        <f>_xlfn.NUMBERVALUE(LEFT(#REF!,5))</f>
        <v>#REF!</v>
      </c>
      <c r="C14" s="3">
        <v>32.17</v>
      </c>
      <c r="D14" s="3" t="s">
        <v>20</v>
      </c>
      <c r="E14" s="7">
        <f t="shared" si="2"/>
        <v>0.56147242036657585</v>
      </c>
      <c r="F14" s="7">
        <f t="shared" si="3"/>
        <v>1.8228218707828778</v>
      </c>
      <c r="G14" s="8">
        <f t="shared" si="4"/>
        <v>32.17</v>
      </c>
      <c r="H14" s="3" t="e">
        <f>MID(#REF!,8,7)</f>
        <v>#REF!</v>
      </c>
      <c r="I14" s="3" t="e">
        <f t="shared" si="5"/>
        <v>#REF!</v>
      </c>
      <c r="J14" s="3">
        <v>104.44</v>
      </c>
      <c r="K14" s="3">
        <f t="shared" si="6"/>
        <v>104.44</v>
      </c>
      <c r="L14" s="8">
        <f t="shared" si="7"/>
        <v>104.44</v>
      </c>
      <c r="M14" s="5">
        <v>388566</v>
      </c>
      <c r="N14" s="3">
        <f t="shared" si="0"/>
        <v>46766</v>
      </c>
      <c r="O14" s="6">
        <f t="shared" si="8"/>
        <v>46766</v>
      </c>
      <c r="P14" s="3" t="str">
        <f t="shared" si="1"/>
        <v>New Mexico</v>
      </c>
      <c r="Q14" s="4">
        <v>11092</v>
      </c>
      <c r="R14" s="3" t="s">
        <v>95</v>
      </c>
    </row>
    <row r="15" spans="1:18" x14ac:dyDescent="0.25">
      <c r="A15" s="3" t="s">
        <v>21</v>
      </c>
      <c r="B15" s="3" t="e">
        <f>_xlfn.NUMBERVALUE(LEFT(#REF!,5))</f>
        <v>#REF!</v>
      </c>
      <c r="C15" s="3">
        <v>34.01</v>
      </c>
      <c r="D15" s="3" t="s">
        <v>22</v>
      </c>
      <c r="E15" s="7">
        <f t="shared" si="2"/>
        <v>0.59358647860327141</v>
      </c>
      <c r="F15" s="7">
        <f t="shared" si="3"/>
        <v>2.0842721927316283</v>
      </c>
      <c r="G15" s="8">
        <f t="shared" si="4"/>
        <v>34.01</v>
      </c>
      <c r="H15" s="3" t="e">
        <f>MID(#REF!,8,7)</f>
        <v>#REF!</v>
      </c>
      <c r="I15" s="3" t="e">
        <f t="shared" si="5"/>
        <v>#REF!</v>
      </c>
      <c r="J15" s="3">
        <v>119.42</v>
      </c>
      <c r="K15" s="3">
        <f t="shared" si="6"/>
        <v>119.42</v>
      </c>
      <c r="L15" s="8">
        <f t="shared" si="7"/>
        <v>119.42</v>
      </c>
      <c r="M15" s="5">
        <v>212029</v>
      </c>
      <c r="N15" s="3">
        <f t="shared" si="0"/>
        <v>249561</v>
      </c>
      <c r="O15" s="6">
        <f t="shared" si="8"/>
        <v>249561</v>
      </c>
      <c r="P15" s="3" t="str">
        <f t="shared" si="1"/>
        <v>California</v>
      </c>
      <c r="Q15" s="4">
        <v>29285</v>
      </c>
      <c r="R15" s="3" t="s">
        <v>96</v>
      </c>
    </row>
    <row r="16" spans="1:18" x14ac:dyDescent="0.25">
      <c r="A16" s="3" t="s">
        <v>23</v>
      </c>
      <c r="B16" s="3" t="e">
        <f>_xlfn.NUMBERVALUE(LEFT(#REF!,5))</f>
        <v>#REF!</v>
      </c>
      <c r="C16" s="3">
        <v>33.78</v>
      </c>
      <c r="D16" s="3" t="s">
        <v>24</v>
      </c>
      <c r="E16" s="7">
        <f t="shared" si="2"/>
        <v>0.58957222132368459</v>
      </c>
      <c r="F16" s="7">
        <f t="shared" si="3"/>
        <v>1.4098769697610194</v>
      </c>
      <c r="G16" s="8">
        <f t="shared" si="4"/>
        <v>33.78</v>
      </c>
      <c r="H16" s="3" t="e">
        <f>MID(#REF!,8,7)</f>
        <v>#REF!</v>
      </c>
      <c r="I16" s="3" t="e">
        <f t="shared" si="5"/>
        <v>#REF!</v>
      </c>
      <c r="J16" s="3" t="s">
        <v>161</v>
      </c>
      <c r="K16" s="3">
        <f t="shared" si="6"/>
        <v>80.78</v>
      </c>
      <c r="L16" s="8">
        <f t="shared" si="7"/>
        <v>80.78</v>
      </c>
      <c r="M16" s="5">
        <v>120340</v>
      </c>
      <c r="N16" s="3">
        <f t="shared" si="0"/>
        <v>26545</v>
      </c>
      <c r="O16" s="6">
        <f t="shared" si="8"/>
        <v>26545</v>
      </c>
      <c r="P16" s="3" t="str">
        <f t="shared" si="1"/>
        <v>South Carolina</v>
      </c>
      <c r="Q16" s="4">
        <v>37935</v>
      </c>
      <c r="R16" s="3" t="s">
        <v>97</v>
      </c>
    </row>
    <row r="17" spans="1:18" x14ac:dyDescent="0.25">
      <c r="A17" s="3" t="s">
        <v>25</v>
      </c>
      <c r="B17" s="3" t="e">
        <f>_xlfn.NUMBERVALUE(LEFT(#REF!,5))</f>
        <v>#REF!</v>
      </c>
      <c r="C17" s="3">
        <v>42.94</v>
      </c>
      <c r="D17" s="3" t="s">
        <v>26</v>
      </c>
      <c r="E17" s="7">
        <f t="shared" si="2"/>
        <v>0.74944438080636511</v>
      </c>
      <c r="F17" s="7">
        <f t="shared" si="3"/>
        <v>2.1310470166850761</v>
      </c>
      <c r="G17" s="8">
        <f t="shared" si="4"/>
        <v>42.94</v>
      </c>
      <c r="H17" s="3" t="e">
        <f>MID(#REF!,8,7)</f>
        <v>#REF!</v>
      </c>
      <c r="I17" s="3" t="e">
        <f t="shared" si="5"/>
        <v>#REF!</v>
      </c>
      <c r="J17" s="3" t="s">
        <v>162</v>
      </c>
      <c r="K17" s="3">
        <f t="shared" si="6"/>
        <v>122.1</v>
      </c>
      <c r="L17" s="8">
        <f t="shared" si="7"/>
        <v>122.1</v>
      </c>
      <c r="M17" s="5">
        <v>523027</v>
      </c>
      <c r="N17" s="3">
        <f t="shared" si="0"/>
        <v>183224</v>
      </c>
      <c r="O17" s="6">
        <f t="shared" si="8"/>
        <v>183224</v>
      </c>
      <c r="P17" s="3" t="str">
        <f t="shared" si="1"/>
        <v>Oregon</v>
      </c>
      <c r="Q17" s="4">
        <v>873</v>
      </c>
      <c r="R17" s="3" t="s">
        <v>98</v>
      </c>
    </row>
    <row r="18" spans="1:18" x14ac:dyDescent="0.25">
      <c r="A18" s="3" t="s">
        <v>27</v>
      </c>
      <c r="B18" s="3" t="e">
        <f>_xlfn.NUMBERVALUE(LEFT(#REF!,5))</f>
        <v>#REF!</v>
      </c>
      <c r="C18" s="3">
        <v>41.24</v>
      </c>
      <c r="D18" s="3" t="s">
        <v>28</v>
      </c>
      <c r="E18" s="7">
        <f t="shared" si="2"/>
        <v>0.71977378352246157</v>
      </c>
      <c r="F18" s="7">
        <f t="shared" si="3"/>
        <v>1.4233160050013758</v>
      </c>
      <c r="G18" s="8">
        <f t="shared" si="4"/>
        <v>41.24</v>
      </c>
      <c r="H18" s="3" t="e">
        <f>MID(#REF!,8,7)</f>
        <v>#REF!</v>
      </c>
      <c r="I18" s="3" t="e">
        <f t="shared" si="5"/>
        <v>#REF!</v>
      </c>
      <c r="J18" s="3" t="s">
        <v>163</v>
      </c>
      <c r="K18" s="3">
        <f t="shared" si="6"/>
        <v>81.55</v>
      </c>
      <c r="L18" s="8">
        <f t="shared" si="7"/>
        <v>81.55</v>
      </c>
      <c r="M18" s="5">
        <v>2103010</v>
      </c>
      <c r="N18" s="3">
        <f t="shared" si="0"/>
        <v>32860</v>
      </c>
      <c r="O18" s="6">
        <f t="shared" si="8"/>
        <v>32860</v>
      </c>
      <c r="P18" s="3" t="str">
        <f t="shared" si="1"/>
        <v>Ohio</v>
      </c>
      <c r="Q18" s="4">
        <v>36810</v>
      </c>
      <c r="R18" s="3" t="s">
        <v>99</v>
      </c>
    </row>
    <row r="19" spans="1:18" x14ac:dyDescent="0.25">
      <c r="A19" s="3" t="s">
        <v>29</v>
      </c>
      <c r="B19" s="3" t="e">
        <f>_xlfn.NUMBERVALUE(LEFT(#REF!,5))</f>
        <v>#REF!</v>
      </c>
      <c r="C19" s="3">
        <v>36.24</v>
      </c>
      <c r="D19" s="3" t="s">
        <v>100</v>
      </c>
      <c r="E19" s="7">
        <f t="shared" si="2"/>
        <v>0.63250732092274509</v>
      </c>
      <c r="F19" s="7">
        <f t="shared" si="3"/>
        <v>2.0388936321797755</v>
      </c>
      <c r="G19" s="8">
        <f t="shared" si="4"/>
        <v>36.24</v>
      </c>
      <c r="H19" s="3" t="e">
        <f>MID(#REF!,8,7)</f>
        <v>#REF!</v>
      </c>
      <c r="I19" s="3" t="e">
        <f t="shared" si="5"/>
        <v>#REF!</v>
      </c>
      <c r="J19" s="3">
        <v>116.82</v>
      </c>
      <c r="K19" s="3">
        <f t="shared" si="6"/>
        <v>116.82</v>
      </c>
      <c r="L19" s="8">
        <f t="shared" si="7"/>
        <v>116.82</v>
      </c>
      <c r="M19" s="5">
        <v>951972</v>
      </c>
      <c r="N19" s="3">
        <f t="shared" si="0"/>
        <v>33724</v>
      </c>
      <c r="O19" s="6">
        <f t="shared" si="8"/>
        <v>33724</v>
      </c>
      <c r="P19" s="3" t="str">
        <f t="shared" si="1"/>
        <v>California, Nevada</v>
      </c>
      <c r="Q19" s="4">
        <v>34638</v>
      </c>
      <c r="R19" s="3" t="s">
        <v>101</v>
      </c>
    </row>
    <row r="20" spans="1:18" x14ac:dyDescent="0.25">
      <c r="A20" s="3" t="s">
        <v>30</v>
      </c>
      <c r="B20" s="3" t="e">
        <f>_xlfn.NUMBERVALUE(LEFT(#REF!,5))</f>
        <v>#REF!</v>
      </c>
      <c r="C20" s="3">
        <v>63.33</v>
      </c>
      <c r="D20" s="3" t="s">
        <v>31</v>
      </c>
      <c r="E20" s="7">
        <f t="shared" si="2"/>
        <v>1.105317015288009</v>
      </c>
      <c r="F20" s="7">
        <f t="shared" si="3"/>
        <v>2.626720524251466</v>
      </c>
      <c r="G20" s="8">
        <f t="shared" si="4"/>
        <v>63.33</v>
      </c>
      <c r="H20" s="3" t="e">
        <f>MID(#REF!,8,7)</f>
        <v>#REF!</v>
      </c>
      <c r="I20" s="3" t="e">
        <f t="shared" si="5"/>
        <v>#REF!</v>
      </c>
      <c r="J20" s="3">
        <v>150.5</v>
      </c>
      <c r="K20" s="3">
        <f t="shared" si="6"/>
        <v>150.5</v>
      </c>
      <c r="L20" s="8">
        <f t="shared" si="7"/>
        <v>150.5</v>
      </c>
      <c r="M20" s="5">
        <v>530922</v>
      </c>
      <c r="N20" s="3">
        <f t="shared" si="0"/>
        <v>47409</v>
      </c>
      <c r="O20" s="6">
        <f t="shared" si="8"/>
        <v>47409</v>
      </c>
      <c r="P20" s="3" t="str">
        <f t="shared" si="1"/>
        <v>Alaska</v>
      </c>
      <c r="Q20" s="4">
        <v>6267</v>
      </c>
      <c r="R20" s="3" t="s">
        <v>102</v>
      </c>
    </row>
    <row r="21" spans="1:18" x14ac:dyDescent="0.25">
      <c r="A21" s="3" t="s">
        <v>32</v>
      </c>
      <c r="B21" s="3" t="e">
        <f>_xlfn.NUMBERVALUE(LEFT(#REF!,5))</f>
        <v>#REF!</v>
      </c>
      <c r="C21" s="3">
        <v>24.63</v>
      </c>
      <c r="D21" s="3" t="s">
        <v>13</v>
      </c>
      <c r="E21" s="7">
        <f t="shared" si="2"/>
        <v>0.42987459476620338</v>
      </c>
      <c r="F21" s="7">
        <f t="shared" si="3"/>
        <v>1.4463543511277011</v>
      </c>
      <c r="G21" s="8">
        <f t="shared" si="4"/>
        <v>24.63</v>
      </c>
      <c r="H21" s="3" t="e">
        <f>MID(#REF!,8,7)</f>
        <v>#REF!</v>
      </c>
      <c r="I21" s="3" t="e">
        <f t="shared" si="5"/>
        <v>#REF!</v>
      </c>
      <c r="J21" s="3" t="s">
        <v>164</v>
      </c>
      <c r="K21" s="3">
        <f t="shared" si="6"/>
        <v>82.87</v>
      </c>
      <c r="L21" s="8">
        <f t="shared" si="7"/>
        <v>82.87</v>
      </c>
      <c r="M21" s="5">
        <v>58401</v>
      </c>
      <c r="N21" s="3">
        <f t="shared" si="0"/>
        <v>64701</v>
      </c>
      <c r="O21" s="6">
        <f t="shared" si="8"/>
        <v>64701</v>
      </c>
      <c r="P21" s="3" t="str">
        <f t="shared" si="1"/>
        <v>Florida</v>
      </c>
      <c r="Q21" s="4">
        <v>33903</v>
      </c>
      <c r="R21" s="3" t="s">
        <v>103</v>
      </c>
    </row>
    <row r="22" spans="1:18" x14ac:dyDescent="0.25">
      <c r="A22" s="3" t="s">
        <v>33</v>
      </c>
      <c r="B22" s="3" t="e">
        <f>_xlfn.NUMBERVALUE(LEFT(#REF!,5))</f>
        <v>#REF!</v>
      </c>
      <c r="C22" s="3">
        <v>25.32</v>
      </c>
      <c r="D22" s="3" t="s">
        <v>13</v>
      </c>
      <c r="E22" s="7">
        <f t="shared" si="2"/>
        <v>0.44191736660496422</v>
      </c>
      <c r="F22" s="7">
        <f t="shared" si="3"/>
        <v>1.4124949636390109</v>
      </c>
      <c r="G22" s="8">
        <f t="shared" si="4"/>
        <v>25.32</v>
      </c>
      <c r="H22" s="3" t="e">
        <f>MID(#REF!,8,7)</f>
        <v>#REF!</v>
      </c>
      <c r="I22" s="3" t="e">
        <f t="shared" si="5"/>
        <v>#REF!</v>
      </c>
      <c r="J22" s="3" t="s">
        <v>165</v>
      </c>
      <c r="K22" s="3">
        <f t="shared" si="6"/>
        <v>80.930000000000007</v>
      </c>
      <c r="L22" s="8">
        <f t="shared" si="7"/>
        <v>80.930000000000007</v>
      </c>
      <c r="M22" s="5">
        <v>1047116</v>
      </c>
      <c r="N22" s="3">
        <f t="shared" si="0"/>
        <v>15085</v>
      </c>
      <c r="O22" s="6">
        <f t="shared" si="8"/>
        <v>15085</v>
      </c>
      <c r="P22" s="3" t="str">
        <f t="shared" si="1"/>
        <v>Florida</v>
      </c>
      <c r="Q22" s="4">
        <v>12569</v>
      </c>
      <c r="R22" s="3" t="s">
        <v>104</v>
      </c>
    </row>
    <row r="23" spans="1:18" x14ac:dyDescent="0.25">
      <c r="A23" s="3" t="s">
        <v>34</v>
      </c>
      <c r="B23" s="3" t="e">
        <f>_xlfn.NUMBERVALUE(LEFT(#REF!,5))</f>
        <v>#REF!</v>
      </c>
      <c r="C23" s="3">
        <v>67.78</v>
      </c>
      <c r="D23" s="3" t="s">
        <v>31</v>
      </c>
      <c r="E23" s="7">
        <f t="shared" si="2"/>
        <v>1.1829841670017567</v>
      </c>
      <c r="F23" s="7">
        <f t="shared" si="3"/>
        <v>2.6755897433073073</v>
      </c>
      <c r="G23" s="8">
        <f t="shared" si="4"/>
        <v>67.78</v>
      </c>
      <c r="H23" s="3" t="e">
        <f>MID(#REF!,8,7)</f>
        <v>#REF!</v>
      </c>
      <c r="I23" s="3" t="e">
        <f t="shared" si="5"/>
        <v>#REF!</v>
      </c>
      <c r="J23" s="3">
        <v>153.30000000000001</v>
      </c>
      <c r="K23" s="3">
        <f t="shared" si="6"/>
        <v>153.30000000000001</v>
      </c>
      <c r="L23" s="8">
        <f t="shared" si="7"/>
        <v>153.30000000000001</v>
      </c>
      <c r="M23" s="5">
        <v>11012</v>
      </c>
      <c r="N23" s="3">
        <f t="shared" si="0"/>
        <v>75238</v>
      </c>
      <c r="O23" s="6">
        <f t="shared" si="8"/>
        <v>75238</v>
      </c>
      <c r="P23" s="3" t="str">
        <f t="shared" si="1"/>
        <v>Alaska</v>
      </c>
      <c r="Q23" s="4">
        <v>29557</v>
      </c>
      <c r="R23" s="3" t="s">
        <v>105</v>
      </c>
    </row>
    <row r="24" spans="1:18" x14ac:dyDescent="0.25">
      <c r="A24" s="3" t="s">
        <v>35</v>
      </c>
      <c r="B24" s="3" t="e">
        <f>_xlfn.NUMBERVALUE(LEFT(#REF!,5))</f>
        <v>#REF!</v>
      </c>
      <c r="C24" s="3">
        <v>48.8</v>
      </c>
      <c r="D24" s="3" t="s">
        <v>36</v>
      </c>
      <c r="E24" s="7">
        <f t="shared" si="2"/>
        <v>0.85172067497323278</v>
      </c>
      <c r="F24" s="7">
        <f t="shared" si="3"/>
        <v>1.9896753472735358</v>
      </c>
      <c r="G24" s="8">
        <f t="shared" si="4"/>
        <v>48.8</v>
      </c>
      <c r="H24" s="3" t="e">
        <f>MID(#REF!,8,7)</f>
        <v>#REF!</v>
      </c>
      <c r="I24" s="3" t="e">
        <f t="shared" si="5"/>
        <v>#REF!</v>
      </c>
      <c r="J24" s="3">
        <v>114</v>
      </c>
      <c r="K24" s="3">
        <f t="shared" si="6"/>
        <v>114</v>
      </c>
      <c r="L24" s="8">
        <f t="shared" si="7"/>
        <v>114</v>
      </c>
      <c r="M24" s="5">
        <v>2190374</v>
      </c>
      <c r="N24" s="3">
        <f t="shared" si="0"/>
        <v>10135</v>
      </c>
      <c r="O24" s="6">
        <f t="shared" si="8"/>
        <v>10135</v>
      </c>
      <c r="P24" s="3" t="str">
        <f t="shared" si="1"/>
        <v>Montana</v>
      </c>
      <c r="Q24" s="4">
        <v>3784</v>
      </c>
      <c r="R24" s="3" t="s">
        <v>106</v>
      </c>
    </row>
    <row r="25" spans="1:18" x14ac:dyDescent="0.25">
      <c r="A25" s="3" t="s">
        <v>37</v>
      </c>
      <c r="B25" s="3" t="e">
        <f>_xlfn.NUMBERVALUE(LEFT(#REF!,5))</f>
        <v>#REF!</v>
      </c>
      <c r="C25" s="3">
        <v>58.5</v>
      </c>
      <c r="D25" s="3" t="s">
        <v>31</v>
      </c>
      <c r="E25" s="7">
        <f t="shared" si="2"/>
        <v>1.0210176124166828</v>
      </c>
      <c r="F25" s="7">
        <f t="shared" si="3"/>
        <v>2.3911010752322315</v>
      </c>
      <c r="G25" s="8">
        <f t="shared" si="4"/>
        <v>58.5</v>
      </c>
      <c r="H25" s="3" t="e">
        <f>MID(#REF!,8,7)</f>
        <v>#REF!</v>
      </c>
      <c r="I25" s="3" t="e">
        <f t="shared" si="5"/>
        <v>#REF!</v>
      </c>
      <c r="J25" s="3">
        <v>137</v>
      </c>
      <c r="K25" s="3">
        <f t="shared" si="6"/>
        <v>137</v>
      </c>
      <c r="L25" s="8">
        <f t="shared" si="7"/>
        <v>137</v>
      </c>
      <c r="M25" s="5">
        <v>500590</v>
      </c>
      <c r="N25" s="3">
        <f t="shared" si="0"/>
        <v>32248</v>
      </c>
      <c r="O25" s="6">
        <f t="shared" si="8"/>
        <v>32248</v>
      </c>
      <c r="P25" s="3" t="str">
        <f t="shared" si="1"/>
        <v>Alaska</v>
      </c>
      <c r="Q25" s="4">
        <v>29557</v>
      </c>
      <c r="R25" s="3" t="s">
        <v>107</v>
      </c>
    </row>
    <row r="26" spans="1:18" x14ac:dyDescent="0.25">
      <c r="A26" s="3" t="s">
        <v>38</v>
      </c>
      <c r="B26" s="3" t="e">
        <f>_xlfn.NUMBERVALUE(LEFT(#REF!,5))</f>
        <v>#REF!</v>
      </c>
      <c r="C26" s="3">
        <v>36.06</v>
      </c>
      <c r="D26" s="3" t="s">
        <v>39</v>
      </c>
      <c r="E26" s="7">
        <f t="shared" si="2"/>
        <v>0.62936572826915527</v>
      </c>
      <c r="F26" s="7">
        <f t="shared" si="3"/>
        <v>1.9572122231864411</v>
      </c>
      <c r="G26" s="8">
        <f t="shared" si="4"/>
        <v>36.06</v>
      </c>
      <c r="H26" s="3" t="e">
        <f>MID(#REF!,8,7)</f>
        <v>#REF!</v>
      </c>
      <c r="I26" s="3" t="e">
        <f t="shared" si="5"/>
        <v>#REF!</v>
      </c>
      <c r="J26" s="3">
        <v>112.14</v>
      </c>
      <c r="K26" s="3">
        <f t="shared" si="6"/>
        <v>112.14</v>
      </c>
      <c r="L26" s="8">
        <f t="shared" si="7"/>
        <v>112.14</v>
      </c>
      <c r="M26" s="5">
        <v>4564840</v>
      </c>
      <c r="N26" s="3">
        <f t="shared" si="0"/>
        <v>12174</v>
      </c>
      <c r="O26" s="6">
        <f t="shared" si="8"/>
        <v>12174</v>
      </c>
      <c r="P26" s="3" t="str">
        <f t="shared" si="1"/>
        <v>Arizona</v>
      </c>
      <c r="Q26" s="4">
        <v>6997</v>
      </c>
      <c r="R26" s="3" t="s">
        <v>108</v>
      </c>
    </row>
    <row r="27" spans="1:18" x14ac:dyDescent="0.25">
      <c r="A27" s="3" t="s">
        <v>40</v>
      </c>
      <c r="B27" s="3" t="e">
        <f>_xlfn.NUMBERVALUE(LEFT(#REF!,5))</f>
        <v>#REF!</v>
      </c>
      <c r="C27" s="3">
        <v>43.73</v>
      </c>
      <c r="D27" s="3" t="s">
        <v>41</v>
      </c>
      <c r="E27" s="7">
        <f t="shared" si="2"/>
        <v>0.76323248189712023</v>
      </c>
      <c r="F27" s="7">
        <f t="shared" si="3"/>
        <v>1.9338248112097172</v>
      </c>
      <c r="G27" s="8">
        <f t="shared" si="4"/>
        <v>43.73</v>
      </c>
      <c r="H27" s="3" t="e">
        <f>MID(#REF!,8,7)</f>
        <v>#REF!</v>
      </c>
      <c r="I27" s="3" t="e">
        <f t="shared" si="5"/>
        <v>#REF!</v>
      </c>
      <c r="J27" s="3">
        <v>110.8</v>
      </c>
      <c r="K27" s="3">
        <f t="shared" si="6"/>
        <v>110.8</v>
      </c>
      <c r="L27" s="8">
        <f t="shared" si="7"/>
        <v>110.8</v>
      </c>
      <c r="M27" s="5">
        <v>2688794</v>
      </c>
      <c r="N27" s="3">
        <f t="shared" si="0"/>
        <v>309994</v>
      </c>
      <c r="O27" s="6">
        <f t="shared" si="8"/>
        <v>309994</v>
      </c>
      <c r="P27" s="3" t="str">
        <f t="shared" si="1"/>
        <v>Wyoming</v>
      </c>
      <c r="Q27" s="4">
        <v>10650</v>
      </c>
      <c r="R27" s="3" t="s">
        <v>109</v>
      </c>
    </row>
    <row r="28" spans="1:18" x14ac:dyDescent="0.25">
      <c r="A28" s="3" t="s">
        <v>42</v>
      </c>
      <c r="B28" s="3" t="e">
        <f>_xlfn.NUMBERVALUE(LEFT(#REF!,5))</f>
        <v>#REF!</v>
      </c>
      <c r="C28" s="3">
        <v>38.979999999999997</v>
      </c>
      <c r="D28" s="3" t="s">
        <v>43</v>
      </c>
      <c r="E28" s="7">
        <f t="shared" si="2"/>
        <v>0.68032934242738963</v>
      </c>
      <c r="F28" s="7">
        <f t="shared" si="3"/>
        <v>1.9949113350295187</v>
      </c>
      <c r="G28" s="8">
        <f t="shared" si="4"/>
        <v>38.979999999999997</v>
      </c>
      <c r="H28" s="3" t="e">
        <f>MID(#REF!,8,7)</f>
        <v>#REF!</v>
      </c>
      <c r="I28" s="3" t="e">
        <f t="shared" si="5"/>
        <v>#REF!</v>
      </c>
      <c r="J28" s="3">
        <v>114.3</v>
      </c>
      <c r="K28" s="3">
        <f t="shared" si="6"/>
        <v>114.3</v>
      </c>
      <c r="L28" s="8">
        <f t="shared" si="7"/>
        <v>114.3</v>
      </c>
      <c r="M28" s="5">
        <v>92893</v>
      </c>
      <c r="N28" s="3">
        <f t="shared" si="0"/>
        <v>77180</v>
      </c>
      <c r="O28" s="6">
        <f t="shared" si="8"/>
        <v>77180</v>
      </c>
      <c r="P28" s="3" t="str">
        <f t="shared" si="1"/>
        <v>Nevada</v>
      </c>
      <c r="Q28" s="4">
        <v>31712</v>
      </c>
      <c r="R28" s="3" t="s">
        <v>110</v>
      </c>
    </row>
    <row r="29" spans="1:18" x14ac:dyDescent="0.25">
      <c r="A29" s="3" t="s">
        <v>44</v>
      </c>
      <c r="B29" s="3" t="e">
        <f>_xlfn.NUMBERVALUE(LEFT(#REF!,5))</f>
        <v>#REF!</v>
      </c>
      <c r="C29" s="3">
        <v>37.729999999999997</v>
      </c>
      <c r="D29" s="3" t="s">
        <v>15</v>
      </c>
      <c r="E29" s="7">
        <f t="shared" si="2"/>
        <v>0.65851272677746053</v>
      </c>
      <c r="F29" s="7">
        <f t="shared" si="3"/>
        <v>1.8414968937792171</v>
      </c>
      <c r="G29" s="8">
        <f t="shared" si="4"/>
        <v>37.729999999999997</v>
      </c>
      <c r="H29" s="3" t="e">
        <f>MID(#REF!,8,7)</f>
        <v>#REF!</v>
      </c>
      <c r="I29" s="3" t="e">
        <f t="shared" si="5"/>
        <v>#REF!</v>
      </c>
      <c r="J29" s="3">
        <v>105.51</v>
      </c>
      <c r="K29" s="3">
        <f t="shared" si="6"/>
        <v>105.51</v>
      </c>
      <c r="L29" s="8">
        <f t="shared" si="7"/>
        <v>105.51</v>
      </c>
      <c r="M29" s="5">
        <v>242841</v>
      </c>
      <c r="N29" s="3">
        <f t="shared" si="0"/>
        <v>42983</v>
      </c>
      <c r="O29" s="6">
        <f t="shared" si="8"/>
        <v>42983</v>
      </c>
      <c r="P29" s="3" t="str">
        <f t="shared" si="1"/>
        <v>Colorado</v>
      </c>
      <c r="Q29" s="4">
        <v>38243</v>
      </c>
      <c r="R29" s="3" t="s">
        <v>111</v>
      </c>
    </row>
    <row r="30" spans="1:18" x14ac:dyDescent="0.25">
      <c r="A30" s="3" t="s">
        <v>45</v>
      </c>
      <c r="B30" s="3" t="e">
        <f>_xlfn.NUMBERVALUE(LEFT(#REF!,5))</f>
        <v>#REF!</v>
      </c>
      <c r="C30" s="3">
        <v>35.68</v>
      </c>
      <c r="D30" s="3" t="s">
        <v>112</v>
      </c>
      <c r="E30" s="7">
        <f t="shared" si="2"/>
        <v>0.62273347711157678</v>
      </c>
      <c r="F30" s="7">
        <f t="shared" si="3"/>
        <v>1.4578735241908636</v>
      </c>
      <c r="G30" s="8">
        <f t="shared" si="4"/>
        <v>35.68</v>
      </c>
      <c r="H30" s="3" t="e">
        <f>MID(#REF!,8,7)</f>
        <v>#REF!</v>
      </c>
      <c r="I30" s="3" t="e">
        <f t="shared" si="5"/>
        <v>#REF!</v>
      </c>
      <c r="J30" s="3" t="s">
        <v>166</v>
      </c>
      <c r="K30" s="3">
        <f t="shared" si="6"/>
        <v>83.53</v>
      </c>
      <c r="L30" s="8">
        <f t="shared" si="7"/>
        <v>83.53</v>
      </c>
      <c r="M30" s="5">
        <v>9354695</v>
      </c>
      <c r="N30" s="3">
        <f t="shared" si="0"/>
        <v>521490</v>
      </c>
      <c r="O30" s="6">
        <f t="shared" si="8"/>
        <v>521490</v>
      </c>
      <c r="P30" s="3" t="str">
        <f t="shared" si="1"/>
        <v>North Carolina, Tennessee</v>
      </c>
      <c r="Q30" s="4">
        <v>12585</v>
      </c>
      <c r="R30" s="3" t="s">
        <v>113</v>
      </c>
    </row>
    <row r="31" spans="1:18" x14ac:dyDescent="0.25">
      <c r="A31" s="3" t="s">
        <v>46</v>
      </c>
      <c r="B31" s="3" t="e">
        <f>_xlfn.NUMBERVALUE(LEFT(#REF!,5))</f>
        <v>#REF!</v>
      </c>
      <c r="C31" s="3">
        <v>31.92</v>
      </c>
      <c r="D31" s="3" t="s">
        <v>11</v>
      </c>
      <c r="E31" s="7">
        <f t="shared" si="2"/>
        <v>0.55710909723658997</v>
      </c>
      <c r="F31" s="7">
        <f t="shared" si="3"/>
        <v>1.8303267865664534</v>
      </c>
      <c r="G31" s="8">
        <f t="shared" si="4"/>
        <v>31.92</v>
      </c>
      <c r="H31" s="3" t="e">
        <f>MID(#REF!,8,7)</f>
        <v>#REF!</v>
      </c>
      <c r="I31" s="3" t="e">
        <f t="shared" si="5"/>
        <v>#REF!</v>
      </c>
      <c r="J31" s="3">
        <v>104.87</v>
      </c>
      <c r="K31" s="3">
        <f t="shared" si="6"/>
        <v>104.87</v>
      </c>
      <c r="L31" s="8">
        <f t="shared" si="7"/>
        <v>104.87</v>
      </c>
      <c r="M31" s="5">
        <v>145670</v>
      </c>
      <c r="N31" s="3">
        <f t="shared" si="0"/>
        <v>86415</v>
      </c>
      <c r="O31" s="6">
        <f t="shared" si="8"/>
        <v>86415</v>
      </c>
      <c r="P31" s="3" t="str">
        <f t="shared" si="1"/>
        <v>Texas</v>
      </c>
      <c r="Q31" s="4">
        <v>24395</v>
      </c>
      <c r="R31" s="3" t="s">
        <v>114</v>
      </c>
    </row>
    <row r="32" spans="1:18" x14ac:dyDescent="0.25">
      <c r="A32" s="3" t="s">
        <v>115</v>
      </c>
      <c r="B32" s="3" t="e">
        <f>_xlfn.NUMBERVALUE(LEFT(#REF!,5))</f>
        <v>#REF!</v>
      </c>
      <c r="C32" s="3">
        <v>20.72</v>
      </c>
      <c r="D32" s="3" t="s">
        <v>47</v>
      </c>
      <c r="E32" s="7">
        <f t="shared" si="2"/>
        <v>0.36163222101322506</v>
      </c>
      <c r="F32" s="7">
        <f t="shared" si="3"/>
        <v>2.7256806928395441</v>
      </c>
      <c r="G32" s="8">
        <f t="shared" si="4"/>
        <v>20.72</v>
      </c>
      <c r="H32" s="3" t="e">
        <f>MID(#REF!,8,7)</f>
        <v>#REF!</v>
      </c>
      <c r="I32" s="3" t="e">
        <f t="shared" si="5"/>
        <v>#REF!</v>
      </c>
      <c r="J32" s="3">
        <v>156.16999999999999</v>
      </c>
      <c r="K32" s="3">
        <f t="shared" si="6"/>
        <v>156.16999999999999</v>
      </c>
      <c r="L32" s="8">
        <f t="shared" si="7"/>
        <v>156.16999999999999</v>
      </c>
      <c r="M32" s="5">
        <v>785300</v>
      </c>
      <c r="N32" s="3">
        <f t="shared" si="0"/>
        <v>29093</v>
      </c>
      <c r="O32" s="6">
        <f t="shared" si="8"/>
        <v>29093</v>
      </c>
      <c r="P32" s="3" t="str">
        <f t="shared" si="1"/>
        <v>Hawaii</v>
      </c>
      <c r="Q32" s="4">
        <v>6058</v>
      </c>
      <c r="R32" s="3" t="s">
        <v>116</v>
      </c>
    </row>
    <row r="33" spans="1:18" x14ac:dyDescent="0.25">
      <c r="A33" s="3" t="s">
        <v>48</v>
      </c>
      <c r="B33" s="3" t="e">
        <f>_xlfn.NUMBERVALUE(LEFT(#REF!,5))</f>
        <v>#REF!</v>
      </c>
      <c r="C33" s="3">
        <v>19.38</v>
      </c>
      <c r="D33" s="3" t="s">
        <v>47</v>
      </c>
      <c r="E33" s="7">
        <f t="shared" si="2"/>
        <v>0.33824480903650106</v>
      </c>
      <c r="F33" s="7">
        <f t="shared" si="3"/>
        <v>2.7087509990951992</v>
      </c>
      <c r="G33" s="8">
        <f t="shared" si="4"/>
        <v>19.38</v>
      </c>
      <c r="H33" s="3" t="e">
        <f>MID(#REF!,8,7)</f>
        <v>#REF!</v>
      </c>
      <c r="I33" s="3" t="e">
        <f t="shared" si="5"/>
        <v>#REF!</v>
      </c>
      <c r="J33" s="3">
        <v>155.19999999999999</v>
      </c>
      <c r="K33" s="3">
        <f t="shared" si="6"/>
        <v>155.19999999999999</v>
      </c>
      <c r="L33" s="8">
        <f t="shared" si="7"/>
        <v>155.19999999999999</v>
      </c>
      <c r="M33" s="5">
        <v>1583209</v>
      </c>
      <c r="N33" s="3">
        <f t="shared" si="0"/>
        <v>323431</v>
      </c>
      <c r="O33" s="6">
        <f t="shared" si="8"/>
        <v>323431</v>
      </c>
      <c r="P33" s="3" t="str">
        <f t="shared" si="1"/>
        <v>Hawaii</v>
      </c>
      <c r="Q33" s="4">
        <v>6058</v>
      </c>
      <c r="R33" s="3" t="s">
        <v>117</v>
      </c>
    </row>
    <row r="34" spans="1:18" x14ac:dyDescent="0.25">
      <c r="A34" s="3" t="s">
        <v>49</v>
      </c>
      <c r="B34" s="3" t="e">
        <f>_xlfn.NUMBERVALUE(LEFT(#REF!,5))</f>
        <v>#REF!</v>
      </c>
      <c r="C34" s="3">
        <v>34.51</v>
      </c>
      <c r="D34" s="3" t="s">
        <v>50</v>
      </c>
      <c r="E34" s="7">
        <f t="shared" si="2"/>
        <v>0.60231312486324307</v>
      </c>
      <c r="F34" s="7">
        <f t="shared" si="3"/>
        <v>1.6240288689807236</v>
      </c>
      <c r="G34" s="8">
        <f t="shared" si="4"/>
        <v>34.51</v>
      </c>
      <c r="H34" s="3" t="e">
        <f>MID(#REF!,8,7)</f>
        <v>#REF!</v>
      </c>
      <c r="I34" s="3" t="e">
        <f t="shared" si="5"/>
        <v>#REF!</v>
      </c>
      <c r="J34" s="3" t="s">
        <v>167</v>
      </c>
      <c r="K34" s="3">
        <f t="shared" si="6"/>
        <v>93.05</v>
      </c>
      <c r="L34" s="8">
        <f t="shared" si="7"/>
        <v>93.05</v>
      </c>
      <c r="M34" s="5">
        <v>1325719</v>
      </c>
      <c r="N34" s="3">
        <f t="shared" si="0"/>
        <v>5549.7</v>
      </c>
      <c r="O34" s="6">
        <f t="shared" si="8"/>
        <v>5549.7</v>
      </c>
      <c r="P34" s="3" t="str">
        <f t="shared" si="1"/>
        <v>Arkansas</v>
      </c>
      <c r="Q34" s="4">
        <v>7734</v>
      </c>
      <c r="R34" s="3" t="s">
        <v>118</v>
      </c>
    </row>
    <row r="35" spans="1:18" x14ac:dyDescent="0.25">
      <c r="A35" s="3" t="s">
        <v>51</v>
      </c>
      <c r="B35" s="3" t="e">
        <f>_xlfn.NUMBERVALUE(LEFT(#REF!,5))</f>
        <v>#REF!</v>
      </c>
      <c r="C35" s="3">
        <v>48.1</v>
      </c>
      <c r="D35" s="3" t="s">
        <v>52</v>
      </c>
      <c r="E35" s="7">
        <f t="shared" si="2"/>
        <v>0.83950337020927257</v>
      </c>
      <c r="F35" s="7">
        <f t="shared" si="3"/>
        <v>1.5454890526409788</v>
      </c>
      <c r="G35" s="8">
        <f t="shared" si="4"/>
        <v>48.1</v>
      </c>
      <c r="H35" s="3" t="e">
        <f>MID(#REF!,8,7)</f>
        <v>#REF!</v>
      </c>
      <c r="I35" s="3" t="e">
        <f t="shared" si="5"/>
        <v>#REF!</v>
      </c>
      <c r="J35" s="3" t="s">
        <v>168</v>
      </c>
      <c r="K35" s="3">
        <f t="shared" si="6"/>
        <v>88.55</v>
      </c>
      <c r="L35" s="8">
        <f t="shared" si="7"/>
        <v>88.55</v>
      </c>
      <c r="M35" s="5">
        <v>16274</v>
      </c>
      <c r="N35" s="3">
        <f t="shared" si="0"/>
        <v>571790</v>
      </c>
      <c r="O35" s="6">
        <f t="shared" si="8"/>
        <v>571790</v>
      </c>
      <c r="P35" s="3" t="str">
        <f t="shared" si="1"/>
        <v>Michigan</v>
      </c>
      <c r="Q35" s="4">
        <v>14704</v>
      </c>
      <c r="R35" s="3" t="s">
        <v>119</v>
      </c>
    </row>
    <row r="36" spans="1:18" x14ac:dyDescent="0.25">
      <c r="A36" s="3" t="s">
        <v>53</v>
      </c>
      <c r="B36" s="3" t="e">
        <f>_xlfn.NUMBERVALUE(LEFT(#REF!,5))</f>
        <v>#REF!</v>
      </c>
      <c r="C36" s="3">
        <v>33.79</v>
      </c>
      <c r="D36" s="3" t="s">
        <v>22</v>
      </c>
      <c r="E36" s="7">
        <f t="shared" si="2"/>
        <v>0.5897467542488839</v>
      </c>
      <c r="F36" s="7">
        <f t="shared" si="3"/>
        <v>2.0228366030614282</v>
      </c>
      <c r="G36" s="8">
        <f t="shared" si="4"/>
        <v>33.79</v>
      </c>
      <c r="H36" s="3" t="e">
        <f>MID(#REF!,8,7)</f>
        <v>#REF!</v>
      </c>
      <c r="I36" s="3" t="e">
        <f t="shared" si="5"/>
        <v>#REF!</v>
      </c>
      <c r="J36" s="3">
        <v>115.9</v>
      </c>
      <c r="K36" s="3">
        <f t="shared" si="6"/>
        <v>115.9</v>
      </c>
      <c r="L36" s="8">
        <f t="shared" si="7"/>
        <v>115.9</v>
      </c>
      <c r="M36" s="5">
        <v>1383340</v>
      </c>
      <c r="N36" s="3">
        <f t="shared" ref="N36:N62" si="9">_xlfn.NUMBERVALUE(LEFT(R36,7))</f>
        <v>789745</v>
      </c>
      <c r="O36" s="6">
        <f t="shared" si="8"/>
        <v>789745</v>
      </c>
      <c r="P36" s="3" t="str">
        <f t="shared" ref="P36:P62" si="10">IF(ISNUMBER(_xlfn.NUMBERVALUE(LEFT(D36,1))),"",D36)</f>
        <v>California</v>
      </c>
      <c r="Q36" s="4">
        <v>34638</v>
      </c>
      <c r="R36" s="3" t="s">
        <v>120</v>
      </c>
    </row>
    <row r="37" spans="1:18" x14ac:dyDescent="0.25">
      <c r="A37" s="3" t="s">
        <v>54</v>
      </c>
      <c r="B37" s="3" t="e">
        <f>_xlfn.NUMBERVALUE(LEFT(#REF!,5))</f>
        <v>#REF!</v>
      </c>
      <c r="C37" s="3">
        <v>58.5</v>
      </c>
      <c r="D37" s="3" t="s">
        <v>31</v>
      </c>
      <c r="E37" s="7">
        <f t="shared" si="2"/>
        <v>1.0210176124166828</v>
      </c>
      <c r="F37" s="7">
        <f t="shared" si="3"/>
        <v>2.7052603405912108</v>
      </c>
      <c r="G37" s="8">
        <f t="shared" ref="G37:G62" si="11">IF(ISERROR(C37),"",C37)</f>
        <v>58.5</v>
      </c>
      <c r="H37" s="3" t="e">
        <f>MID(#REF!,8,7)</f>
        <v>#REF!</v>
      </c>
      <c r="I37" s="3" t="e">
        <f t="shared" ref="I37:I62" si="12">IF(RIGHT(H37,1)="?",LEFT(H37,LEN(H37)-1),_xlfn.NUMBERVALUE(H37))</f>
        <v>#REF!</v>
      </c>
      <c r="J37" s="3">
        <v>155</v>
      </c>
      <c r="K37" s="3">
        <f t="shared" ref="K37:K62" si="13">IF(ISERROR(J37),"",_xlfn.NUMBERVALUE(J37))</f>
        <v>155</v>
      </c>
      <c r="L37" s="8">
        <f t="shared" ref="L37:L62" si="14">IF(AND(NOT(ISERROR(K37)),K37&lt;&gt;0),K37,"")</f>
        <v>155</v>
      </c>
      <c r="M37" s="5">
        <v>28966</v>
      </c>
      <c r="N37" s="3">
        <f t="shared" si="9"/>
        <v>36745</v>
      </c>
      <c r="O37" s="6">
        <f t="shared" ref="O37:O62" si="15">IF(ISNUMBER(N37),N37,"")</f>
        <v>36745</v>
      </c>
      <c r="P37" s="3" t="str">
        <f t="shared" si="10"/>
        <v>Alaska</v>
      </c>
      <c r="Q37" s="4">
        <v>29557</v>
      </c>
      <c r="R37" s="3" t="s">
        <v>121</v>
      </c>
    </row>
    <row r="38" spans="1:18" x14ac:dyDescent="0.25">
      <c r="A38" s="3" t="s">
        <v>55</v>
      </c>
      <c r="B38" s="3" t="e">
        <f>_xlfn.NUMBERVALUE(LEFT(#REF!,5))</f>
        <v>#REF!</v>
      </c>
      <c r="C38" s="3">
        <v>59.92</v>
      </c>
      <c r="D38" s="3" t="s">
        <v>31</v>
      </c>
      <c r="E38" s="7">
        <f t="shared" si="2"/>
        <v>1.0458012877950023</v>
      </c>
      <c r="F38" s="7">
        <f t="shared" si="3"/>
        <v>2.6118852256095142</v>
      </c>
      <c r="G38" s="8">
        <f t="shared" si="11"/>
        <v>59.92</v>
      </c>
      <c r="H38" s="3" t="e">
        <f>MID(#REF!,8,7)</f>
        <v>#REF!</v>
      </c>
      <c r="I38" s="3" t="e">
        <f t="shared" si="12"/>
        <v>#REF!</v>
      </c>
      <c r="J38" s="3">
        <v>149.65</v>
      </c>
      <c r="K38" s="3">
        <f t="shared" si="13"/>
        <v>149.65</v>
      </c>
      <c r="L38" s="8">
        <f t="shared" si="14"/>
        <v>149.65</v>
      </c>
      <c r="M38" s="5">
        <v>283502</v>
      </c>
      <c r="N38" s="3">
        <f t="shared" si="9"/>
        <v>669982</v>
      </c>
      <c r="O38" s="6">
        <f t="shared" si="15"/>
        <v>669982</v>
      </c>
      <c r="P38" s="3" t="str">
        <f t="shared" si="10"/>
        <v>Alaska</v>
      </c>
      <c r="Q38" s="4">
        <v>29557</v>
      </c>
      <c r="R38" s="3" t="s">
        <v>122</v>
      </c>
    </row>
    <row r="39" spans="1:18" x14ac:dyDescent="0.25">
      <c r="A39" s="3" t="s">
        <v>56</v>
      </c>
      <c r="B39" s="3" t="e">
        <f>_xlfn.NUMBERVALUE(LEFT(#REF!,5))</f>
        <v>#REF!</v>
      </c>
      <c r="C39" s="3">
        <v>36.799999999999997</v>
      </c>
      <c r="D39" s="3" t="s">
        <v>22</v>
      </c>
      <c r="E39" s="7">
        <f t="shared" si="2"/>
        <v>0.64228116473391328</v>
      </c>
      <c r="F39" s="7">
        <f t="shared" si="3"/>
        <v>2.0690878282392777</v>
      </c>
      <c r="G39" s="8">
        <f t="shared" si="11"/>
        <v>36.799999999999997</v>
      </c>
      <c r="H39" s="3" t="e">
        <f>MID(#REF!,8,7)</f>
        <v>#REF!</v>
      </c>
      <c r="I39" s="3" t="e">
        <f t="shared" si="12"/>
        <v>#REF!</v>
      </c>
      <c r="J39" s="3">
        <v>118.55</v>
      </c>
      <c r="K39" s="3">
        <f t="shared" si="13"/>
        <v>118.55</v>
      </c>
      <c r="L39" s="8">
        <f t="shared" si="14"/>
        <v>118.55</v>
      </c>
      <c r="M39" s="5">
        <v>567544</v>
      </c>
      <c r="N39" s="3">
        <f t="shared" si="9"/>
        <v>461901</v>
      </c>
      <c r="O39" s="6">
        <f t="shared" si="15"/>
        <v>461901</v>
      </c>
      <c r="P39" s="3" t="str">
        <f t="shared" si="10"/>
        <v>California</v>
      </c>
      <c r="Q39" s="4">
        <v>14674</v>
      </c>
      <c r="R39" s="3" t="s">
        <v>123</v>
      </c>
    </row>
    <row r="40" spans="1:18" x14ac:dyDescent="0.25">
      <c r="A40" s="3" t="s">
        <v>57</v>
      </c>
      <c r="B40" s="3" t="e">
        <f>_xlfn.NUMBERVALUE(LEFT(#REF!,5))</f>
        <v>#REF!</v>
      </c>
      <c r="C40" s="3">
        <v>67.55</v>
      </c>
      <c r="D40" s="3" t="s">
        <v>31</v>
      </c>
      <c r="E40" s="7">
        <f t="shared" si="2"/>
        <v>1.1789699097221695</v>
      </c>
      <c r="F40" s="7">
        <f t="shared" si="3"/>
        <v>2.7799604325765683</v>
      </c>
      <c r="G40" s="8">
        <f t="shared" si="11"/>
        <v>67.55</v>
      </c>
      <c r="H40" s="3" t="e">
        <f>MID(#REF!,8,7)</f>
        <v>#REF!</v>
      </c>
      <c r="I40" s="3" t="e">
        <f t="shared" si="12"/>
        <v>#REF!</v>
      </c>
      <c r="J40" s="3">
        <v>159.28</v>
      </c>
      <c r="K40" s="3">
        <f t="shared" si="13"/>
        <v>159.28</v>
      </c>
      <c r="L40" s="8">
        <f t="shared" si="14"/>
        <v>159.28</v>
      </c>
      <c r="M40" s="5">
        <v>16875</v>
      </c>
      <c r="N40" s="3">
        <f t="shared" si="9"/>
        <v>17507</v>
      </c>
      <c r="O40" s="6">
        <f t="shared" si="15"/>
        <v>17507</v>
      </c>
      <c r="P40" s="3" t="str">
        <f t="shared" si="10"/>
        <v>Alaska</v>
      </c>
      <c r="Q40" s="4">
        <v>29557</v>
      </c>
      <c r="R40" s="3" t="s">
        <v>124</v>
      </c>
    </row>
    <row r="41" spans="1:18" x14ac:dyDescent="0.25">
      <c r="A41" s="3" t="s">
        <v>58</v>
      </c>
      <c r="B41" s="3" t="e">
        <f>_xlfn.NUMBERVALUE(LEFT(#REF!,5))</f>
        <v>#REF!</v>
      </c>
      <c r="C41" s="3">
        <v>60.97</v>
      </c>
      <c r="D41" s="3" t="s">
        <v>31</v>
      </c>
      <c r="E41" s="7">
        <f t="shared" si="2"/>
        <v>1.0641272449409427</v>
      </c>
      <c r="F41" s="7">
        <f t="shared" si="3"/>
        <v>2.6776841384097003</v>
      </c>
      <c r="G41" s="8">
        <f t="shared" si="11"/>
        <v>60.97</v>
      </c>
      <c r="H41" s="3" t="e">
        <f>MID(#REF!,8,7)</f>
        <v>#REF!</v>
      </c>
      <c r="I41" s="3" t="e">
        <f t="shared" si="12"/>
        <v>#REF!</v>
      </c>
      <c r="J41" s="3">
        <v>153.41999999999999</v>
      </c>
      <c r="K41" s="3">
        <f t="shared" si="13"/>
        <v>153.41999999999999</v>
      </c>
      <c r="L41" s="8">
        <f t="shared" si="14"/>
        <v>153.41999999999999</v>
      </c>
      <c r="M41" s="5">
        <v>13000</v>
      </c>
      <c r="N41" s="3">
        <f t="shared" si="9"/>
        <v>26197</v>
      </c>
      <c r="O41" s="6">
        <f t="shared" si="15"/>
        <v>26197</v>
      </c>
      <c r="P41" s="3" t="str">
        <f t="shared" si="10"/>
        <v>Alaska</v>
      </c>
      <c r="Q41" s="4">
        <v>29557</v>
      </c>
      <c r="R41" s="3" t="s">
        <v>125</v>
      </c>
    </row>
    <row r="42" spans="1:18" x14ac:dyDescent="0.25">
      <c r="A42" s="3" t="s">
        <v>59</v>
      </c>
      <c r="B42" s="3" t="e">
        <f>_xlfn.NUMBERVALUE(LEFT(#REF!,5))</f>
        <v>#REF!</v>
      </c>
      <c r="C42" s="3">
        <v>40.49</v>
      </c>
      <c r="D42" s="3" t="s">
        <v>22</v>
      </c>
      <c r="E42" s="7">
        <f t="shared" si="2"/>
        <v>0.70668381413250403</v>
      </c>
      <c r="F42" s="7">
        <f t="shared" si="3"/>
        <v>2.1207495740983098</v>
      </c>
      <c r="G42" s="8">
        <f t="shared" si="11"/>
        <v>40.49</v>
      </c>
      <c r="H42" s="3" t="e">
        <f>MID(#REF!,8,7)</f>
        <v>#REF!</v>
      </c>
      <c r="I42" s="3" t="e">
        <f t="shared" si="12"/>
        <v>#REF!</v>
      </c>
      <c r="J42" s="3">
        <v>121.51</v>
      </c>
      <c r="K42" s="3">
        <f t="shared" si="13"/>
        <v>121.51</v>
      </c>
      <c r="L42" s="8">
        <f t="shared" si="14"/>
        <v>121.51</v>
      </c>
      <c r="M42" s="5">
        <v>427409</v>
      </c>
      <c r="N42" s="3">
        <f t="shared" si="9"/>
        <v>106372</v>
      </c>
      <c r="O42" s="6">
        <f t="shared" si="15"/>
        <v>106372</v>
      </c>
      <c r="P42" s="3" t="str">
        <f t="shared" si="10"/>
        <v>California</v>
      </c>
      <c r="Q42" s="4">
        <v>6066</v>
      </c>
      <c r="R42" s="3" t="s">
        <v>126</v>
      </c>
    </row>
    <row r="43" spans="1:18" x14ac:dyDescent="0.25">
      <c r="A43" s="3" t="s">
        <v>60</v>
      </c>
      <c r="B43" s="3" t="e">
        <f>_xlfn.NUMBERVALUE(LEFT(#REF!,5))</f>
        <v>#REF!</v>
      </c>
      <c r="C43" s="3">
        <v>37.18</v>
      </c>
      <c r="D43" s="3" t="s">
        <v>61</v>
      </c>
      <c r="E43" s="7">
        <f t="shared" si="2"/>
        <v>0.64891341589149176</v>
      </c>
      <c r="F43" s="7">
        <f t="shared" si="3"/>
        <v>1.5027284859671177</v>
      </c>
      <c r="G43" s="8">
        <f t="shared" si="11"/>
        <v>37.18</v>
      </c>
      <c r="H43" s="3" t="e">
        <f>MID(#REF!,8,7)</f>
        <v>#REF!</v>
      </c>
      <c r="I43" s="3" t="e">
        <f t="shared" si="12"/>
        <v>#REF!</v>
      </c>
      <c r="J43" s="3" t="s">
        <v>169</v>
      </c>
      <c r="K43" s="3">
        <f t="shared" si="13"/>
        <v>86.1</v>
      </c>
      <c r="L43" s="8">
        <f t="shared" si="14"/>
        <v>86.1</v>
      </c>
      <c r="M43" s="5">
        <v>494541</v>
      </c>
      <c r="N43" s="3">
        <f t="shared" si="9"/>
        <v>52830</v>
      </c>
      <c r="O43" s="6">
        <f t="shared" si="15"/>
        <v>52830</v>
      </c>
      <c r="P43" s="3" t="str">
        <f t="shared" si="10"/>
        <v>Kentucky</v>
      </c>
      <c r="Q43" s="4">
        <v>15158</v>
      </c>
      <c r="R43" s="3" t="s">
        <v>127</v>
      </c>
    </row>
    <row r="44" spans="1:18" x14ac:dyDescent="0.25">
      <c r="A44" s="3" t="s">
        <v>62</v>
      </c>
      <c r="B44" s="3" t="e">
        <f>_xlfn.NUMBERVALUE(LEFT(#REF!,5))</f>
        <v>#REF!</v>
      </c>
      <c r="C44" s="3">
        <v>37.18</v>
      </c>
      <c r="D44" s="3" t="s">
        <v>15</v>
      </c>
      <c r="E44" s="7">
        <f t="shared" si="2"/>
        <v>0.64891341589149176</v>
      </c>
      <c r="F44" s="7">
        <f t="shared" si="3"/>
        <v>1.893507705488648</v>
      </c>
      <c r="G44" s="8">
        <f t="shared" si="11"/>
        <v>37.18</v>
      </c>
      <c r="H44" s="3" t="e">
        <f>MID(#REF!,8,7)</f>
        <v>#REF!</v>
      </c>
      <c r="I44" s="3" t="e">
        <f t="shared" si="12"/>
        <v>#REF!</v>
      </c>
      <c r="J44" s="3">
        <v>108.49</v>
      </c>
      <c r="K44" s="3">
        <f t="shared" si="13"/>
        <v>108.49</v>
      </c>
      <c r="L44" s="8">
        <f t="shared" si="14"/>
        <v>108.49</v>
      </c>
      <c r="M44" s="5">
        <v>460237</v>
      </c>
      <c r="N44" s="3">
        <f t="shared" si="9"/>
        <v>52121</v>
      </c>
      <c r="O44" s="6">
        <f t="shared" si="15"/>
        <v>52121</v>
      </c>
      <c r="P44" s="3" t="str">
        <f t="shared" si="10"/>
        <v>Colorado</v>
      </c>
      <c r="Q44" s="4">
        <v>2372</v>
      </c>
      <c r="R44" s="3" t="s">
        <v>128</v>
      </c>
    </row>
    <row r="45" spans="1:18" x14ac:dyDescent="0.25">
      <c r="A45" s="3" t="s">
        <v>63</v>
      </c>
      <c r="B45" s="3" t="e">
        <f>_xlfn.NUMBERVALUE(LEFT(#REF!,5))</f>
        <v>#REF!</v>
      </c>
      <c r="C45" s="3">
        <v>46.85</v>
      </c>
      <c r="D45" s="3" t="s">
        <v>64</v>
      </c>
      <c r="E45" s="7">
        <f t="shared" si="2"/>
        <v>0.81768675455934337</v>
      </c>
      <c r="F45" s="7">
        <f t="shared" si="3"/>
        <v>2.1249383643030963</v>
      </c>
      <c r="G45" s="8">
        <f t="shared" si="11"/>
        <v>46.85</v>
      </c>
      <c r="H45" s="3" t="e">
        <f>MID(#REF!,8,7)</f>
        <v>#REF!</v>
      </c>
      <c r="I45" s="3" t="e">
        <f t="shared" si="12"/>
        <v>#REF!</v>
      </c>
      <c r="J45" s="3">
        <v>121.75</v>
      </c>
      <c r="K45" s="3">
        <f t="shared" si="13"/>
        <v>121.75</v>
      </c>
      <c r="L45" s="8">
        <f t="shared" si="14"/>
        <v>121.75</v>
      </c>
      <c r="M45" s="5">
        <v>1148552</v>
      </c>
      <c r="N45" s="3">
        <f t="shared" si="9"/>
        <v>235625</v>
      </c>
      <c r="O45" s="6">
        <f t="shared" si="15"/>
        <v>235625</v>
      </c>
      <c r="P45" s="3" t="str">
        <f t="shared" si="10"/>
        <v>Washington</v>
      </c>
      <c r="Q45" s="4" t="s">
        <v>150</v>
      </c>
      <c r="R45" s="3" t="s">
        <v>129</v>
      </c>
    </row>
    <row r="46" spans="1:18" x14ac:dyDescent="0.25">
      <c r="A46" s="3" t="s">
        <v>65</v>
      </c>
      <c r="B46" s="3" t="e">
        <f>_xlfn.NUMBERVALUE(LEFT(#REF!,5))</f>
        <v>#REF!</v>
      </c>
      <c r="C46" s="3">
        <v>48.7</v>
      </c>
      <c r="D46" s="3" t="s">
        <v>64</v>
      </c>
      <c r="E46" s="7">
        <f t="shared" si="2"/>
        <v>0.84997534572123856</v>
      </c>
      <c r="F46" s="7">
        <f t="shared" si="3"/>
        <v>2.1153390534171272</v>
      </c>
      <c r="G46" s="8">
        <f t="shared" si="11"/>
        <v>48.7</v>
      </c>
      <c r="H46" s="3" t="e">
        <f>MID(#REF!,8,7)</f>
        <v>#REF!</v>
      </c>
      <c r="I46" s="3" t="e">
        <f t="shared" si="12"/>
        <v>#REF!</v>
      </c>
      <c r="J46" s="3">
        <v>121.2</v>
      </c>
      <c r="K46" s="3">
        <f t="shared" si="13"/>
        <v>121.2</v>
      </c>
      <c r="L46" s="8">
        <f t="shared" si="14"/>
        <v>121.2</v>
      </c>
      <c r="M46" s="5">
        <v>21623</v>
      </c>
      <c r="N46" s="3">
        <f t="shared" si="9"/>
        <v>504780</v>
      </c>
      <c r="O46" s="6">
        <f t="shared" si="15"/>
        <v>504780</v>
      </c>
      <c r="P46" s="3" t="str">
        <f t="shared" si="10"/>
        <v>Washington</v>
      </c>
      <c r="Q46" s="4">
        <v>25113</v>
      </c>
      <c r="R46" s="3" t="s">
        <v>130</v>
      </c>
    </row>
    <row r="47" spans="1:18" x14ac:dyDescent="0.25">
      <c r="A47" s="3" t="s">
        <v>66</v>
      </c>
      <c r="B47" s="3" t="e">
        <f>_xlfn.NUMBERVALUE(LEFT(#REF!,5))</f>
        <v>#REF!</v>
      </c>
      <c r="C47" s="3">
        <v>47.97</v>
      </c>
      <c r="D47" s="3" t="s">
        <v>64</v>
      </c>
      <c r="E47" s="7">
        <f t="shared" si="2"/>
        <v>0.83723444218167986</v>
      </c>
      <c r="F47" s="7">
        <f t="shared" si="3"/>
        <v>2.155481626212997</v>
      </c>
      <c r="G47" s="8">
        <f t="shared" si="11"/>
        <v>47.97</v>
      </c>
      <c r="H47" s="3" t="e">
        <f>MID(#REF!,8,7)</f>
        <v>#REF!</v>
      </c>
      <c r="I47" s="3" t="e">
        <f t="shared" si="12"/>
        <v>#REF!</v>
      </c>
      <c r="J47" s="3">
        <v>123.5</v>
      </c>
      <c r="K47" s="3">
        <f t="shared" si="13"/>
        <v>123.5</v>
      </c>
      <c r="L47" s="8">
        <f t="shared" si="14"/>
        <v>123.5</v>
      </c>
      <c r="M47" s="5">
        <v>3085340</v>
      </c>
      <c r="N47" s="3">
        <f t="shared" si="9"/>
        <v>922650</v>
      </c>
      <c r="O47" s="6">
        <f t="shared" si="15"/>
        <v>922650</v>
      </c>
      <c r="P47" s="3" t="str">
        <f t="shared" si="10"/>
        <v>Washington</v>
      </c>
      <c r="Q47" s="4">
        <v>14060</v>
      </c>
      <c r="R47" s="3" t="s">
        <v>131</v>
      </c>
    </row>
    <row r="48" spans="1:18" x14ac:dyDescent="0.25">
      <c r="A48" s="3" t="s">
        <v>67</v>
      </c>
      <c r="B48" s="3" t="e">
        <f>_xlfn.NUMBERVALUE(LEFT(#REF!,5))</f>
        <v>#REF!</v>
      </c>
      <c r="C48" s="3">
        <v>35.07</v>
      </c>
      <c r="D48" s="3" t="s">
        <v>39</v>
      </c>
      <c r="E48" s="7">
        <f t="shared" si="2"/>
        <v>0.61208696867441137</v>
      </c>
      <c r="F48" s="7">
        <f t="shared" si="3"/>
        <v>1.916022452839375</v>
      </c>
      <c r="G48" s="8">
        <f t="shared" si="11"/>
        <v>35.07</v>
      </c>
      <c r="H48" s="3" t="e">
        <f>MID(#REF!,8,7)</f>
        <v>#REF!</v>
      </c>
      <c r="I48" s="3" t="e">
        <f t="shared" si="12"/>
        <v>#REF!</v>
      </c>
      <c r="J48" s="3">
        <v>109.78</v>
      </c>
      <c r="K48" s="3">
        <f t="shared" si="13"/>
        <v>109.78</v>
      </c>
      <c r="L48" s="8">
        <f t="shared" si="14"/>
        <v>109.78</v>
      </c>
      <c r="M48" s="5">
        <v>644648</v>
      </c>
      <c r="N48" s="3">
        <f t="shared" si="9"/>
        <v>93532</v>
      </c>
      <c r="O48" s="6">
        <f t="shared" si="15"/>
        <v>93532</v>
      </c>
      <c r="P48" s="3" t="str">
        <f t="shared" si="10"/>
        <v>Arizona</v>
      </c>
      <c r="Q48" s="4">
        <v>22989</v>
      </c>
      <c r="R48" s="3" t="s">
        <v>132</v>
      </c>
    </row>
    <row r="49" spans="1:18" x14ac:dyDescent="0.25">
      <c r="A49" s="3" t="s">
        <v>68</v>
      </c>
      <c r="B49" s="3" t="e">
        <f>_xlfn.NUMBERVALUE(LEFT(#REF!,5))</f>
        <v>#REF!</v>
      </c>
      <c r="C49" s="3">
        <v>36.479999999999997</v>
      </c>
      <c r="D49" s="3" t="s">
        <v>22</v>
      </c>
      <c r="E49" s="7">
        <f t="shared" si="2"/>
        <v>0.63669611112753133</v>
      </c>
      <c r="F49" s="7">
        <f t="shared" si="3"/>
        <v>2.1146409217163296</v>
      </c>
      <c r="G49" s="8">
        <f t="shared" si="11"/>
        <v>36.479999999999997</v>
      </c>
      <c r="H49" s="3" t="e">
        <f>MID(#REF!,8,7)</f>
        <v>#REF!</v>
      </c>
      <c r="I49" s="3" t="e">
        <f t="shared" si="12"/>
        <v>#REF!</v>
      </c>
      <c r="J49" s="3">
        <v>121.16</v>
      </c>
      <c r="K49" s="3">
        <f t="shared" si="13"/>
        <v>121.16</v>
      </c>
      <c r="L49" s="8">
        <f t="shared" si="14"/>
        <v>121.16</v>
      </c>
      <c r="M49" s="5">
        <v>237677</v>
      </c>
      <c r="N49" s="3">
        <f t="shared" si="9"/>
        <v>26605</v>
      </c>
      <c r="O49" s="6">
        <f t="shared" si="15"/>
        <v>26605</v>
      </c>
      <c r="P49" s="3" t="str">
        <f t="shared" si="10"/>
        <v>California</v>
      </c>
      <c r="Q49" s="4">
        <v>41284</v>
      </c>
      <c r="R49" s="3" t="s">
        <v>133</v>
      </c>
    </row>
    <row r="50" spans="1:18" x14ac:dyDescent="0.25">
      <c r="A50" s="3" t="s">
        <v>69</v>
      </c>
      <c r="B50" s="3" t="e">
        <f>_xlfn.NUMBERVALUE(LEFT(#REF!,5))</f>
        <v>#REF!</v>
      </c>
      <c r="C50" s="3">
        <v>41.3</v>
      </c>
      <c r="D50" s="3" t="s">
        <v>22</v>
      </c>
      <c r="E50" s="7">
        <f t="shared" si="2"/>
        <v>0.72082098107365811</v>
      </c>
      <c r="F50" s="7">
        <f t="shared" si="3"/>
        <v>2.1642082724729685</v>
      </c>
      <c r="G50" s="8">
        <f t="shared" si="11"/>
        <v>41.3</v>
      </c>
      <c r="H50" s="3" t="e">
        <f>MID(#REF!,8,7)</f>
        <v>#REF!</v>
      </c>
      <c r="I50" s="3" t="e">
        <f t="shared" si="12"/>
        <v>#REF!</v>
      </c>
      <c r="J50" s="3">
        <v>124</v>
      </c>
      <c r="K50" s="3">
        <f t="shared" si="13"/>
        <v>124</v>
      </c>
      <c r="L50" s="8">
        <f t="shared" si="14"/>
        <v>124</v>
      </c>
      <c r="M50" s="5">
        <v>393364</v>
      </c>
      <c r="N50" s="3">
        <f t="shared" si="9"/>
        <v>112512</v>
      </c>
      <c r="O50" s="6">
        <f t="shared" si="15"/>
        <v>112512</v>
      </c>
      <c r="P50" s="3" t="str">
        <f t="shared" si="10"/>
        <v>California</v>
      </c>
      <c r="Q50" s="4">
        <v>25113</v>
      </c>
      <c r="R50" s="3" t="s">
        <v>134</v>
      </c>
    </row>
    <row r="51" spans="1:18" x14ac:dyDescent="0.25">
      <c r="A51" s="3" t="s">
        <v>70</v>
      </c>
      <c r="B51" s="3" t="e">
        <f>_xlfn.NUMBERVALUE(LEFT(#REF!,5))</f>
        <v>#REF!</v>
      </c>
      <c r="C51" s="3">
        <v>40.4</v>
      </c>
      <c r="D51" s="3" t="s">
        <v>15</v>
      </c>
      <c r="E51" s="7">
        <f t="shared" si="2"/>
        <v>0.70511301780570912</v>
      </c>
      <c r="F51" s="7">
        <f t="shared" si="3"/>
        <v>1.8427186242556131</v>
      </c>
      <c r="G51" s="8">
        <f t="shared" si="11"/>
        <v>40.4</v>
      </c>
      <c r="H51" s="3" t="e">
        <f>MID(#REF!,8,7)</f>
        <v>#REF!</v>
      </c>
      <c r="I51" s="3" t="e">
        <f t="shared" si="12"/>
        <v>#REF!</v>
      </c>
      <c r="J51" s="3">
        <v>105.58</v>
      </c>
      <c r="K51" s="3">
        <f t="shared" si="13"/>
        <v>105.58</v>
      </c>
      <c r="L51" s="8">
        <f t="shared" si="14"/>
        <v>105.58</v>
      </c>
      <c r="M51" s="5">
        <v>2991141</v>
      </c>
      <c r="N51" s="3">
        <f t="shared" si="9"/>
        <v>265828</v>
      </c>
      <c r="O51" s="6">
        <f t="shared" si="15"/>
        <v>265828</v>
      </c>
      <c r="P51" s="3" t="str">
        <f t="shared" si="10"/>
        <v>Colorado</v>
      </c>
      <c r="Q51" s="4">
        <v>5505</v>
      </c>
      <c r="R51" s="3" t="s">
        <v>135</v>
      </c>
    </row>
    <row r="52" spans="1:18" x14ac:dyDescent="0.25">
      <c r="A52" s="3" t="s">
        <v>71</v>
      </c>
      <c r="B52" s="3" t="e">
        <f>_xlfn.NUMBERVALUE(LEFT(#REF!,5))</f>
        <v>#REF!</v>
      </c>
      <c r="C52" s="3">
        <v>32.25</v>
      </c>
      <c r="D52" s="3" t="s">
        <v>39</v>
      </c>
      <c r="E52" s="7">
        <f t="shared" si="2"/>
        <v>0.56286868376817123</v>
      </c>
      <c r="F52" s="7">
        <f t="shared" si="3"/>
        <v>1.9285888234537341</v>
      </c>
      <c r="G52" s="8">
        <f t="shared" si="11"/>
        <v>32.25</v>
      </c>
      <c r="H52" s="3" t="e">
        <f>MID(#REF!,8,7)</f>
        <v>#REF!</v>
      </c>
      <c r="I52" s="3" t="e">
        <f t="shared" si="12"/>
        <v>#REF!</v>
      </c>
      <c r="J52" s="3">
        <v>110.5</v>
      </c>
      <c r="K52" s="3">
        <f t="shared" si="13"/>
        <v>110.5</v>
      </c>
      <c r="L52" s="8">
        <f t="shared" si="14"/>
        <v>110.5</v>
      </c>
      <c r="M52" s="5">
        <v>678261</v>
      </c>
      <c r="N52" s="3">
        <f t="shared" si="9"/>
        <v>91439</v>
      </c>
      <c r="O52" s="6">
        <f t="shared" si="15"/>
        <v>91439</v>
      </c>
      <c r="P52" s="3" t="str">
        <f t="shared" si="10"/>
        <v>Arizona</v>
      </c>
      <c r="Q52" s="4">
        <v>34621</v>
      </c>
      <c r="R52" s="3" t="s">
        <v>136</v>
      </c>
    </row>
    <row r="53" spans="1:18" x14ac:dyDescent="0.25">
      <c r="A53" s="3" t="s">
        <v>72</v>
      </c>
      <c r="B53" s="3" t="e">
        <f>_xlfn.NUMBERVALUE(LEFT(#REF!,5))</f>
        <v>#REF!</v>
      </c>
      <c r="C53" s="3">
        <v>36.43</v>
      </c>
      <c r="D53" s="3" t="s">
        <v>22</v>
      </c>
      <c r="E53" s="7">
        <f t="shared" si="2"/>
        <v>0.63582344650153422</v>
      </c>
      <c r="F53" s="7">
        <f t="shared" si="3"/>
        <v>2.0713567562668702</v>
      </c>
      <c r="G53" s="8">
        <f t="shared" si="11"/>
        <v>36.43</v>
      </c>
      <c r="H53" s="3" t="e">
        <f>MID(#REF!,8,7)</f>
        <v>#REF!</v>
      </c>
      <c r="I53" s="3" t="e">
        <f t="shared" si="12"/>
        <v>#REF!</v>
      </c>
      <c r="J53" s="3">
        <v>118.68</v>
      </c>
      <c r="K53" s="3">
        <f t="shared" si="13"/>
        <v>118.68</v>
      </c>
      <c r="L53" s="8">
        <f t="shared" si="14"/>
        <v>118.68</v>
      </c>
      <c r="M53" s="5">
        <v>909274</v>
      </c>
      <c r="N53" s="3">
        <f t="shared" si="9"/>
        <v>404051</v>
      </c>
      <c r="O53" s="6">
        <f t="shared" si="15"/>
        <v>404051</v>
      </c>
      <c r="P53" s="3" t="str">
        <f t="shared" si="10"/>
        <v>California</v>
      </c>
      <c r="Q53" s="4" t="s">
        <v>150</v>
      </c>
      <c r="R53" s="3" t="s">
        <v>137</v>
      </c>
    </row>
    <row r="54" spans="1:18" x14ac:dyDescent="0.25">
      <c r="A54" s="3" t="s">
        <v>73</v>
      </c>
      <c r="B54" s="3" t="e">
        <f>_xlfn.NUMBERVALUE(LEFT(#REF!,5))</f>
        <v>#REF!</v>
      </c>
      <c r="C54" s="3">
        <v>38.53</v>
      </c>
      <c r="D54" s="3" t="s">
        <v>74</v>
      </c>
      <c r="E54" s="7">
        <f t="shared" si="2"/>
        <v>0.67247536079341519</v>
      </c>
      <c r="F54" s="7">
        <f t="shared" si="3"/>
        <v>1.3674654689375572</v>
      </c>
      <c r="G54" s="8">
        <f t="shared" si="11"/>
        <v>38.53</v>
      </c>
      <c r="H54" s="3" t="e">
        <f>MID(#REF!,8,7)</f>
        <v>#REF!</v>
      </c>
      <c r="I54" s="3" t="e">
        <f t="shared" si="12"/>
        <v>#REF!</v>
      </c>
      <c r="J54" s="3" t="s">
        <v>170</v>
      </c>
      <c r="K54" s="3">
        <f t="shared" si="13"/>
        <v>78.349999999999994</v>
      </c>
      <c r="L54" s="8">
        <f t="shared" si="14"/>
        <v>78.349999999999994</v>
      </c>
      <c r="M54" s="5">
        <v>1136505</v>
      </c>
      <c r="N54" s="3">
        <f t="shared" si="9"/>
        <v>199045</v>
      </c>
      <c r="O54" s="6">
        <f t="shared" si="15"/>
        <v>199045</v>
      </c>
      <c r="P54" s="3" t="str">
        <f t="shared" si="10"/>
        <v>Virginia</v>
      </c>
      <c r="Q54" s="4">
        <v>9639</v>
      </c>
      <c r="R54" s="3" t="s">
        <v>138</v>
      </c>
    </row>
    <row r="55" spans="1:18" x14ac:dyDescent="0.25">
      <c r="A55" s="3" t="s">
        <v>75</v>
      </c>
      <c r="B55" s="3" t="e">
        <f>_xlfn.NUMBERVALUE(LEFT(#REF!,5))</f>
        <v>#REF!</v>
      </c>
      <c r="C55" s="3">
        <v>46.97</v>
      </c>
      <c r="D55" s="3" t="s">
        <v>76</v>
      </c>
      <c r="E55" s="7">
        <f t="shared" si="2"/>
        <v>0.81978114966173654</v>
      </c>
      <c r="F55" s="7">
        <f t="shared" si="3"/>
        <v>1.8055431111881339</v>
      </c>
      <c r="G55" s="8">
        <f t="shared" si="11"/>
        <v>46.97</v>
      </c>
      <c r="H55" s="3" t="e">
        <f>MID(#REF!,8,7)</f>
        <v>#REF!</v>
      </c>
      <c r="I55" s="3" t="e">
        <f t="shared" si="12"/>
        <v>#REF!</v>
      </c>
      <c r="J55" s="3">
        <v>103.45</v>
      </c>
      <c r="K55" s="3">
        <f t="shared" si="13"/>
        <v>103.45</v>
      </c>
      <c r="L55" s="8">
        <f t="shared" si="14"/>
        <v>103.45</v>
      </c>
      <c r="M55" s="5">
        <v>545090</v>
      </c>
      <c r="N55" s="3">
        <f t="shared" si="9"/>
        <v>70446</v>
      </c>
      <c r="O55" s="6">
        <f t="shared" si="15"/>
        <v>70446</v>
      </c>
      <c r="P55" s="3" t="str">
        <f t="shared" si="10"/>
        <v>North Dakota</v>
      </c>
      <c r="Q55" s="4">
        <v>28804</v>
      </c>
      <c r="R55" s="3" t="s">
        <v>139</v>
      </c>
    </row>
    <row r="56" spans="1:18" x14ac:dyDescent="0.25">
      <c r="A56" s="3" t="s">
        <v>77</v>
      </c>
      <c r="B56" s="3" t="e">
        <f>_xlfn.NUMBERVALUE(LEFT(#REF!,5))</f>
        <v>#REF!</v>
      </c>
      <c r="C56" s="3">
        <v>18.329999999999998</v>
      </c>
      <c r="D56" s="3" t="s">
        <v>78</v>
      </c>
      <c r="E56" s="7">
        <f t="shared" si="2"/>
        <v>0.31991885189056057</v>
      </c>
      <c r="F56" s="7">
        <f t="shared" si="3"/>
        <v>1.1297516248159296</v>
      </c>
      <c r="G56" s="8">
        <f t="shared" si="11"/>
        <v>18.329999999999998</v>
      </c>
      <c r="H56" s="3" t="e">
        <f>MID(#REF!,8,7)</f>
        <v>#REF!</v>
      </c>
      <c r="I56" s="3" t="e">
        <f t="shared" si="12"/>
        <v>#REF!</v>
      </c>
      <c r="J56" s="3" t="s">
        <v>171</v>
      </c>
      <c r="K56" s="3">
        <f t="shared" si="13"/>
        <v>64.73</v>
      </c>
      <c r="L56" s="8">
        <f t="shared" si="14"/>
        <v>64.73</v>
      </c>
      <c r="M56" s="5">
        <v>438601</v>
      </c>
      <c r="N56" s="3">
        <f t="shared" si="9"/>
        <v>14688</v>
      </c>
      <c r="O56" s="6">
        <f t="shared" si="15"/>
        <v>14688</v>
      </c>
      <c r="P56" s="3" t="str">
        <f t="shared" si="10"/>
        <v>United States Virgin Islands</v>
      </c>
      <c r="Q56" s="4">
        <v>20669</v>
      </c>
      <c r="R56" s="3" t="s">
        <v>140</v>
      </c>
    </row>
    <row r="57" spans="1:18" x14ac:dyDescent="0.25">
      <c r="A57" s="3" t="s">
        <v>79</v>
      </c>
      <c r="B57" s="3" t="e">
        <f>_xlfn.NUMBERVALUE(LEFT(#REF!,5))</f>
        <v>#REF!</v>
      </c>
      <c r="C57" s="3">
        <v>48.5</v>
      </c>
      <c r="D57" s="3" t="s">
        <v>80</v>
      </c>
      <c r="E57" s="7">
        <f t="shared" si="2"/>
        <v>0.84648468721724979</v>
      </c>
      <c r="F57" s="7">
        <f t="shared" si="3"/>
        <v>1.6210618092523332</v>
      </c>
      <c r="G57" s="8">
        <f t="shared" si="11"/>
        <v>48.5</v>
      </c>
      <c r="H57" s="3" t="e">
        <f>MID(#REF!,8,7)</f>
        <v>#REF!</v>
      </c>
      <c r="I57" s="3" t="e">
        <f t="shared" si="12"/>
        <v>#REF!</v>
      </c>
      <c r="J57" s="3" t="s">
        <v>172</v>
      </c>
      <c r="K57" s="3">
        <f t="shared" si="13"/>
        <v>92.88</v>
      </c>
      <c r="L57" s="8">
        <f t="shared" si="14"/>
        <v>92.88</v>
      </c>
      <c r="M57" s="5">
        <v>233390</v>
      </c>
      <c r="N57" s="3">
        <f t="shared" si="9"/>
        <v>218200</v>
      </c>
      <c r="O57" s="6">
        <f t="shared" si="15"/>
        <v>218200</v>
      </c>
      <c r="P57" s="3" t="str">
        <f t="shared" si="10"/>
        <v>Minnesota</v>
      </c>
      <c r="Q57" s="4">
        <v>25941</v>
      </c>
      <c r="R57" s="3" t="s">
        <v>141</v>
      </c>
    </row>
    <row r="58" spans="1:18" x14ac:dyDescent="0.25">
      <c r="A58" s="3" t="s">
        <v>81</v>
      </c>
      <c r="B58" s="3" t="e">
        <f>_xlfn.NUMBERVALUE(LEFT(#REF!,5))</f>
        <v>#REF!</v>
      </c>
      <c r="C58" s="3">
        <v>43.57</v>
      </c>
      <c r="D58" s="3" t="s">
        <v>9</v>
      </c>
      <c r="E58" s="7">
        <f t="shared" si="2"/>
        <v>0.76043995509392937</v>
      </c>
      <c r="F58" s="7">
        <f t="shared" si="3"/>
        <v>1.8060667099637322</v>
      </c>
      <c r="G58" s="8">
        <f t="shared" si="11"/>
        <v>43.57</v>
      </c>
      <c r="H58" s="3" t="e">
        <f>MID(#REF!,8,7)</f>
        <v>#REF!</v>
      </c>
      <c r="I58" s="3" t="e">
        <f t="shared" si="12"/>
        <v>#REF!</v>
      </c>
      <c r="J58" s="3">
        <v>103.48</v>
      </c>
      <c r="K58" s="3">
        <f t="shared" si="13"/>
        <v>103.48</v>
      </c>
      <c r="L58" s="8">
        <f t="shared" si="14"/>
        <v>103.48</v>
      </c>
      <c r="M58" s="5">
        <v>516142</v>
      </c>
      <c r="N58" s="3">
        <f t="shared" si="9"/>
        <v>28295</v>
      </c>
      <c r="O58" s="6">
        <f t="shared" si="15"/>
        <v>28295</v>
      </c>
      <c r="P58" s="3" t="str">
        <f t="shared" si="10"/>
        <v>South Dakota</v>
      </c>
      <c r="Q58" s="4">
        <v>1105</v>
      </c>
      <c r="R58" s="3" t="s">
        <v>142</v>
      </c>
    </row>
    <row r="59" spans="1:18" x14ac:dyDescent="0.25">
      <c r="A59" s="3" t="s">
        <v>176</v>
      </c>
      <c r="B59" s="3" t="e">
        <f>_xlfn.NUMBERVALUE(LEFT(#REF!,5))</f>
        <v>#REF!</v>
      </c>
      <c r="C59" s="3">
        <v>61</v>
      </c>
      <c r="D59" s="3" t="s">
        <v>31</v>
      </c>
      <c r="E59" s="7">
        <f t="shared" si="2"/>
        <v>1.064650843716541</v>
      </c>
      <c r="F59" s="7">
        <f t="shared" si="3"/>
        <v>2.4783675378319479</v>
      </c>
      <c r="G59" s="8">
        <f t="shared" si="11"/>
        <v>61</v>
      </c>
      <c r="H59" s="3" t="e">
        <f>MID(#REF!,8,7)</f>
        <v>#REF!</v>
      </c>
      <c r="I59" s="3" t="e">
        <f t="shared" si="12"/>
        <v>#REF!</v>
      </c>
      <c r="J59" s="3">
        <v>142</v>
      </c>
      <c r="K59" s="3">
        <f t="shared" si="13"/>
        <v>142</v>
      </c>
      <c r="L59" s="8">
        <f t="shared" si="14"/>
        <v>142</v>
      </c>
      <c r="M59" s="5">
        <v>69984</v>
      </c>
      <c r="N59" s="3">
        <f t="shared" si="9"/>
        <v>83231</v>
      </c>
      <c r="O59" s="6">
        <f t="shared" si="15"/>
        <v>83231</v>
      </c>
      <c r="P59" s="3" t="str">
        <f t="shared" si="10"/>
        <v>Alaska</v>
      </c>
      <c r="Q59" s="4">
        <v>29557</v>
      </c>
      <c r="R59" s="3" t="s">
        <v>143</v>
      </c>
    </row>
    <row r="60" spans="1:18" x14ac:dyDescent="0.25">
      <c r="A60" s="3" t="s">
        <v>82</v>
      </c>
      <c r="B60" s="3" t="e">
        <f>_xlfn.NUMBERVALUE(LEFT(#REF!,5))</f>
        <v>#REF!</v>
      </c>
      <c r="C60" s="3">
        <v>44.6</v>
      </c>
      <c r="D60" s="3" t="s">
        <v>144</v>
      </c>
      <c r="E60" s="7">
        <f t="shared" si="2"/>
        <v>0.77841684638947095</v>
      </c>
      <c r="F60" s="7">
        <f t="shared" si="3"/>
        <v>1.9285888234537341</v>
      </c>
      <c r="G60" s="8">
        <f t="shared" si="11"/>
        <v>44.6</v>
      </c>
      <c r="H60" s="3" t="e">
        <f>MID(#REF!,8,7)</f>
        <v>#REF!</v>
      </c>
      <c r="I60" s="3" t="e">
        <f t="shared" si="12"/>
        <v>#REF!</v>
      </c>
      <c r="J60" s="3">
        <v>110.5</v>
      </c>
      <c r="K60" s="3">
        <f t="shared" si="13"/>
        <v>110.5</v>
      </c>
      <c r="L60" s="8">
        <f t="shared" si="14"/>
        <v>110.5</v>
      </c>
      <c r="M60" s="5">
        <v>3188030</v>
      </c>
      <c r="N60" s="3">
        <f t="shared" si="9"/>
        <v>22197</v>
      </c>
      <c r="O60" s="6">
        <f t="shared" si="15"/>
        <v>22197</v>
      </c>
      <c r="P60" s="3" t="str">
        <f t="shared" si="10"/>
        <v>Wyoming, Montana, Idaho</v>
      </c>
      <c r="Q60" s="4" t="s">
        <v>148</v>
      </c>
      <c r="R60" s="3" t="s">
        <v>145</v>
      </c>
    </row>
    <row r="61" spans="1:18" x14ac:dyDescent="0.25">
      <c r="A61" s="3" t="s">
        <v>83</v>
      </c>
      <c r="B61" s="3" t="e">
        <f>_xlfn.NUMBERVALUE(LEFT(#REF!,5))</f>
        <v>#REF!</v>
      </c>
      <c r="C61" s="3">
        <v>37.83</v>
      </c>
      <c r="D61" s="3" t="s">
        <v>22</v>
      </c>
      <c r="E61" s="7">
        <f t="shared" si="2"/>
        <v>0.66025805602945487</v>
      </c>
      <c r="F61" s="7">
        <f t="shared" si="3"/>
        <v>2.0856684561332237</v>
      </c>
      <c r="G61" s="8">
        <f t="shared" si="11"/>
        <v>37.83</v>
      </c>
      <c r="H61" s="3" t="e">
        <f>MID(#REF!,8,7)</f>
        <v>#REF!</v>
      </c>
      <c r="I61" s="3" t="e">
        <f t="shared" si="12"/>
        <v>#REF!</v>
      </c>
      <c r="J61" s="3">
        <v>119.5</v>
      </c>
      <c r="K61" s="3">
        <f t="shared" si="13"/>
        <v>119.5</v>
      </c>
      <c r="L61" s="8">
        <f t="shared" si="14"/>
        <v>119.5</v>
      </c>
      <c r="M61" s="5">
        <v>3691191</v>
      </c>
      <c r="N61" s="3">
        <f t="shared" si="9"/>
        <v>761266</v>
      </c>
      <c r="O61" s="6">
        <f t="shared" si="15"/>
        <v>761266</v>
      </c>
      <c r="P61" s="3" t="str">
        <f t="shared" si="10"/>
        <v>California</v>
      </c>
      <c r="Q61" s="4" t="s">
        <v>149</v>
      </c>
      <c r="R61" s="3" t="s">
        <v>146</v>
      </c>
    </row>
    <row r="62" spans="1:18" x14ac:dyDescent="0.25">
      <c r="A62" s="3" t="s">
        <v>84</v>
      </c>
      <c r="B62" s="3" t="e">
        <f>_xlfn.NUMBERVALUE(LEFT(#REF!,5))</f>
        <v>#REF!</v>
      </c>
      <c r="C62" s="3">
        <v>37.299999999999997</v>
      </c>
      <c r="D62" s="3" t="s">
        <v>7</v>
      </c>
      <c r="E62" s="7">
        <f t="shared" si="2"/>
        <v>0.65100781099388483</v>
      </c>
      <c r="F62" s="7">
        <f t="shared" si="3"/>
        <v>1.9730947193795896</v>
      </c>
      <c r="G62" s="8">
        <f t="shared" si="11"/>
        <v>37.299999999999997</v>
      </c>
      <c r="H62" s="3" t="e">
        <f>MID(#REF!,8,7)</f>
        <v>#REF!</v>
      </c>
      <c r="I62" s="3" t="e">
        <f t="shared" si="12"/>
        <v>#REF!</v>
      </c>
      <c r="J62" s="3">
        <v>113.05</v>
      </c>
      <c r="K62" s="3">
        <f t="shared" si="13"/>
        <v>113.05</v>
      </c>
      <c r="L62" s="8">
        <f t="shared" si="14"/>
        <v>113.05</v>
      </c>
      <c r="M62" s="5">
        <v>2807387</v>
      </c>
      <c r="N62" s="3">
        <f t="shared" si="9"/>
        <v>146597</v>
      </c>
      <c r="O62" s="6">
        <f t="shared" si="15"/>
        <v>146597</v>
      </c>
      <c r="P62" s="3" t="str">
        <f t="shared" si="10"/>
        <v>Utah</v>
      </c>
      <c r="Q62" s="4">
        <v>7263</v>
      </c>
      <c r="R62" s="3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" sqref="B1:C19"/>
    </sheetView>
  </sheetViews>
  <sheetFormatPr defaultRowHeight="15" x14ac:dyDescent="0.25"/>
  <cols>
    <col min="1" max="1" width="15.5703125" customWidth="1"/>
    <col min="2" max="2" width="16.85546875" customWidth="1"/>
  </cols>
  <sheetData>
    <row r="1" spans="1:4" x14ac:dyDescent="0.25">
      <c r="A1" t="s">
        <v>196</v>
      </c>
      <c r="B1" t="s">
        <v>197</v>
      </c>
      <c r="C1" t="s">
        <v>181</v>
      </c>
      <c r="D1" t="s">
        <v>182</v>
      </c>
    </row>
    <row r="2" spans="1:4" x14ac:dyDescent="0.25">
      <c r="A2">
        <v>18000000</v>
      </c>
      <c r="B2">
        <f>A2/1000</f>
        <v>18000</v>
      </c>
      <c r="C2" s="9">
        <v>693.07159126299996</v>
      </c>
      <c r="D2" t="s">
        <v>192</v>
      </c>
    </row>
    <row r="3" spans="1:4" x14ac:dyDescent="0.25">
      <c r="A3">
        <v>16000000</v>
      </c>
      <c r="B3">
        <f t="shared" ref="B3:B17" si="0">A3/1000</f>
        <v>16000</v>
      </c>
      <c r="C3" s="9">
        <v>653.49847562800005</v>
      </c>
      <c r="D3" t="s">
        <v>191</v>
      </c>
    </row>
    <row r="4" spans="1:4" x14ac:dyDescent="0.25">
      <c r="A4">
        <v>15000000</v>
      </c>
      <c r="B4">
        <f t="shared" si="0"/>
        <v>15000</v>
      </c>
      <c r="C4" s="9">
        <v>624.473487998</v>
      </c>
      <c r="D4" t="s">
        <v>204</v>
      </c>
    </row>
    <row r="5" spans="1:4" x14ac:dyDescent="0.25">
      <c r="A5">
        <v>14000000</v>
      </c>
      <c r="B5">
        <f t="shared" si="0"/>
        <v>14000</v>
      </c>
      <c r="C5" s="9">
        <v>589.01945840799999</v>
      </c>
      <c r="D5" t="s">
        <v>190</v>
      </c>
    </row>
    <row r="6" spans="1:4" x14ac:dyDescent="0.25">
      <c r="A6">
        <v>13000000</v>
      </c>
      <c r="B6">
        <f t="shared" si="0"/>
        <v>13000</v>
      </c>
      <c r="C6" s="9">
        <v>543.58456239500003</v>
      </c>
      <c r="D6" t="s">
        <v>203</v>
      </c>
    </row>
    <row r="7" spans="1:4" x14ac:dyDescent="0.25">
      <c r="A7">
        <v>12000000</v>
      </c>
      <c r="B7">
        <f t="shared" si="0"/>
        <v>12000</v>
      </c>
      <c r="C7" s="9">
        <v>494.60317694499997</v>
      </c>
      <c r="D7" t="s">
        <v>189</v>
      </c>
    </row>
    <row r="8" spans="1:4" x14ac:dyDescent="0.25">
      <c r="A8">
        <v>10000000</v>
      </c>
      <c r="B8">
        <f t="shared" si="0"/>
        <v>10000</v>
      </c>
      <c r="C8" s="9">
        <v>386.78790880000003</v>
      </c>
      <c r="D8" t="s">
        <v>185</v>
      </c>
    </row>
    <row r="9" spans="1:4" x14ac:dyDescent="0.25">
      <c r="A9">
        <v>9000000</v>
      </c>
      <c r="B9">
        <f t="shared" si="0"/>
        <v>9000</v>
      </c>
      <c r="C9" s="9">
        <v>325.11935523300002</v>
      </c>
      <c r="D9" t="s">
        <v>188</v>
      </c>
    </row>
    <row r="10" spans="1:4" x14ac:dyDescent="0.25">
      <c r="A10">
        <v>8000000</v>
      </c>
      <c r="B10">
        <f t="shared" si="0"/>
        <v>8000</v>
      </c>
      <c r="C10" s="9">
        <v>260.99454657000001</v>
      </c>
      <c r="D10" t="s">
        <v>202</v>
      </c>
    </row>
    <row r="11" spans="1:4" x14ac:dyDescent="0.25">
      <c r="A11">
        <v>7000000</v>
      </c>
      <c r="B11">
        <f t="shared" si="0"/>
        <v>7000</v>
      </c>
      <c r="C11" s="9">
        <v>152.18773838300001</v>
      </c>
      <c r="D11" t="s">
        <v>187</v>
      </c>
    </row>
    <row r="12" spans="1:4" x14ac:dyDescent="0.25">
      <c r="A12">
        <v>6000000</v>
      </c>
      <c r="B12">
        <f t="shared" si="0"/>
        <v>6000</v>
      </c>
      <c r="C12" s="9">
        <v>131.94666737</v>
      </c>
      <c r="D12" t="s">
        <v>201</v>
      </c>
    </row>
    <row r="13" spans="1:4" x14ac:dyDescent="0.25">
      <c r="A13">
        <v>5000000</v>
      </c>
      <c r="B13">
        <f t="shared" si="0"/>
        <v>5000</v>
      </c>
      <c r="C13" s="9">
        <v>108.61829493</v>
      </c>
      <c r="D13" t="s">
        <v>184</v>
      </c>
    </row>
    <row r="14" spans="1:4" x14ac:dyDescent="0.25">
      <c r="A14">
        <v>4000000</v>
      </c>
      <c r="B14">
        <f t="shared" si="0"/>
        <v>4000</v>
      </c>
      <c r="C14" s="9">
        <v>102.22718961</v>
      </c>
      <c r="D14" t="s">
        <v>200</v>
      </c>
    </row>
    <row r="15" spans="1:4" x14ac:dyDescent="0.25">
      <c r="A15">
        <v>3000000</v>
      </c>
      <c r="B15">
        <f t="shared" si="0"/>
        <v>3000</v>
      </c>
      <c r="C15" s="9">
        <v>59.435165580000003</v>
      </c>
      <c r="D15" t="s">
        <v>183</v>
      </c>
    </row>
    <row r="16" spans="1:4" x14ac:dyDescent="0.25">
      <c r="A16">
        <v>2500000</v>
      </c>
      <c r="B16">
        <f t="shared" si="0"/>
        <v>2500</v>
      </c>
      <c r="C16" s="9">
        <v>37.03717425</v>
      </c>
      <c r="D16" t="s">
        <v>186</v>
      </c>
    </row>
    <row r="17" spans="1:4" x14ac:dyDescent="0.25">
      <c r="A17">
        <v>2100000</v>
      </c>
      <c r="B17">
        <f t="shared" si="0"/>
        <v>2100</v>
      </c>
      <c r="C17" s="10">
        <v>34.64919519</v>
      </c>
      <c r="D17" t="s">
        <v>205</v>
      </c>
    </row>
    <row r="18" spans="1:4" x14ac:dyDescent="0.25">
      <c r="A18" t="s">
        <v>193</v>
      </c>
      <c r="B18" t="s">
        <v>199</v>
      </c>
      <c r="C18" t="s">
        <v>194</v>
      </c>
      <c r="D18" t="s">
        <v>195</v>
      </c>
    </row>
    <row r="19" spans="1:4" x14ac:dyDescent="0.25">
      <c r="A19" s="9">
        <v>35805209.899230003</v>
      </c>
      <c r="B19">
        <f>A19/1000</f>
        <v>35805.209899230002</v>
      </c>
      <c r="C19">
        <v>832.34316003700019</v>
      </c>
      <c r="D19" t="s">
        <v>198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E11" sqref="E11"/>
    </sheetView>
  </sheetViews>
  <sheetFormatPr defaultRowHeight="15" x14ac:dyDescent="0.25"/>
  <cols>
    <col min="1" max="1" width="9.140625" customWidth="1"/>
  </cols>
  <sheetData>
    <row r="1" spans="1:2" x14ac:dyDescent="0.25">
      <c r="A1" t="s">
        <v>197</v>
      </c>
      <c r="B1" t="s">
        <v>181</v>
      </c>
    </row>
    <row r="2" spans="1:2" x14ac:dyDescent="0.25">
      <c r="A2">
        <v>18000</v>
      </c>
      <c r="B2">
        <v>693.07159126299996</v>
      </c>
    </row>
    <row r="3" spans="1:2" x14ac:dyDescent="0.25">
      <c r="A3">
        <v>16000</v>
      </c>
      <c r="B3">
        <v>653.49847562800005</v>
      </c>
    </row>
    <row r="4" spans="1:2" x14ac:dyDescent="0.25">
      <c r="A4">
        <v>15000</v>
      </c>
      <c r="B4">
        <v>624.473487998</v>
      </c>
    </row>
    <row r="5" spans="1:2" x14ac:dyDescent="0.25">
      <c r="A5">
        <v>14000</v>
      </c>
      <c r="B5">
        <v>589.01945840799999</v>
      </c>
    </row>
    <row r="6" spans="1:2" x14ac:dyDescent="0.25">
      <c r="A6">
        <v>13000</v>
      </c>
      <c r="B6">
        <v>543.58456239500003</v>
      </c>
    </row>
    <row r="7" spans="1:2" x14ac:dyDescent="0.25">
      <c r="A7">
        <v>12000</v>
      </c>
      <c r="B7">
        <v>494.60317694499997</v>
      </c>
    </row>
    <row r="8" spans="1:2" x14ac:dyDescent="0.25">
      <c r="A8">
        <v>10000</v>
      </c>
      <c r="B8">
        <v>386.78790880000003</v>
      </c>
    </row>
    <row r="9" spans="1:2" x14ac:dyDescent="0.25">
      <c r="A9">
        <v>9000</v>
      </c>
      <c r="B9">
        <v>325.11935523300002</v>
      </c>
    </row>
    <row r="10" spans="1:2" x14ac:dyDescent="0.25">
      <c r="A10">
        <v>8000</v>
      </c>
      <c r="B10">
        <v>260.99454657000001</v>
      </c>
    </row>
    <row r="11" spans="1:2" x14ac:dyDescent="0.25">
      <c r="A11">
        <v>7000</v>
      </c>
      <c r="B11">
        <v>152.18773838300001</v>
      </c>
    </row>
    <row r="12" spans="1:2" x14ac:dyDescent="0.25">
      <c r="A12">
        <v>6000</v>
      </c>
      <c r="B12">
        <v>131.94666737</v>
      </c>
    </row>
    <row r="13" spans="1:2" x14ac:dyDescent="0.25">
      <c r="A13">
        <v>5000</v>
      </c>
      <c r="B13">
        <v>108.61829493</v>
      </c>
    </row>
    <row r="14" spans="1:2" x14ac:dyDescent="0.25">
      <c r="A14">
        <v>4000</v>
      </c>
      <c r="B14">
        <v>102.22718961</v>
      </c>
    </row>
    <row r="15" spans="1:2" x14ac:dyDescent="0.25">
      <c r="A15">
        <v>3000</v>
      </c>
      <c r="B15">
        <v>59.435165580000003</v>
      </c>
    </row>
    <row r="16" spans="1:2" x14ac:dyDescent="0.25">
      <c r="A16">
        <v>2500</v>
      </c>
      <c r="B16">
        <v>37.03717425</v>
      </c>
    </row>
    <row r="17" spans="1:2" x14ac:dyDescent="0.25">
      <c r="A17">
        <v>2100</v>
      </c>
      <c r="B17">
        <v>34.64919519</v>
      </c>
    </row>
    <row r="18" spans="1:2" x14ac:dyDescent="0.25">
      <c r="A18" t="s">
        <v>199</v>
      </c>
      <c r="B18" t="s">
        <v>194</v>
      </c>
    </row>
    <row r="19" spans="1:2" x14ac:dyDescent="0.25">
      <c r="A19">
        <v>35805.209899230002</v>
      </c>
      <c r="B19">
        <v>832.34316003700019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 Nat'l Parks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Choi</dc:creator>
  <cp:lastModifiedBy>brian wheatman</cp:lastModifiedBy>
  <dcterms:created xsi:type="dcterms:W3CDTF">2015-04-21T18:55:56Z</dcterms:created>
  <dcterms:modified xsi:type="dcterms:W3CDTF">2015-05-12T02:49:41Z</dcterms:modified>
</cp:coreProperties>
</file>