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0910b938b680d72/Programming/Python/django_web/biru/excel/"/>
    </mc:Choice>
  </mc:AlternateContent>
  <xr:revisionPtr revIDLastSave="67" documentId="11_8FC9652A1E35ADD57904199CD3009F03ED372E2D" xr6:coauthVersionLast="47" xr6:coauthVersionMax="47" xr10:uidLastSave="{DAD2FD6F-E1DD-4E4C-8D92-561C943A0F9D}"/>
  <bookViews>
    <workbookView xWindow="-120" yWindow="-120" windowWidth="20730" windowHeight="11160" tabRatio="866" xr2:uid="{00000000-000D-0000-FFFF-FFFF00000000}"/>
  </bookViews>
  <sheets>
    <sheet name="MDR" sheetId="10" r:id="rId1"/>
  </sheets>
  <externalReferences>
    <externalReference r:id="rId2"/>
    <externalReference r:id="rId3"/>
  </externalReferences>
  <definedNames>
    <definedName name="__123Graph_A" localSheetId="0" hidden="1">'[1]page 6'!#REF!</definedName>
    <definedName name="__123Graph_A" hidden="1">'[1]page 6'!#REF!</definedName>
    <definedName name="__123Graph_B" hidden="1">[2]AFE!$N$5:$N$83</definedName>
    <definedName name="__123Graph_C" hidden="1">[2]AFE!$O$5:$O$83</definedName>
    <definedName name="__123Graph_X" localSheetId="0" hidden="1">'[1]page 6'!#REF!</definedName>
    <definedName name="__123Graph_X" hidden="1">'[1]page 6'!#REF!</definedName>
    <definedName name="_Fill" localSheetId="0" hidden="1">#REF!</definedName>
    <definedName name="_Fill" hidden="1">#REF!</definedName>
    <definedName name="_xlnm._FilterDatabase" localSheetId="0" hidden="1">MDR!$A$1:$X$136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MatInverse_In" localSheetId="0" hidden="1">#REF!</definedName>
    <definedName name="_MatInverse_In" hidden="1">#REF!</definedName>
    <definedName name="_Order1" hidden="1">255</definedName>
    <definedName name="_Order2" hidden="1">255</definedName>
    <definedName name="_Table1_In1" localSheetId="0" hidden="1">#REF!</definedName>
    <definedName name="_Table1_In1" hidden="1">#REF!</definedName>
    <definedName name="_Table2_In1" localSheetId="0" hidden="1">#REF!</definedName>
    <definedName name="_Table2_In1" hidden="1">#REF!</definedName>
    <definedName name="anscount" hidden="1">2</definedName>
    <definedName name="CBWorkbookPriority" hidden="1">-853388667</definedName>
    <definedName name="limcount" hidden="1">3</definedName>
    <definedName name="_xlnm.Print_Area" localSheetId="0">MDR!$A$1:$X$125</definedName>
    <definedName name="_xlnm.Print_Titles" localSheetId="0">MDR!$1:$8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9" i="10" l="1"/>
  <c r="O88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7" i="10"/>
  <c r="O56" i="10"/>
  <c r="O55" i="10"/>
  <c r="O124" i="10"/>
  <c r="O123" i="10"/>
  <c r="O121" i="10"/>
  <c r="W4" i="10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S89" i="10" l="1"/>
  <c r="S88" i="10"/>
  <c r="S55" i="10" l="1"/>
  <c r="S56" i="10"/>
  <c r="S57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2" i="10"/>
  <c r="S51" i="10"/>
  <c r="S50" i="10"/>
  <c r="S48" i="10"/>
  <c r="S46" i="10"/>
  <c r="S45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4" i="10"/>
  <c r="S13" i="10"/>
  <c r="S12" i="10"/>
  <c r="S86" i="10" l="1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124" i="10" l="1"/>
  <c r="S123" i="10"/>
  <c r="S121" i="10"/>
  <c r="K124" i="10" l="1"/>
  <c r="K123" i="10"/>
  <c r="K122" i="10"/>
  <c r="O122" i="10" s="1"/>
  <c r="S122" i="10" s="1"/>
  <c r="K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K92" i="10"/>
  <c r="K91" i="10"/>
  <c r="O91" i="10" s="1"/>
  <c r="S91" i="10" s="1"/>
  <c r="F90" i="10"/>
  <c r="K89" i="10"/>
  <c r="K88" i="10"/>
  <c r="K87" i="10"/>
  <c r="O87" i="10" s="1"/>
  <c r="S87" i="10" s="1"/>
  <c r="K86" i="10"/>
  <c r="K85" i="10"/>
  <c r="D85" i="10"/>
  <c r="K84" i="10"/>
  <c r="D84" i="10"/>
  <c r="K83" i="10"/>
  <c r="D83" i="10"/>
  <c r="K82" i="10"/>
  <c r="D82" i="10"/>
  <c r="K81" i="10"/>
  <c r="D81" i="10"/>
  <c r="K80" i="10"/>
  <c r="D80" i="10"/>
  <c r="K79" i="10"/>
  <c r="D79" i="10"/>
  <c r="K78" i="10"/>
  <c r="D78" i="10"/>
  <c r="K77" i="10"/>
  <c r="D77" i="10"/>
  <c r="K76" i="10"/>
  <c r="D76" i="10"/>
  <c r="K75" i="10"/>
  <c r="D75" i="10"/>
  <c r="K74" i="10"/>
  <c r="D74" i="10"/>
  <c r="K73" i="10"/>
  <c r="D73" i="10"/>
  <c r="K72" i="10"/>
  <c r="D72" i="10"/>
  <c r="K71" i="10"/>
  <c r="D71" i="10"/>
  <c r="K70" i="10"/>
  <c r="D70" i="10"/>
  <c r="K69" i="10"/>
  <c r="D69" i="10"/>
  <c r="K68" i="10"/>
  <c r="D68" i="10"/>
  <c r="K67" i="10"/>
  <c r="D67" i="10"/>
  <c r="K66" i="10"/>
  <c r="D66" i="10"/>
  <c r="K65" i="10"/>
  <c r="D65" i="10"/>
  <c r="K64" i="10"/>
  <c r="D64" i="10"/>
  <c r="K63" i="10"/>
  <c r="D63" i="10"/>
  <c r="K62" i="10"/>
  <c r="D62" i="10"/>
  <c r="K61" i="10"/>
  <c r="D61" i="10"/>
  <c r="K60" i="10"/>
  <c r="D60" i="10"/>
  <c r="K59" i="10"/>
  <c r="D59" i="10"/>
  <c r="K57" i="10"/>
  <c r="D57" i="10"/>
  <c r="K56" i="10"/>
  <c r="D56" i="10"/>
  <c r="K55" i="10"/>
  <c r="D55" i="10"/>
  <c r="K53" i="10"/>
  <c r="O53" i="10" s="1"/>
  <c r="S53" i="10" s="1"/>
  <c r="F52" i="10"/>
  <c r="K51" i="10"/>
  <c r="K50" i="10"/>
  <c r="K49" i="10"/>
  <c r="S49" i="10" s="1"/>
  <c r="K48" i="10"/>
  <c r="K46" i="10"/>
  <c r="D46" i="10"/>
  <c r="K45" i="10"/>
  <c r="D45" i="10"/>
  <c r="K42" i="10"/>
  <c r="D42" i="10"/>
  <c r="K41" i="10"/>
  <c r="D41" i="10"/>
  <c r="K40" i="10"/>
  <c r="D40" i="10"/>
  <c r="K39" i="10"/>
  <c r="D39" i="10"/>
  <c r="K38" i="10"/>
  <c r="D38" i="10"/>
  <c r="K37" i="10"/>
  <c r="D37" i="10"/>
  <c r="K36" i="10"/>
  <c r="D36" i="10"/>
  <c r="K35" i="10"/>
  <c r="D35" i="10"/>
  <c r="K34" i="10"/>
  <c r="D34" i="10"/>
  <c r="K33" i="10"/>
  <c r="D33" i="10"/>
  <c r="K32" i="10"/>
  <c r="D32" i="10"/>
  <c r="K31" i="10"/>
  <c r="D31" i="10"/>
  <c r="K30" i="10"/>
  <c r="D30" i="10"/>
  <c r="K29" i="10"/>
  <c r="D29" i="10"/>
  <c r="K28" i="10"/>
  <c r="D28" i="10"/>
  <c r="K27" i="10"/>
  <c r="D27" i="10"/>
  <c r="K26" i="10"/>
  <c r="D26" i="10"/>
  <c r="K25" i="10"/>
  <c r="D25" i="10"/>
  <c r="K24" i="10"/>
  <c r="D24" i="10"/>
  <c r="K23" i="10"/>
  <c r="D23" i="10"/>
  <c r="K22" i="10"/>
  <c r="D22" i="10"/>
  <c r="K21" i="10"/>
  <c r="D21" i="10"/>
  <c r="K20" i="10"/>
  <c r="D20" i="10"/>
  <c r="K19" i="10"/>
  <c r="D19" i="10"/>
  <c r="K18" i="10"/>
  <c r="D18" i="10"/>
  <c r="K17" i="10"/>
  <c r="D17" i="10"/>
  <c r="K16" i="10"/>
  <c r="D16" i="10"/>
  <c r="K14" i="10"/>
  <c r="D14" i="10"/>
  <c r="K13" i="10"/>
  <c r="D13" i="10"/>
  <c r="K12" i="10"/>
  <c r="D12" i="10"/>
  <c r="S10" i="10"/>
  <c r="F9" i="10"/>
  <c r="D9" i="10" l="1"/>
  <c r="D90" i="10"/>
  <c r="D52" i="10"/>
  <c r="F125" i="10"/>
  <c r="D125" i="10" l="1"/>
  <c r="E73" i="10" s="1"/>
  <c r="E22" i="10"/>
  <c r="E119" i="10"/>
  <c r="E75" i="10"/>
  <c r="E67" i="10" l="1"/>
  <c r="E87" i="10"/>
  <c r="E38" i="10"/>
  <c r="E60" i="10"/>
  <c r="E122" i="10"/>
  <c r="E34" i="10"/>
  <c r="E55" i="10"/>
  <c r="E74" i="10"/>
  <c r="E89" i="10"/>
  <c r="E65" i="10"/>
  <c r="E20" i="10"/>
  <c r="E69" i="10"/>
  <c r="E56" i="10"/>
  <c r="E42" i="10"/>
  <c r="E12" i="10"/>
  <c r="E115" i="10"/>
  <c r="E78" i="10"/>
  <c r="E31" i="10"/>
  <c r="E106" i="10"/>
  <c r="E110" i="10"/>
  <c r="E104" i="10"/>
  <c r="E24" i="10"/>
  <c r="E82" i="10"/>
  <c r="E98" i="10"/>
  <c r="E62" i="10"/>
  <c r="E23" i="10"/>
  <c r="E13" i="10"/>
  <c r="E37" i="10"/>
  <c r="E29" i="10"/>
  <c r="E53" i="10"/>
  <c r="E68" i="10"/>
  <c r="E124" i="10"/>
  <c r="E102" i="10"/>
  <c r="E91" i="10"/>
  <c r="E123" i="10"/>
  <c r="E116" i="10"/>
  <c r="E81" i="10"/>
  <c r="E36" i="10"/>
  <c r="E77" i="10"/>
  <c r="E28" i="10"/>
  <c r="E26" i="10"/>
  <c r="E32" i="10"/>
  <c r="E35" i="10"/>
  <c r="E41" i="10"/>
  <c r="E83" i="10"/>
  <c r="E76" i="10"/>
  <c r="E121" i="10"/>
  <c r="E95" i="10"/>
  <c r="E101" i="10"/>
  <c r="E80" i="10"/>
  <c r="E30" i="10"/>
  <c r="E96" i="10"/>
  <c r="E46" i="10"/>
  <c r="E45" i="10"/>
  <c r="E86" i="10"/>
  <c r="E17" i="10"/>
  <c r="E25" i="10"/>
  <c r="E33" i="10"/>
  <c r="E51" i="10"/>
  <c r="E100" i="10"/>
  <c r="E114" i="10"/>
  <c r="E92" i="10"/>
  <c r="E10" i="10"/>
  <c r="E50" i="10"/>
  <c r="E61" i="10"/>
  <c r="E107" i="10"/>
  <c r="E113" i="10"/>
  <c r="E99" i="10"/>
  <c r="E94" i="10"/>
  <c r="E70" i="10"/>
  <c r="E85" i="10"/>
  <c r="E105" i="10"/>
  <c r="E111" i="10"/>
  <c r="E57" i="10"/>
  <c r="E18" i="10"/>
  <c r="E39" i="10"/>
  <c r="E48" i="10"/>
  <c r="E84" i="10"/>
  <c r="E88" i="10"/>
  <c r="E66" i="10"/>
  <c r="E103" i="10"/>
  <c r="E64" i="10"/>
  <c r="E14" i="10"/>
  <c r="E59" i="10"/>
  <c r="E27" i="10"/>
  <c r="E108" i="10"/>
  <c r="E79" i="10"/>
  <c r="E16" i="10"/>
  <c r="E112" i="10"/>
  <c r="E71" i="10"/>
  <c r="E63" i="10"/>
  <c r="E49" i="10"/>
  <c r="E40" i="10"/>
  <c r="E118" i="10"/>
  <c r="E117" i="10"/>
  <c r="E109" i="10"/>
  <c r="E72" i="10"/>
  <c r="E21" i="10"/>
  <c r="E120" i="10"/>
  <c r="E19" i="10"/>
  <c r="E97" i="10"/>
  <c r="E90" i="10" l="1"/>
  <c r="E9" i="10"/>
  <c r="E52" i="10"/>
  <c r="E125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Zata Atsarina</author>
    <author>asani</author>
  </authors>
  <commentList>
    <comment ref="H1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19 Mar 21 </t>
        </r>
      </text>
    </comment>
    <comment ref="H1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19 Mar 21 </t>
        </r>
      </text>
    </comment>
    <comment ref="H1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19 Mar 21 </t>
        </r>
      </text>
    </comment>
    <comment ref="H16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16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16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17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17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17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18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18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18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19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19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19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20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20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20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21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21" authorId="1" shapeId="0" xr:uid="{00000000-0006-0000-0200-000014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21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22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22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22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23" authorId="1" shapeId="0" xr:uid="{00000000-0006-0000-0200-000019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23" authorId="1" shapeId="0" xr:uid="{00000000-0006-0000-0200-00001A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23" authorId="1" shapeId="0" xr:uid="{00000000-0006-0000-0200-00001B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24" authorId="1" shapeId="0" xr:uid="{00000000-0006-0000-0200-00001C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24" authorId="1" shapeId="0" xr:uid="{00000000-0006-0000-0200-00001D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24" authorId="1" shapeId="0" xr:uid="{00000000-0006-0000-0200-00001E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25" authorId="1" shapeId="0" xr:uid="{00000000-0006-0000-0200-00001F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25" authorId="1" shapeId="0" xr:uid="{00000000-0006-0000-0200-000020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25" authorId="1" shapeId="0" xr:uid="{00000000-0006-0000-0200-000021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26" authorId="1" shapeId="0" xr:uid="{00000000-0006-0000-0200-000022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26" authorId="1" shapeId="0" xr:uid="{00000000-0006-0000-0200-000023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26" authorId="1" shapeId="0" xr:uid="{00000000-0006-0000-0200-000024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27" authorId="1" shapeId="0" xr:uid="{00000000-0006-0000-0200-000025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27" authorId="1" shapeId="0" xr:uid="{00000000-0006-0000-0200-000026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27" authorId="1" shapeId="0" xr:uid="{00000000-0006-0000-0200-000027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30" authorId="1" shapeId="0" xr:uid="{00000000-0006-0000-0200-000028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30" authorId="1" shapeId="0" xr:uid="{00000000-0006-0000-0200-000029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30" authorId="1" shapeId="0" xr:uid="{00000000-0006-0000-0200-00002A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31" authorId="1" shapeId="0" xr:uid="{00000000-0006-0000-0200-00002B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31" authorId="1" shapeId="0" xr:uid="{00000000-0006-0000-0200-00002C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31" authorId="1" shapeId="0" xr:uid="{00000000-0006-0000-0200-00002D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32" authorId="1" shapeId="0" xr:uid="{00000000-0006-0000-0200-00002E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32" authorId="1" shapeId="0" xr:uid="{00000000-0006-0000-0200-00002F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32" authorId="1" shapeId="0" xr:uid="{00000000-0006-0000-0200-000030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35" authorId="1" shapeId="0" xr:uid="{00000000-0006-0000-0200-000031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35" authorId="1" shapeId="0" xr:uid="{00000000-0006-0000-0200-000032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35" authorId="1" shapeId="0" xr:uid="{00000000-0006-0000-0200-000033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36" authorId="1" shapeId="0" xr:uid="{00000000-0006-0000-0200-000034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36" authorId="1" shapeId="0" xr:uid="{00000000-0006-0000-0200-000035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36" authorId="1" shapeId="0" xr:uid="{00000000-0006-0000-0200-000036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41" authorId="1" shapeId="0" xr:uid="{00000000-0006-0000-0200-000037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41" authorId="1" shapeId="0" xr:uid="{00000000-0006-0000-0200-000038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41" authorId="1" shapeId="0" xr:uid="{00000000-0006-0000-0200-000039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42" authorId="1" shapeId="0" xr:uid="{00000000-0006-0000-0200-00003A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42" authorId="1" shapeId="0" xr:uid="{00000000-0006-0000-0200-00003B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42" authorId="1" shapeId="0" xr:uid="{00000000-0006-0000-0200-00003C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45" authorId="1" shapeId="0" xr:uid="{00000000-0006-0000-0200-00003D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45" authorId="1" shapeId="0" xr:uid="{00000000-0006-0000-0200-00003E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45" authorId="1" shapeId="0" xr:uid="{00000000-0006-0000-0200-00003F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46" authorId="1" shapeId="0" xr:uid="{00000000-0006-0000-0200-000040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05-Mar-21
</t>
        </r>
      </text>
    </comment>
    <comment ref="I46" authorId="1" shapeId="0" xr:uid="{00000000-0006-0000-0200-000041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010</t>
        </r>
      </text>
    </comment>
    <comment ref="J46" authorId="1" shapeId="0" xr:uid="{00000000-0006-0000-0200-000042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
</t>
        </r>
      </text>
    </comment>
    <comment ref="H48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19 Apr'21</t>
        </r>
      </text>
    </comment>
    <comment ref="P4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Re-submit 1 Apr 21
Re-submit 30 apr 21</t>
        </r>
      </text>
    </comment>
    <comment ref="H50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13 Apr'21</t>
        </r>
      </text>
    </comment>
    <comment ref="H51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19 Mar 21
</t>
        </r>
      </text>
    </comment>
    <comment ref="H91" authorId="1" shapeId="0" xr:uid="{00000000-0006-0000-0200-00004A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01-Mar-21</t>
        </r>
      </text>
    </comment>
    <comment ref="I91" authorId="1" shapeId="0" xr:uid="{00000000-0006-0000-0200-00004B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009
</t>
        </r>
      </text>
    </comment>
    <comment ref="J91" authorId="1" shapeId="0" xr:uid="{00000000-0006-0000-0200-00004C000000}">
      <text>
        <r>
          <rPr>
            <b/>
            <sz val="9"/>
            <color indexed="81"/>
            <rFont val="Tahoma"/>
            <family val="2"/>
          </rPr>
          <t>asani:</t>
        </r>
        <r>
          <rPr>
            <sz val="9"/>
            <color indexed="81"/>
            <rFont val="Tahoma"/>
            <family val="2"/>
          </rPr>
          <t xml:space="preserve">
Re-IFR</t>
        </r>
      </text>
    </comment>
    <comment ref="H94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12 Apr'21</t>
        </r>
      </text>
    </comment>
    <comment ref="H95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12 Apr'21</t>
        </r>
      </text>
    </comment>
    <comment ref="H9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12 Apr'21</t>
        </r>
      </text>
    </comment>
    <comment ref="H97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12 Apr'21</t>
        </r>
      </text>
    </comment>
    <comment ref="H98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12 Apr'21</t>
        </r>
      </text>
    </comment>
    <comment ref="H123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on 3 May 21</t>
        </r>
      </text>
    </comment>
    <comment ref="H124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Zata Atsarina:</t>
        </r>
        <r>
          <rPr>
            <sz val="9"/>
            <color indexed="81"/>
            <rFont val="Tahoma"/>
            <family val="2"/>
          </rPr>
          <t xml:space="preserve">
Re-IFR 14 Apr'21
</t>
        </r>
      </text>
    </comment>
  </commentList>
</comments>
</file>

<file path=xl/sharedStrings.xml><?xml version="1.0" encoding="utf-8"?>
<sst xmlns="http://schemas.openxmlformats.org/spreadsheetml/2006/main" count="1017" uniqueCount="268">
  <si>
    <t>No</t>
  </si>
  <si>
    <t>Plan</t>
  </si>
  <si>
    <t>Actual</t>
  </si>
  <si>
    <t>A</t>
  </si>
  <si>
    <t>B</t>
  </si>
  <si>
    <t>C</t>
  </si>
  <si>
    <t xml:space="preserve"> </t>
  </si>
  <si>
    <t>Total Manhour</t>
  </si>
  <si>
    <t>Weight Factor</t>
  </si>
  <si>
    <t>DOC.QTY</t>
  </si>
  <si>
    <t>Issued for Review (IFR)</t>
  </si>
  <si>
    <t>Remark</t>
  </si>
  <si>
    <t>Doc.Number</t>
  </si>
  <si>
    <t>Document Title</t>
  </si>
  <si>
    <t>Status</t>
  </si>
  <si>
    <t xml:space="preserve">Submit </t>
  </si>
  <si>
    <t>Return</t>
  </si>
  <si>
    <t>Transmittal</t>
  </si>
  <si>
    <t>Actual Date</t>
  </si>
  <si>
    <t xml:space="preserve">Process Flow Diagram (PFDs) </t>
  </si>
  <si>
    <t>Process and Instrumentation Diagram (PIDs)</t>
  </si>
  <si>
    <t>SAFE Chart</t>
  </si>
  <si>
    <t>Plot Plan</t>
  </si>
  <si>
    <t>Wiring Connection Diagram</t>
  </si>
  <si>
    <t>Architecture Diagram</t>
  </si>
  <si>
    <t>Total</t>
  </si>
  <si>
    <t>S-Curve Data</t>
  </si>
  <si>
    <t>Plan Cumm</t>
  </si>
  <si>
    <t>Site Survey Report (include Site Survey)</t>
  </si>
  <si>
    <t>PID HP Test Prod Manifold</t>
  </si>
  <si>
    <t>PID LP Test Prod Manifold TRS Gas Station</t>
  </si>
  <si>
    <t>PID MP Prod Separator TRS Gas Station</t>
  </si>
  <si>
    <t>PID LP Prod Separator TRS Gas Station</t>
  </si>
  <si>
    <t>PID HP Prod Separator TRS Gas Station</t>
  </si>
  <si>
    <t>PID LP Test Separator TRS Gas Station</t>
  </si>
  <si>
    <t>PID LP Suction Scrubber TRS Gas Station</t>
  </si>
  <si>
    <t>PID LP Compressor TRS Gas Station</t>
  </si>
  <si>
    <t>PID MP Suction Scrubber TRS Gas Station</t>
  </si>
  <si>
    <t>PID MP Compressor TRS Gas Station</t>
  </si>
  <si>
    <t>PID HP Discharge Scrubber TRS Gas Station</t>
  </si>
  <si>
    <t>PID Fuel Gas System TRS Gas Station</t>
  </si>
  <si>
    <t>PID Fire Fighting System TRS Station</t>
  </si>
  <si>
    <t>PID Piping System TRS Gas Station</t>
  </si>
  <si>
    <t>PID Gas Metering System TRS Gas Station</t>
  </si>
  <si>
    <t>PID Fuel Gas Scrubber</t>
  </si>
  <si>
    <t>PID Condensate Tank 5000 BBLS</t>
  </si>
  <si>
    <t>PID Instrument Air Dryer Skid TRS Station</t>
  </si>
  <si>
    <t>PID Crude Transfer Pump</t>
  </si>
  <si>
    <t>PID Pig Receiver from GKB TRS Gas Station</t>
  </si>
  <si>
    <t>PID HP Production Separator (New)</t>
  </si>
  <si>
    <t>PID New HP Discharge Scrubber at SKA Station</t>
  </si>
  <si>
    <t>FRZ-R-PI-008</t>
  </si>
  <si>
    <t xml:space="preserve">PID HP Test Prod Manifold </t>
  </si>
  <si>
    <t>PID LP Test Prod Manifold</t>
  </si>
  <si>
    <t>PID HP Prod Separator</t>
  </si>
  <si>
    <t>PID LP Prod Separator</t>
  </si>
  <si>
    <t>PID HP Test Separator</t>
  </si>
  <si>
    <t>PID LP Test Separator</t>
  </si>
  <si>
    <t>PID LP Suction Scrubber</t>
  </si>
  <si>
    <t>PID Liquid Header to Flash Separator</t>
  </si>
  <si>
    <t>PID Flash Separator</t>
  </si>
  <si>
    <t>PID Instrument Air and Utility Air System</t>
  </si>
  <si>
    <t>PID Fire Water Ring</t>
  </si>
  <si>
    <t>PID Fire Fighting Pumps and Foam Package</t>
  </si>
  <si>
    <t>PID Crude Oil Tank (ABJSK-420 AB)</t>
  </si>
  <si>
    <t>PID Recover Pump</t>
  </si>
  <si>
    <t>PID Transfer Pumps PAXSK-331ABC</t>
  </si>
  <si>
    <t>PID LP Suction Scrubber V-05</t>
  </si>
  <si>
    <t>PID Blowdown and Flare Header</t>
  </si>
  <si>
    <t>PID Genset 3512</t>
  </si>
  <si>
    <t>PID MP Production Separator</t>
  </si>
  <si>
    <t>PID MP Scrubber</t>
  </si>
  <si>
    <t>PID HP Scrubber</t>
  </si>
  <si>
    <t>PID Drain System (PIT)</t>
  </si>
  <si>
    <t>PID Lube Oil</t>
  </si>
  <si>
    <t>PID HP Test Prod MP Prod Manifold</t>
  </si>
  <si>
    <t>PID Piping to MP Test Prod Separator</t>
  </si>
  <si>
    <t>PID LP Test Production Manifold</t>
  </si>
  <si>
    <t>AWC</t>
  </si>
  <si>
    <t>NA</t>
  </si>
  <si>
    <t>ReIFR</t>
  </si>
  <si>
    <t>IFR</t>
  </si>
  <si>
    <t>010</t>
  </si>
  <si>
    <t>020</t>
  </si>
  <si>
    <t>009</t>
  </si>
  <si>
    <t>069</t>
  </si>
  <si>
    <t>106</t>
  </si>
  <si>
    <t>IFA</t>
  </si>
  <si>
    <t>008</t>
  </si>
  <si>
    <t>070</t>
  </si>
  <si>
    <t>004</t>
  </si>
  <si>
    <t>006</t>
  </si>
  <si>
    <t>005</t>
  </si>
  <si>
    <t>003</t>
  </si>
  <si>
    <t>002</t>
  </si>
  <si>
    <t>001</t>
  </si>
  <si>
    <t>021</t>
  </si>
  <si>
    <t>TML-R-PI-010</t>
  </si>
  <si>
    <t>TML-R-PI-012</t>
  </si>
  <si>
    <t>PID LP Production Separator</t>
  </si>
  <si>
    <t>PID MP Test Separator</t>
  </si>
  <si>
    <t>PID MP Compressor</t>
  </si>
  <si>
    <t>PID HP Discharge Scrubber</t>
  </si>
  <si>
    <t>PID Future Metering - Pig Launcher</t>
  </si>
  <si>
    <t>PID Liquid Piping System</t>
  </si>
  <si>
    <t>PID Air Distribution System</t>
  </si>
  <si>
    <t>PID Fire Fighting System</t>
  </si>
  <si>
    <t>PID LP Compressor</t>
  </si>
  <si>
    <t>PID MP Suction Scrubber</t>
  </si>
  <si>
    <t>PID Flare System</t>
  </si>
  <si>
    <t>PID Storage Tank 5000-200 BBLS</t>
  </si>
  <si>
    <t>PID Horizontal Test Separator</t>
  </si>
  <si>
    <t>PID Utilities Water System</t>
  </si>
  <si>
    <t>PID Fuel Gas System</t>
  </si>
  <si>
    <t>013</t>
  </si>
  <si>
    <t>011</t>
  </si>
  <si>
    <t>Re-IFR</t>
  </si>
  <si>
    <t>017</t>
  </si>
  <si>
    <t>012</t>
  </si>
  <si>
    <t>121</t>
  </si>
  <si>
    <t>016</t>
  </si>
  <si>
    <t>177</t>
  </si>
  <si>
    <t>066</t>
  </si>
  <si>
    <t>Issued for Approval (IFA/As-Built)</t>
  </si>
  <si>
    <t>213</t>
  </si>
  <si>
    <t>AsB</t>
  </si>
  <si>
    <t>019</t>
  </si>
  <si>
    <t>022</t>
  </si>
  <si>
    <t>023</t>
  </si>
  <si>
    <t>241</t>
  </si>
  <si>
    <t>APP</t>
  </si>
  <si>
    <t>232</t>
  </si>
  <si>
    <t>IFA (AsB)</t>
  </si>
  <si>
    <t>x</t>
  </si>
  <si>
    <t>027</t>
  </si>
  <si>
    <t>026</t>
  </si>
  <si>
    <t>unoff</t>
  </si>
  <si>
    <t>PROJECT 1</t>
  </si>
  <si>
    <t>As Built - Siska Station</t>
  </si>
  <si>
    <t>PFD Siska Station</t>
  </si>
  <si>
    <t>Cover Sheet PID Siska Gas Station</t>
  </si>
  <si>
    <t>As Built - Gn. Guntur Station</t>
  </si>
  <si>
    <t>Process Flow Diagram Gn. Guntur Station</t>
  </si>
  <si>
    <t>GGT-G-RE-001</t>
  </si>
  <si>
    <t>GGT-R-PF-001</t>
  </si>
  <si>
    <t>GGT-R-PI-001</t>
  </si>
  <si>
    <t>GGT-R-PI-002</t>
  </si>
  <si>
    <t>GGT-R-PI-003</t>
  </si>
  <si>
    <t>GGT-R-PI-004</t>
  </si>
  <si>
    <t>GGT-R-PI-005</t>
  </si>
  <si>
    <t>GGT-R-PI-006</t>
  </si>
  <si>
    <t>GGT-R-PI-007</t>
  </si>
  <si>
    <t>GGT-R-PI-008</t>
  </si>
  <si>
    <t>GGT-R-PI-009</t>
  </si>
  <si>
    <t>GGT-R-PI-010</t>
  </si>
  <si>
    <t>GGT-R-PI-011</t>
  </si>
  <si>
    <t>GGT-R-PI-012</t>
  </si>
  <si>
    <t>GGT-R-PI-013</t>
  </si>
  <si>
    <t>GGT-R-PI-014</t>
  </si>
  <si>
    <t>GGT-R-PI-015</t>
  </si>
  <si>
    <t>GGT-R-PI-016</t>
  </si>
  <si>
    <t>GGT-R-PI-017</t>
  </si>
  <si>
    <t>GGT-R-PI-018</t>
  </si>
  <si>
    <t>GGT-R-PI-019</t>
  </si>
  <si>
    <t>GGT-R-PI-020</t>
  </si>
  <si>
    <t>GGT-R-PI-021</t>
  </si>
  <si>
    <t>GGT-R-PI-022</t>
  </si>
  <si>
    <t>GGT-R-PI-023</t>
  </si>
  <si>
    <t>GGT-R-PI-024</t>
  </si>
  <si>
    <t>GGT-R-PI-025</t>
  </si>
  <si>
    <t>GGT-R-SF-001 GGT-R-CH-001</t>
  </si>
  <si>
    <t>GGT-P-PL-001</t>
  </si>
  <si>
    <t>GGT-I-WI-001</t>
  </si>
  <si>
    <t>GGT-I-CA-001</t>
  </si>
  <si>
    <t>PID Tamanli MP Production Separator</t>
  </si>
  <si>
    <t>PID Pig Launcher - Receiver Tamanli</t>
  </si>
  <si>
    <t>PID Slug Catcher Tamanli</t>
  </si>
  <si>
    <t>SSK-G-RE-001</t>
  </si>
  <si>
    <t>SSK-R-PF-001</t>
  </si>
  <si>
    <t>SSK-R-PF-002</t>
  </si>
  <si>
    <t>SSK-R-PF-003</t>
  </si>
  <si>
    <t>SSK-R-PI-001</t>
  </si>
  <si>
    <t>SSK-R-PI-000</t>
  </si>
  <si>
    <t>SSK-R-PI-002</t>
  </si>
  <si>
    <t>SSK-R-PI-003</t>
  </si>
  <si>
    <t>SSK-R-PI-004</t>
  </si>
  <si>
    <t>SSK-R-PI-005</t>
  </si>
  <si>
    <t>SSK-R-PI-006</t>
  </si>
  <si>
    <t>SSK-R-PI-007</t>
  </si>
  <si>
    <t>SSK-R-PI-010</t>
  </si>
  <si>
    <t>SSK-R-PI-011</t>
  </si>
  <si>
    <t>SSK-R-PI-012</t>
  </si>
  <si>
    <t>SSK-R-PI-013</t>
  </si>
  <si>
    <t>SSK-R-PI-014</t>
  </si>
  <si>
    <t>SSK-R-PI-015</t>
  </si>
  <si>
    <t>SSK-R-PI-016</t>
  </si>
  <si>
    <t>SSK-R-PI-017</t>
  </si>
  <si>
    <t>SSK-R-PI-018</t>
  </si>
  <si>
    <t>SSK-R-PI-019</t>
  </si>
  <si>
    <t>SSK-R-PI-021</t>
  </si>
  <si>
    <t>SSK-R-PI-022</t>
  </si>
  <si>
    <t>SSK-R-PI-023</t>
  </si>
  <si>
    <t>SSK-R-PI-024</t>
  </si>
  <si>
    <t>SSK-R-PI-025</t>
  </si>
  <si>
    <t>SSK-R-PI-027</t>
  </si>
  <si>
    <t>SSK-R-PI-028</t>
  </si>
  <si>
    <t>SSK-R-PI-029</t>
  </si>
  <si>
    <t>SSK-R-SF-001</t>
  </si>
  <si>
    <t>SSK-P-PL-001</t>
  </si>
  <si>
    <t>SSK-I-WI-001</t>
  </si>
  <si>
    <t>SSK-I-CA-001</t>
  </si>
  <si>
    <t>As Built - Kurus Station</t>
  </si>
  <si>
    <t>PFD Kurus Gas Station</t>
  </si>
  <si>
    <t>PID Gas Flare System Kurus Station</t>
  </si>
  <si>
    <t>PID Liquid Header System Kurus Station</t>
  </si>
  <si>
    <t>P&amp;ID Liquid Scrubber (MBFT-108) Kurus Station</t>
  </si>
  <si>
    <t>P&amp;ID Condensate Tank (MBJT-106-107) And CTP Kurus Station</t>
  </si>
  <si>
    <t>P&amp;ID Pig Receiver Launcher and Gas Metering Kurus Station</t>
  </si>
  <si>
    <t>PID Coolant System Kurus Station</t>
  </si>
  <si>
    <t>PID Pig Launcher Siska - Kurus</t>
  </si>
  <si>
    <t>KRS-G-RE-001</t>
  </si>
  <si>
    <t>KRS-R-PF-001</t>
  </si>
  <si>
    <t>KRS-R-PF-002</t>
  </si>
  <si>
    <t>KRS-R-PF-003</t>
  </si>
  <si>
    <t>KRS-R-PI-001</t>
  </si>
  <si>
    <t>KRS-R-PI-002</t>
  </si>
  <si>
    <t>KRS-R-PI-003</t>
  </si>
  <si>
    <t>KRS-R-PI-004</t>
  </si>
  <si>
    <t>KRS-R-PI-005</t>
  </si>
  <si>
    <t>KRS-R-PI-006</t>
  </si>
  <si>
    <t>KRS-R-PI-007</t>
  </si>
  <si>
    <t>KRS-R-PI-008</t>
  </si>
  <si>
    <t>KRS-R-PI-009</t>
  </si>
  <si>
    <t>KRS-R-PI-010</t>
  </si>
  <si>
    <t>KRS-R-PI-011</t>
  </si>
  <si>
    <t>KRS-R-PI-012</t>
  </si>
  <si>
    <t>KRS-R-PI-013</t>
  </si>
  <si>
    <t>KRS-R-PI-014</t>
  </si>
  <si>
    <t>KRS-R-PI-015</t>
  </si>
  <si>
    <t>KRS-R-PI-016</t>
  </si>
  <si>
    <t>PID Liquid Scrubber -Ex Matra (KRS-MBF-113) TRS Gas Station</t>
  </si>
  <si>
    <t>KRS-R-PI-017</t>
  </si>
  <si>
    <t>KRS-R-PI-018</t>
  </si>
  <si>
    <t>KRS-R-PI-019</t>
  </si>
  <si>
    <t>KRS-R-PI-020</t>
  </si>
  <si>
    <t>KRS-R-PI-021~1</t>
  </si>
  <si>
    <t>KRS-R-PI-021~2</t>
  </si>
  <si>
    <t>KRS-R-PI-024</t>
  </si>
  <si>
    <t>KRS-R-PI-025</t>
  </si>
  <si>
    <t>KRS-R-PI-026</t>
  </si>
  <si>
    <t>KRS-R-PI-028</t>
  </si>
  <si>
    <t>KRS-R-PI-029~1</t>
  </si>
  <si>
    <t>KRS-R-PI-029~2</t>
  </si>
  <si>
    <t>KRS-R-PI-030</t>
  </si>
  <si>
    <t>KRS-R-PI-031</t>
  </si>
  <si>
    <t>PID HP Gas Scrubber KRS-MBF-110 TRS Gas Station</t>
  </si>
  <si>
    <t>KRS-R-PI-032</t>
  </si>
  <si>
    <t>KRS-R-PI-033</t>
  </si>
  <si>
    <t>KRS-R-SF-001 KRS-R-CH-001</t>
  </si>
  <si>
    <t>KRS-P-PL-001</t>
  </si>
  <si>
    <t>KRS-I-WI-001</t>
  </si>
  <si>
    <t>KRS-I-CA-001</t>
  </si>
  <si>
    <t>PID 16 Gas Pig Launcher to RBW &amp; Liquid Pig Receiver</t>
  </si>
  <si>
    <t>Discipline</t>
  </si>
  <si>
    <t>General</t>
  </si>
  <si>
    <t>Process</t>
  </si>
  <si>
    <t>Piping</t>
  </si>
  <si>
    <t>Instrument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</si>
</sst>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5" formatCode="[$-409]d\-mmm\-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i/>
      <sz val="10"/>
      <color rgb="FF0066FF"/>
      <name val="Arial"/>
      <family val="2"/>
    </font>
    <font>
      <sz val="10"/>
      <color rgb="FFFF0000"/>
      <name val="Arial"/>
      <family val="2"/>
    </font>
    <font>
      <b/>
      <sz val="20"/>
      <name val="Arial"/>
      <family val="2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0"/>
      <color rgb="FF0033CC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indexed="8"/>
      <name val="Tahoma"/>
      <family val="2"/>
    </font>
    <font>
      <sz val="9"/>
      <color indexed="8"/>
      <name val="Tahoma"/>
      <family val="2"/>
    </font>
    <font>
      <sz val="11"/>
      <color theme="1"/>
      <name val="Times New Roman"/>
      <family val="2"/>
    </font>
    <font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 Narrow"/>
      <family val="2"/>
    </font>
    <font>
      <strike/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trike/>
      <sz val="12"/>
      <name val="Arial Narrow"/>
      <family val="2"/>
    </font>
    <font>
      <sz val="12"/>
      <color rgb="FF00B0F0"/>
      <name val="Arial Narrow"/>
      <family val="2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2"/>
      <color theme="4" tint="-0.249977111117893"/>
      <name val="Calibri"/>
      <family val="2"/>
      <scheme val="minor"/>
    </font>
    <font>
      <sz val="12"/>
      <color theme="1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3" fillId="0" borderId="0"/>
    <xf numFmtId="0" fontId="24" fillId="0" borderId="0"/>
    <xf numFmtId="0" fontId="1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0" borderId="25" applyNumberFormat="0" applyFill="0" applyAlignment="0" applyProtection="0"/>
    <xf numFmtId="0" fontId="29" fillId="0" borderId="26" applyNumberFormat="0" applyFill="0" applyAlignment="0" applyProtection="0"/>
    <xf numFmtId="0" fontId="29" fillId="0" borderId="0" applyNumberFormat="0" applyFill="0" applyBorder="0" applyAlignment="0" applyProtection="0"/>
    <xf numFmtId="0" fontId="30" fillId="5" borderId="0" applyNumberFormat="0" applyBorder="0" applyAlignment="0" applyProtection="0"/>
    <xf numFmtId="0" fontId="31" fillId="6" borderId="0" applyNumberFormat="0" applyBorder="0" applyAlignment="0" applyProtection="0"/>
    <xf numFmtId="0" fontId="32" fillId="7" borderId="0" applyNumberFormat="0" applyBorder="0" applyAlignment="0" applyProtection="0"/>
    <xf numFmtId="0" fontId="33" fillId="8" borderId="27" applyNumberFormat="0" applyAlignment="0" applyProtection="0"/>
    <xf numFmtId="0" fontId="34" fillId="9" borderId="28" applyNumberFormat="0" applyAlignment="0" applyProtection="0"/>
    <xf numFmtId="0" fontId="35" fillId="9" borderId="27" applyNumberFormat="0" applyAlignment="0" applyProtection="0"/>
    <xf numFmtId="0" fontId="36" fillId="0" borderId="29" applyNumberFormat="0" applyFill="0" applyAlignment="0" applyProtection="0"/>
    <xf numFmtId="0" fontId="37" fillId="10" borderId="30" applyNumberFormat="0" applyAlignment="0" applyProtection="0"/>
    <xf numFmtId="0" fontId="38" fillId="0" borderId="0" applyNumberFormat="0" applyFill="0" applyBorder="0" applyAlignment="0" applyProtection="0"/>
    <xf numFmtId="0" fontId="1" fillId="11" borderId="31" applyNumberFormat="0" applyFont="0" applyAlignment="0" applyProtection="0"/>
    <xf numFmtId="0" fontId="39" fillId="0" borderId="0" applyNumberFormat="0" applyFill="0" applyBorder="0" applyAlignment="0" applyProtection="0"/>
    <xf numFmtId="0" fontId="25" fillId="0" borderId="32" applyNumberFormat="0" applyFill="0" applyAlignment="0" applyProtection="0"/>
    <xf numFmtId="0" fontId="4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40" fillId="35" borderId="0" applyNumberFormat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10" fontId="10" fillId="0" borderId="0" xfId="2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1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164" fontId="2" fillId="0" borderId="0" xfId="0" applyNumberFormat="1" applyFont="1"/>
    <xf numFmtId="15" fontId="2" fillId="0" borderId="0" xfId="0" applyNumberFormat="1" applyFont="1"/>
    <xf numFmtId="15" fontId="11" fillId="0" borderId="0" xfId="0" applyNumberFormat="1" applyFont="1"/>
    <xf numFmtId="10" fontId="2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center" vertical="center"/>
    </xf>
    <xf numFmtId="0" fontId="15" fillId="3" borderId="16" xfId="0" applyFont="1" applyFill="1" applyBorder="1" applyAlignment="1">
      <alignment vertical="center"/>
    </xf>
    <xf numFmtId="0" fontId="16" fillId="2" borderId="0" xfId="0" applyFont="1" applyFill="1"/>
    <xf numFmtId="0" fontId="18" fillId="3" borderId="18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0" fontId="16" fillId="3" borderId="8" xfId="0" applyNumberFormat="1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6" fillId="3" borderId="19" xfId="0" applyFont="1" applyFill="1" applyBorder="1" applyAlignment="1">
      <alignment vertical="center" wrapText="1"/>
    </xf>
    <xf numFmtId="10" fontId="8" fillId="2" borderId="0" xfId="2" applyNumberFormat="1" applyFont="1" applyFill="1"/>
    <xf numFmtId="0" fontId="20" fillId="4" borderId="21" xfId="0" applyNumberFormat="1" applyFont="1" applyFill="1" applyBorder="1" applyAlignment="1">
      <alignment horizontal="left" vertical="center"/>
    </xf>
    <xf numFmtId="10" fontId="20" fillId="4" borderId="21" xfId="2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0" fontId="7" fillId="2" borderId="0" xfId="2" applyNumberFormat="1" applyFont="1" applyFill="1" applyAlignment="1">
      <alignment vertical="center"/>
    </xf>
    <xf numFmtId="0" fontId="9" fillId="2" borderId="23" xfId="0" applyNumberFormat="1" applyFont="1" applyFill="1" applyBorder="1" applyAlignment="1">
      <alignment vertical="center"/>
    </xf>
    <xf numFmtId="0" fontId="9" fillId="2" borderId="23" xfId="0" applyNumberFormat="1" applyFont="1" applyFill="1" applyBorder="1" applyAlignment="1">
      <alignment horizontal="center" vertical="center"/>
    </xf>
    <xf numFmtId="10" fontId="9" fillId="2" borderId="23" xfId="2" applyNumberFormat="1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vertical="center"/>
    </xf>
    <xf numFmtId="165" fontId="4" fillId="2" borderId="12" xfId="2" applyNumberFormat="1" applyFont="1" applyFill="1" applyBorder="1" applyAlignment="1">
      <alignment horizontal="center" vertical="center"/>
    </xf>
    <xf numFmtId="10" fontId="4" fillId="2" borderId="12" xfId="2" applyNumberFormat="1" applyFont="1" applyFill="1" applyBorder="1" applyAlignment="1">
      <alignment horizontal="center" vertical="center"/>
    </xf>
    <xf numFmtId="0" fontId="8" fillId="2" borderId="0" xfId="0" applyFont="1" applyFill="1"/>
    <xf numFmtId="165" fontId="4" fillId="2" borderId="12" xfId="0" applyNumberFormat="1" applyFont="1" applyFill="1" applyBorder="1" applyAlignment="1">
      <alignment vertical="center"/>
    </xf>
    <xf numFmtId="165" fontId="4" fillId="2" borderId="1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5" fillId="3" borderId="17" xfId="0" applyFont="1" applyFill="1" applyBorder="1" applyAlignment="1">
      <alignment horizontal="left" vertical="center"/>
    </xf>
    <xf numFmtId="0" fontId="18" fillId="3" borderId="4" xfId="0" applyFont="1" applyFill="1" applyBorder="1" applyAlignment="1">
      <alignment horizontal="left" vertical="center"/>
    </xf>
    <xf numFmtId="0" fontId="6" fillId="4" borderId="13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9" fillId="0" borderId="22" xfId="0" applyNumberFormat="1" applyFont="1" applyFill="1" applyBorder="1" applyAlignment="1">
      <alignment horizontal="center" vertical="center"/>
    </xf>
    <xf numFmtId="0" fontId="20" fillId="4" borderId="2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4" fillId="2" borderId="13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 wrapText="1"/>
    </xf>
    <xf numFmtId="15" fontId="4" fillId="2" borderId="12" xfId="2" applyNumberFormat="1" applyFont="1" applyFill="1" applyBorder="1" applyAlignment="1">
      <alignment horizontal="center" vertical="center"/>
    </xf>
    <xf numFmtId="0" fontId="6" fillId="4" borderId="13" xfId="0" applyNumberFormat="1" applyFont="1" applyFill="1" applyBorder="1" applyAlignment="1">
      <alignment horizontal="left" vertical="center"/>
    </xf>
    <xf numFmtId="0" fontId="4" fillId="2" borderId="21" xfId="0" applyNumberFormat="1" applyFont="1" applyFill="1" applyBorder="1" applyAlignment="1">
      <alignment vertical="center"/>
    </xf>
    <xf numFmtId="10" fontId="4" fillId="2" borderId="21" xfId="2" applyNumberFormat="1" applyFont="1" applyFill="1" applyBorder="1" applyAlignment="1">
      <alignment horizontal="center" vertical="center"/>
    </xf>
    <xf numFmtId="0" fontId="41" fillId="0" borderId="12" xfId="58" applyFont="1" applyBorder="1" applyAlignment="1">
      <alignment horizontal="left" vertical="center" wrapText="1"/>
    </xf>
    <xf numFmtId="1" fontId="20" fillId="4" borderId="21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9" fillId="2" borderId="23" xfId="0" applyNumberFormat="1" applyFont="1" applyFill="1" applyBorder="1" applyAlignment="1">
      <alignment horizontal="center" vertical="center"/>
    </xf>
    <xf numFmtId="15" fontId="4" fillId="2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15" fontId="4" fillId="2" borderId="12" xfId="0" applyNumberFormat="1" applyFont="1" applyFill="1" applyBorder="1" applyAlignment="1">
      <alignment vertical="center"/>
    </xf>
    <xf numFmtId="0" fontId="42" fillId="2" borderId="12" xfId="0" applyNumberFormat="1" applyFont="1" applyFill="1" applyBorder="1" applyAlignment="1">
      <alignment horizontal="center" vertical="center"/>
    </xf>
    <xf numFmtId="0" fontId="43" fillId="2" borderId="12" xfId="0" applyNumberFormat="1" applyFont="1" applyFill="1" applyBorder="1" applyAlignment="1">
      <alignment horizontal="center" vertical="center"/>
    </xf>
    <xf numFmtId="0" fontId="44" fillId="0" borderId="12" xfId="58" applyFont="1" applyBorder="1" applyAlignment="1">
      <alignment horizontal="left" vertical="center" wrapText="1"/>
    </xf>
    <xf numFmtId="0" fontId="45" fillId="0" borderId="12" xfId="58" applyFont="1" applyBorder="1" applyAlignment="1">
      <alignment horizontal="left" vertical="center" wrapText="1"/>
    </xf>
    <xf numFmtId="0" fontId="46" fillId="4" borderId="21" xfId="0" applyNumberFormat="1" applyFont="1" applyFill="1" applyBorder="1" applyAlignment="1">
      <alignment horizontal="left" vertical="center"/>
    </xf>
    <xf numFmtId="15" fontId="47" fillId="0" borderId="12" xfId="0" applyNumberFormat="1" applyFont="1" applyFill="1" applyBorder="1" applyAlignment="1">
      <alignment vertical="center"/>
    </xf>
    <xf numFmtId="0" fontId="46" fillId="4" borderId="21" xfId="0" applyNumberFormat="1" applyFont="1" applyFill="1" applyBorder="1" applyAlignment="1">
      <alignment horizontal="center" vertical="center"/>
    </xf>
    <xf numFmtId="15" fontId="48" fillId="0" borderId="12" xfId="0" applyNumberFormat="1" applyFont="1" applyFill="1" applyBorder="1" applyAlignment="1">
      <alignment vertical="center"/>
    </xf>
    <xf numFmtId="0" fontId="49" fillId="4" borderId="21" xfId="0" applyNumberFormat="1" applyFont="1" applyFill="1" applyBorder="1" applyAlignment="1">
      <alignment horizontal="left" vertical="center"/>
    </xf>
    <xf numFmtId="15" fontId="48" fillId="2" borderId="12" xfId="0" applyNumberFormat="1" applyFont="1" applyFill="1" applyBorder="1" applyAlignment="1">
      <alignment vertical="center"/>
    </xf>
    <xf numFmtId="0" fontId="48" fillId="2" borderId="12" xfId="0" applyNumberFormat="1" applyFont="1" applyFill="1" applyBorder="1" applyAlignment="1">
      <alignment vertical="center"/>
    </xf>
    <xf numFmtId="0" fontId="48" fillId="2" borderId="21" xfId="0" applyNumberFormat="1" applyFont="1" applyFill="1" applyBorder="1" applyAlignment="1">
      <alignment vertical="center"/>
    </xf>
    <xf numFmtId="0" fontId="4" fillId="2" borderId="12" xfId="0" quotePrefix="1" applyNumberFormat="1" applyFont="1" applyFill="1" applyBorder="1" applyAlignment="1">
      <alignment vertical="center"/>
    </xf>
    <xf numFmtId="10" fontId="4" fillId="2" borderId="12" xfId="2" quotePrefix="1" applyNumberFormat="1" applyFont="1" applyFill="1" applyBorder="1" applyAlignment="1">
      <alignment horizontal="center" vertical="center"/>
    </xf>
    <xf numFmtId="15" fontId="4" fillId="2" borderId="12" xfId="2" quotePrefix="1" applyNumberFormat="1" applyFont="1" applyFill="1" applyBorder="1" applyAlignment="1">
      <alignment horizontal="center" vertical="center"/>
    </xf>
    <xf numFmtId="0" fontId="5" fillId="2" borderId="21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vertical="center"/>
    </xf>
    <xf numFmtId="0" fontId="52" fillId="2" borderId="21" xfId="0" applyNumberFormat="1" applyFont="1" applyFill="1" applyBorder="1" applyAlignment="1">
      <alignment horizontal="center" vertical="center"/>
    </xf>
    <xf numFmtId="0" fontId="52" fillId="2" borderId="12" xfId="0" applyNumberFormat="1" applyFont="1" applyFill="1" applyBorder="1" applyAlignment="1">
      <alignment vertical="center"/>
    </xf>
    <xf numFmtId="0" fontId="52" fillId="2" borderId="12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vertical="center"/>
    </xf>
    <xf numFmtId="10" fontId="48" fillId="0" borderId="12" xfId="2" applyNumberFormat="1" applyFont="1" applyFill="1" applyBorder="1" applyAlignment="1">
      <alignment horizontal="center" vertical="center"/>
    </xf>
    <xf numFmtId="15" fontId="48" fillId="0" borderId="12" xfId="2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52" fillId="2" borderId="13" xfId="0" applyNumberFormat="1" applyFont="1" applyFill="1" applyBorder="1" applyAlignment="1">
      <alignment horizontal="center" vertical="center"/>
    </xf>
    <xf numFmtId="0" fontId="53" fillId="0" borderId="12" xfId="58" applyFont="1" applyBorder="1" applyAlignment="1">
      <alignment horizontal="left" vertical="center" wrapText="1"/>
    </xf>
    <xf numFmtId="0" fontId="5" fillId="2" borderId="12" xfId="0" applyNumberFormat="1" applyFont="1" applyFill="1" applyBorder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165" fontId="47" fillId="2" borderId="12" xfId="0" applyNumberFormat="1" applyFont="1" applyFill="1" applyBorder="1" applyAlignment="1">
      <alignment vertical="center"/>
    </xf>
    <xf numFmtId="15" fontId="48" fillId="0" borderId="12" xfId="2" quotePrefix="1" applyNumberFormat="1" applyFont="1" applyFill="1" applyBorder="1" applyAlignment="1">
      <alignment horizontal="center" vertical="center"/>
    </xf>
    <xf numFmtId="165" fontId="4" fillId="36" borderId="12" xfId="0" applyNumberFormat="1" applyFont="1" applyFill="1" applyBorder="1" applyAlignment="1">
      <alignment horizontal="center" vertical="center"/>
    </xf>
    <xf numFmtId="165" fontId="4" fillId="36" borderId="12" xfId="0" applyNumberFormat="1" applyFont="1" applyFill="1" applyBorder="1" applyAlignment="1">
      <alignment vertical="center"/>
    </xf>
    <xf numFmtId="15" fontId="4" fillId="36" borderId="12" xfId="2" applyNumberFormat="1" applyFont="1" applyFill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12" xfId="0" quotePrefix="1" applyNumberFormat="1" applyFont="1" applyFill="1" applyBorder="1" applyAlignment="1">
      <alignment horizontal="center" vertical="center"/>
    </xf>
    <xf numFmtId="15" fontId="48" fillId="2" borderId="12" xfId="0" applyNumberFormat="1" applyFont="1" applyFill="1" applyBorder="1" applyAlignment="1">
      <alignment horizontal="center" vertical="center"/>
    </xf>
    <xf numFmtId="0" fontId="4" fillId="2" borderId="2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/>
    </xf>
    <xf numFmtId="165" fontId="17" fillId="3" borderId="18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5" fillId="3" borderId="16" xfId="1" applyNumberFormat="1" applyFont="1" applyFill="1" applyBorder="1" applyAlignment="1">
      <alignment horizontal="center" vertical="center" wrapText="1"/>
    </xf>
    <xf numFmtId="0" fontId="15" fillId="3" borderId="18" xfId="1" applyNumberFormat="1" applyFont="1" applyFill="1" applyBorder="1" applyAlignment="1">
      <alignment horizontal="center" vertical="center" wrapText="1"/>
    </xf>
    <xf numFmtId="0" fontId="15" fillId="3" borderId="20" xfId="1" applyNumberFormat="1" applyFont="1" applyFill="1" applyBorder="1" applyAlignment="1">
      <alignment horizontal="center" vertical="center" wrapText="1"/>
    </xf>
    <xf numFmtId="10" fontId="15" fillId="3" borderId="16" xfId="2" applyNumberFormat="1" applyFont="1" applyFill="1" applyBorder="1" applyAlignment="1">
      <alignment horizontal="center" vertical="center" wrapText="1"/>
    </xf>
    <xf numFmtId="10" fontId="15" fillId="3" borderId="18" xfId="2" applyNumberFormat="1" applyFont="1" applyFill="1" applyBorder="1" applyAlignment="1">
      <alignment horizontal="center" vertical="center" wrapText="1"/>
    </xf>
    <xf numFmtId="10" fontId="15" fillId="3" borderId="20" xfId="2" applyNumberFormat="1" applyFont="1" applyFill="1" applyBorder="1" applyAlignment="1">
      <alignment horizontal="center" vertical="center" wrapText="1"/>
    </xf>
  </cellXfs>
  <cellStyles count="67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Comma [0]" xfId="1" builtinId="6"/>
    <cellStyle name="Comma [0] 2" xfId="9" xr:uid="{00000000-0005-0000-0000-00001C000000}"/>
    <cellStyle name="Comma [0] 2 2" xfId="10" xr:uid="{00000000-0005-0000-0000-00001D000000}"/>
    <cellStyle name="Comma [0] 2 2 2" xfId="53" xr:uid="{00000000-0005-0000-0000-00001E000000}"/>
    <cellStyle name="Comma [0] 2 2 2 2" xfId="57" xr:uid="{00000000-0005-0000-0000-00001F000000}"/>
    <cellStyle name="Comma [0] 2 2 2 2 2" xfId="66" xr:uid="{00000000-0005-0000-0000-000020000000}"/>
    <cellStyle name="Comma [0] 2 2 2 3" xfId="62" xr:uid="{00000000-0005-0000-0000-000021000000}"/>
    <cellStyle name="Comma [0] 2 2 3" xfId="55" xr:uid="{00000000-0005-0000-0000-000022000000}"/>
    <cellStyle name="Comma [0] 2 2 3 2" xfId="64" xr:uid="{00000000-0005-0000-0000-000023000000}"/>
    <cellStyle name="Comma [0] 2 2 4" xfId="60" xr:uid="{00000000-0005-0000-0000-000024000000}"/>
    <cellStyle name="Comma [0] 2 3" xfId="52" xr:uid="{00000000-0005-0000-0000-000025000000}"/>
    <cellStyle name="Comma [0] 2 3 2" xfId="56" xr:uid="{00000000-0005-0000-0000-000026000000}"/>
    <cellStyle name="Comma [0] 2 3 2 2" xfId="65" xr:uid="{00000000-0005-0000-0000-000027000000}"/>
    <cellStyle name="Comma [0] 2 3 3" xfId="61" xr:uid="{00000000-0005-0000-0000-000028000000}"/>
    <cellStyle name="Comma [0] 2 4" xfId="54" xr:uid="{00000000-0005-0000-0000-000029000000}"/>
    <cellStyle name="Comma [0] 2 4 2" xfId="63" xr:uid="{00000000-0005-0000-0000-00002A000000}"/>
    <cellStyle name="Comma [0] 2 5" xfId="59" xr:uid="{00000000-0005-0000-0000-00002B000000}"/>
    <cellStyle name="Explanatory Text" xfId="26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2" xfId="3" xr:uid="{00000000-0005-0000-0000-000036000000}"/>
    <cellStyle name="Normal 2 2" xfId="5" xr:uid="{00000000-0005-0000-0000-000037000000}"/>
    <cellStyle name="Normal 3" xfId="6" xr:uid="{00000000-0005-0000-0000-000038000000}"/>
    <cellStyle name="Normal 6 5" xfId="8" xr:uid="{00000000-0005-0000-0000-000039000000}"/>
    <cellStyle name="Normal 8" xfId="7" xr:uid="{00000000-0005-0000-0000-00003A000000}"/>
    <cellStyle name="Normal_Estimate KE-40 structure3" xfId="58" xr:uid="{00000000-0005-0000-0000-00003B000000}"/>
    <cellStyle name="Note" xfId="25" builtinId="10" customBuiltin="1"/>
    <cellStyle name="Output" xfId="20" builtinId="21" customBuiltin="1"/>
    <cellStyle name="Percent" xfId="2" builtinId="5"/>
    <cellStyle name="Percent 2" xfId="4" xr:uid="{00000000-0005-0000-0000-00003F000000}"/>
    <cellStyle name="Title" xfId="11" builtinId="15" customBuiltin="1"/>
    <cellStyle name="Total" xfId="27" builtinId="25" customBuiltin="1"/>
    <cellStyle name="Warning Text" xfId="2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zis\amerada%20hess\P%20R%20O%20J%20E%20C%20T\KoDeCo\KoDeCo%20KE%2040\KE%2040%20Detail%20Engineering\MECH\D%20S\Rev%20A\Chemical%20Injection%20Pump%20(P-408%20A-B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tamina-ep.net\New%20Gute%20File\My%20Documents\Well%20Program\Tiaka\Tiaka%236\Tiaka6%20AFE%20Rev.3-2003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6"/>
      <sheetName val="page 5"/>
      <sheetName val="Vw insulation pipe"/>
      <sheetName val="예가표"/>
      <sheetName val="Breakdown"/>
      <sheetName val="N.B Forecast"/>
      <sheetName val="Validation Lists"/>
      <sheetName val="예산M12A"/>
      <sheetName val="RFP002"/>
      <sheetName val="GiaVL"/>
      <sheetName val="OWNER ESTIMATE"/>
      <sheetName val="REKAP "/>
      <sheetName val="RINCIAN FIRE PROTECTION SYSTEM"/>
      <sheetName val="RATE BUNYU"/>
      <sheetName val="UPAH &amp; BAHAN"/>
      <sheetName val="MASTER ASP"/>
      <sheetName val="MASTER ASP CIVIL"/>
      <sheetName val=" AN.UPAH INST"/>
      <sheetName val=" AN.UPAH ELECT"/>
      <sheetName val=" AN.UPAH CIVIL"/>
      <sheetName val=" AN.UPAH PIPING"/>
      <sheetName val="SURVEY"/>
      <sheetName val="ENGINEERING"/>
      <sheetName val="APD"/>
      <sheetName val="SKG NIBUNG"/>
      <sheetName val="POWER PLANT"/>
      <sheetName val="Smart Pig for LTR "/>
      <sheetName val="HSM"/>
      <sheetName val="AS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time"/>
      <sheetName val="AFE"/>
      <sheetName val="COSTCHART"/>
      <sheetName val="DepthVsCost"/>
      <sheetName val="Sch19"/>
      <sheetName val="Sch20"/>
    </sheetNames>
    <sheetDataSet>
      <sheetData sheetId="0"/>
      <sheetData sheetId="1">
        <row r="5">
          <cell r="L5" t="str">
            <v>Est. RIG DAYS :</v>
          </cell>
          <cell r="N5" t="str">
            <v>days</v>
          </cell>
        </row>
        <row r="6">
          <cell r="N6" t="str">
            <v>days</v>
          </cell>
        </row>
        <row r="7">
          <cell r="N7" t="str">
            <v>days</v>
          </cell>
        </row>
        <row r="13">
          <cell r="N13" t="str">
            <v xml:space="preserve">U/PRICE </v>
          </cell>
          <cell r="O13" t="str">
            <v>TOTAL</v>
          </cell>
        </row>
        <row r="14">
          <cell r="N14">
            <v>0</v>
          </cell>
        </row>
        <row r="17">
          <cell r="N17">
            <v>80</v>
          </cell>
          <cell r="O17">
            <v>16000</v>
          </cell>
        </row>
        <row r="18">
          <cell r="N18">
            <v>32</v>
          </cell>
          <cell r="O18">
            <v>83200</v>
          </cell>
        </row>
        <row r="19">
          <cell r="N19">
            <v>33</v>
          </cell>
          <cell r="O19">
            <v>181500</v>
          </cell>
        </row>
        <row r="20">
          <cell r="N20">
            <v>19</v>
          </cell>
          <cell r="O20">
            <v>113050</v>
          </cell>
        </row>
        <row r="21">
          <cell r="N21">
            <v>10</v>
          </cell>
          <cell r="O21">
            <v>0</v>
          </cell>
        </row>
        <row r="23">
          <cell r="N23">
            <v>0</v>
          </cell>
          <cell r="O23">
            <v>0</v>
          </cell>
        </row>
        <row r="24">
          <cell r="N24">
            <v>1000</v>
          </cell>
          <cell r="O24">
            <v>0</v>
          </cell>
        </row>
        <row r="25">
          <cell r="N25">
            <v>500</v>
          </cell>
          <cell r="O25">
            <v>500</v>
          </cell>
        </row>
        <row r="26">
          <cell r="N26">
            <v>700</v>
          </cell>
          <cell r="O26">
            <v>700</v>
          </cell>
        </row>
        <row r="27">
          <cell r="N27">
            <v>500</v>
          </cell>
          <cell r="O27">
            <v>500</v>
          </cell>
        </row>
        <row r="28">
          <cell r="N28">
            <v>500</v>
          </cell>
          <cell r="O28">
            <v>500</v>
          </cell>
        </row>
        <row r="29">
          <cell r="N29">
            <v>9000</v>
          </cell>
          <cell r="O29">
            <v>9000</v>
          </cell>
        </row>
        <row r="30">
          <cell r="N30">
            <v>20000</v>
          </cell>
          <cell r="O30">
            <v>20000</v>
          </cell>
        </row>
        <row r="31">
          <cell r="N31">
            <v>35000</v>
          </cell>
          <cell r="O31">
            <v>35000</v>
          </cell>
        </row>
        <row r="32">
          <cell r="N32">
            <v>7000</v>
          </cell>
          <cell r="O32">
            <v>7000</v>
          </cell>
        </row>
        <row r="33">
          <cell r="N33">
            <v>1500</v>
          </cell>
          <cell r="O33">
            <v>3000</v>
          </cell>
        </row>
        <row r="36">
          <cell r="N36">
            <v>5.07</v>
          </cell>
          <cell r="O36">
            <v>57038</v>
          </cell>
        </row>
        <row r="38">
          <cell r="N38">
            <v>0</v>
          </cell>
          <cell r="O38">
            <v>0</v>
          </cell>
        </row>
        <row r="39">
          <cell r="N39">
            <v>10000</v>
          </cell>
          <cell r="O39">
            <v>10000</v>
          </cell>
        </row>
        <row r="40">
          <cell r="N40">
            <v>20000</v>
          </cell>
          <cell r="O40">
            <v>20000</v>
          </cell>
        </row>
        <row r="41">
          <cell r="N41">
            <v>50000</v>
          </cell>
          <cell r="O41">
            <v>50000</v>
          </cell>
        </row>
        <row r="43">
          <cell r="O43">
            <v>0</v>
          </cell>
        </row>
        <row r="44">
          <cell r="N44">
            <v>100000</v>
          </cell>
          <cell r="O44">
            <v>100000</v>
          </cell>
        </row>
        <row r="45">
          <cell r="N45">
            <v>1360</v>
          </cell>
          <cell r="O45">
            <v>1360</v>
          </cell>
        </row>
        <row r="46">
          <cell r="N46">
            <v>2000</v>
          </cell>
          <cell r="O46">
            <v>4000</v>
          </cell>
        </row>
        <row r="47">
          <cell r="N47">
            <v>5300</v>
          </cell>
          <cell r="O47">
            <v>5300</v>
          </cell>
        </row>
        <row r="48">
          <cell r="N48">
            <v>1000</v>
          </cell>
          <cell r="O48">
            <v>2000</v>
          </cell>
        </row>
        <row r="49">
          <cell r="N49">
            <v>700</v>
          </cell>
          <cell r="O49">
            <v>1400</v>
          </cell>
        </row>
        <row r="50">
          <cell r="N50">
            <v>600</v>
          </cell>
          <cell r="O50">
            <v>1200</v>
          </cell>
        </row>
        <row r="51">
          <cell r="N51">
            <v>7000</v>
          </cell>
          <cell r="O51">
            <v>7000</v>
          </cell>
        </row>
        <row r="52">
          <cell r="N52">
            <v>3000</v>
          </cell>
          <cell r="O52">
            <v>3000</v>
          </cell>
        </row>
        <row r="54">
          <cell r="N54">
            <v>0</v>
          </cell>
          <cell r="O54">
            <v>0</v>
          </cell>
        </row>
        <row r="58">
          <cell r="O58">
            <v>0</v>
          </cell>
        </row>
        <row r="59">
          <cell r="O59">
            <v>0</v>
          </cell>
        </row>
        <row r="62">
          <cell r="N62">
            <v>0</v>
          </cell>
          <cell r="O62">
            <v>0</v>
          </cell>
        </row>
        <row r="63">
          <cell r="N63">
            <v>10000</v>
          </cell>
          <cell r="O63">
            <v>10000</v>
          </cell>
        </row>
        <row r="65">
          <cell r="N65">
            <v>0</v>
          </cell>
          <cell r="O65">
            <v>0</v>
          </cell>
        </row>
        <row r="66">
          <cell r="N66">
            <v>280000</v>
          </cell>
          <cell r="O66">
            <v>0</v>
          </cell>
        </row>
        <row r="67">
          <cell r="N67">
            <v>20000</v>
          </cell>
          <cell r="O67">
            <v>0</v>
          </cell>
        </row>
        <row r="69">
          <cell r="N69">
            <v>35</v>
          </cell>
          <cell r="O69">
            <v>0</v>
          </cell>
        </row>
        <row r="70">
          <cell r="N70">
            <v>35</v>
          </cell>
          <cell r="O70">
            <v>0</v>
          </cell>
        </row>
        <row r="71">
          <cell r="N71">
            <v>10000</v>
          </cell>
          <cell r="O71">
            <v>0</v>
          </cell>
        </row>
        <row r="72">
          <cell r="N72">
            <v>4000</v>
          </cell>
          <cell r="O72">
            <v>0</v>
          </cell>
        </row>
        <row r="73">
          <cell r="N73">
            <v>20000</v>
          </cell>
          <cell r="O73">
            <v>0</v>
          </cell>
        </row>
        <row r="75">
          <cell r="N75">
            <v>0</v>
          </cell>
          <cell r="O75">
            <v>0</v>
          </cell>
        </row>
        <row r="76">
          <cell r="N76">
            <v>4000</v>
          </cell>
          <cell r="O76">
            <v>12000</v>
          </cell>
        </row>
        <row r="77">
          <cell r="N77">
            <v>2000</v>
          </cell>
          <cell r="O77">
            <v>4000</v>
          </cell>
        </row>
        <row r="79">
          <cell r="N79">
            <v>0</v>
          </cell>
          <cell r="O79">
            <v>0</v>
          </cell>
        </row>
        <row r="80">
          <cell r="N80">
            <v>3500</v>
          </cell>
          <cell r="O80">
            <v>3500</v>
          </cell>
        </row>
        <row r="81">
          <cell r="N81">
            <v>1500</v>
          </cell>
          <cell r="O81">
            <v>1500</v>
          </cell>
        </row>
        <row r="83">
          <cell r="N83">
            <v>0</v>
          </cell>
          <cell r="O83">
            <v>0</v>
          </cell>
        </row>
      </sheetData>
      <sheetData sheetId="2"/>
      <sheetData sheetId="3" refreshError="1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  <pageSetUpPr fitToPage="1"/>
  </sheetPr>
  <dimension ref="A1:BG138"/>
  <sheetViews>
    <sheetView showGridLines="0" tabSelected="1" view="pageBreakPreview" zoomScale="55" zoomScaleNormal="50" zoomScaleSheetLayoutView="55" workbookViewId="0">
      <pane xSplit="6" ySplit="8" topLeftCell="G9" activePane="bottomRight" state="frozenSplit"/>
      <selection pane="topRight" activeCell="E28" activeCellId="1" sqref="F34 E28"/>
      <selection pane="bottomLeft" activeCell="E28" activeCellId="1" sqref="F34 E28"/>
      <selection pane="bottomRight" activeCell="G9" sqref="G9"/>
    </sheetView>
  </sheetViews>
  <sheetFormatPr defaultColWidth="25.42578125" defaultRowHeight="12.75" x14ac:dyDescent="0.2"/>
  <cols>
    <col min="1" max="1" width="5.5703125" style="1" bestFit="1" customWidth="1"/>
    <col min="2" max="2" width="42.42578125" style="39" bestFit="1" customWidth="1"/>
    <col min="3" max="3" width="58.85546875" style="2" customWidth="1"/>
    <col min="4" max="4" width="12.42578125" style="90" customWidth="1"/>
    <col min="5" max="5" width="13.140625" style="3" customWidth="1"/>
    <col min="6" max="6" width="9.85546875" style="46" customWidth="1"/>
    <col min="7" max="7" width="13.5703125" style="1" customWidth="1"/>
    <col min="8" max="8" width="13.140625" style="1" customWidth="1"/>
    <col min="9" max="9" width="11.5703125" style="2" customWidth="1"/>
    <col min="10" max="10" width="8.5703125" style="4" customWidth="1"/>
    <col min="11" max="11" width="14.42578125" style="5" customWidth="1"/>
    <col min="12" max="12" width="13.5703125" style="1" bestFit="1" customWidth="1"/>
    <col min="13" max="13" width="13.140625" style="1" bestFit="1" customWidth="1"/>
    <col min="14" max="14" width="8.5703125" style="4" bestFit="1" customWidth="1"/>
    <col min="15" max="15" width="15.7109375" style="59" customWidth="1"/>
    <col min="16" max="16" width="12.7109375" style="2" customWidth="1"/>
    <col min="17" max="17" width="12.140625" style="2" bestFit="1" customWidth="1"/>
    <col min="18" max="18" width="10.5703125" style="6" bestFit="1" customWidth="1"/>
    <col min="19" max="19" width="13.5703125" style="2" customWidth="1"/>
    <col min="20" max="20" width="13.28515625" style="2" bestFit="1" customWidth="1"/>
    <col min="21" max="21" width="13" style="97" bestFit="1" customWidth="1"/>
    <col min="22" max="22" width="15.140625" style="2" customWidth="1"/>
    <col min="23" max="24" width="20.5703125" style="1" customWidth="1"/>
    <col min="25" max="25" width="10.7109375" style="7" customWidth="1"/>
    <col min="26" max="26" width="11.140625" style="7" customWidth="1"/>
    <col min="27" max="27" width="10.7109375" style="7" customWidth="1"/>
    <col min="28" max="28" width="11.140625" style="7" customWidth="1"/>
    <col min="29" max="29" width="10.7109375" style="7" customWidth="1"/>
    <col min="30" max="30" width="11.140625" style="7" customWidth="1"/>
    <col min="31" max="31" width="10.7109375" style="7" customWidth="1"/>
    <col min="32" max="32" width="11.140625" style="7" customWidth="1"/>
    <col min="33" max="33" width="10.7109375" style="7" customWidth="1"/>
    <col min="34" max="34" width="11.140625" style="7" customWidth="1"/>
    <col min="35" max="35" width="10.7109375" style="7" customWidth="1"/>
    <col min="36" max="36" width="11.140625" style="7" customWidth="1"/>
    <col min="37" max="37" width="10.7109375" style="7" customWidth="1"/>
    <col min="38" max="38" width="11.140625" style="7" customWidth="1"/>
    <col min="39" max="39" width="10.7109375" style="7" customWidth="1"/>
    <col min="40" max="40" width="11.140625" style="7" customWidth="1"/>
    <col min="41" max="41" width="10.7109375" style="7" customWidth="1"/>
    <col min="42" max="42" width="11.140625" style="7" customWidth="1"/>
    <col min="43" max="43" width="10.7109375" style="7" customWidth="1"/>
    <col min="44" max="44" width="11.140625" style="7" customWidth="1"/>
    <col min="45" max="45" width="10.7109375" style="7" customWidth="1"/>
    <col min="46" max="46" width="11.140625" style="7" customWidth="1"/>
    <col min="47" max="47" width="10.7109375" style="7" customWidth="1"/>
    <col min="48" max="48" width="11.140625" style="7" customWidth="1"/>
    <col min="49" max="49" width="10.7109375" style="7" customWidth="1"/>
    <col min="50" max="50" width="11.140625" style="7" customWidth="1"/>
    <col min="51" max="51" width="10.7109375" style="7" customWidth="1"/>
    <col min="52" max="52" width="11.140625" style="7" customWidth="1"/>
    <col min="53" max="53" width="10.7109375" style="7" customWidth="1"/>
    <col min="54" max="54" width="11.140625" style="7" customWidth="1"/>
    <col min="55" max="55" width="10.7109375" style="7" customWidth="1"/>
    <col min="56" max="56" width="11.140625" style="7" customWidth="1"/>
    <col min="57" max="57" width="10.7109375" style="7" customWidth="1"/>
    <col min="58" max="58" width="11.140625" style="7" customWidth="1"/>
    <col min="59" max="59" width="14.28515625" style="8" customWidth="1"/>
    <col min="60" max="60" width="16.7109375" style="2" customWidth="1"/>
    <col min="61" max="89" width="10.7109375" style="2" customWidth="1"/>
    <col min="90" max="267" width="25.42578125" style="2"/>
    <col min="268" max="268" width="9" style="2" customWidth="1"/>
    <col min="269" max="269" width="25.42578125" style="2" customWidth="1"/>
    <col min="270" max="270" width="47.42578125" style="2" customWidth="1"/>
    <col min="271" max="271" width="10.42578125" style="2" customWidth="1"/>
    <col min="272" max="272" width="14" style="2" customWidth="1"/>
    <col min="273" max="273" width="11.42578125" style="2" customWidth="1"/>
    <col min="274" max="290" width="10.7109375" style="2" customWidth="1"/>
    <col min="291" max="291" width="13.28515625" style="2" customWidth="1"/>
    <col min="292" max="345" width="10.7109375" style="2" customWidth="1"/>
    <col min="346" max="523" width="25.42578125" style="2"/>
    <col min="524" max="524" width="9" style="2" customWidth="1"/>
    <col min="525" max="525" width="25.42578125" style="2" customWidth="1"/>
    <col min="526" max="526" width="47.42578125" style="2" customWidth="1"/>
    <col min="527" max="527" width="10.42578125" style="2" customWidth="1"/>
    <col min="528" max="528" width="14" style="2" customWidth="1"/>
    <col min="529" max="529" width="11.42578125" style="2" customWidth="1"/>
    <col min="530" max="546" width="10.7109375" style="2" customWidth="1"/>
    <col min="547" max="547" width="13.28515625" style="2" customWidth="1"/>
    <col min="548" max="601" width="10.7109375" style="2" customWidth="1"/>
    <col min="602" max="779" width="25.42578125" style="2"/>
    <col min="780" max="780" width="9" style="2" customWidth="1"/>
    <col min="781" max="781" width="25.42578125" style="2" customWidth="1"/>
    <col min="782" max="782" width="47.42578125" style="2" customWidth="1"/>
    <col min="783" max="783" width="10.42578125" style="2" customWidth="1"/>
    <col min="784" max="784" width="14" style="2" customWidth="1"/>
    <col min="785" max="785" width="11.42578125" style="2" customWidth="1"/>
    <col min="786" max="802" width="10.7109375" style="2" customWidth="1"/>
    <col min="803" max="803" width="13.28515625" style="2" customWidth="1"/>
    <col min="804" max="857" width="10.7109375" style="2" customWidth="1"/>
    <col min="858" max="1035" width="25.42578125" style="2"/>
    <col min="1036" max="1036" width="9" style="2" customWidth="1"/>
    <col min="1037" max="1037" width="25.42578125" style="2" customWidth="1"/>
    <col min="1038" max="1038" width="47.42578125" style="2" customWidth="1"/>
    <col min="1039" max="1039" width="10.42578125" style="2" customWidth="1"/>
    <col min="1040" max="1040" width="14" style="2" customWidth="1"/>
    <col min="1041" max="1041" width="11.42578125" style="2" customWidth="1"/>
    <col min="1042" max="1058" width="10.7109375" style="2" customWidth="1"/>
    <col min="1059" max="1059" width="13.28515625" style="2" customWidth="1"/>
    <col min="1060" max="1113" width="10.7109375" style="2" customWidth="1"/>
    <col min="1114" max="1291" width="25.42578125" style="2"/>
    <col min="1292" max="1292" width="9" style="2" customWidth="1"/>
    <col min="1293" max="1293" width="25.42578125" style="2" customWidth="1"/>
    <col min="1294" max="1294" width="47.42578125" style="2" customWidth="1"/>
    <col min="1295" max="1295" width="10.42578125" style="2" customWidth="1"/>
    <col min="1296" max="1296" width="14" style="2" customWidth="1"/>
    <col min="1297" max="1297" width="11.42578125" style="2" customWidth="1"/>
    <col min="1298" max="1314" width="10.7109375" style="2" customWidth="1"/>
    <col min="1315" max="1315" width="13.28515625" style="2" customWidth="1"/>
    <col min="1316" max="1369" width="10.7109375" style="2" customWidth="1"/>
    <col min="1370" max="1547" width="25.42578125" style="2"/>
    <col min="1548" max="1548" width="9" style="2" customWidth="1"/>
    <col min="1549" max="1549" width="25.42578125" style="2" customWidth="1"/>
    <col min="1550" max="1550" width="47.42578125" style="2" customWidth="1"/>
    <col min="1551" max="1551" width="10.42578125" style="2" customWidth="1"/>
    <col min="1552" max="1552" width="14" style="2" customWidth="1"/>
    <col min="1553" max="1553" width="11.42578125" style="2" customWidth="1"/>
    <col min="1554" max="1570" width="10.7109375" style="2" customWidth="1"/>
    <col min="1571" max="1571" width="13.28515625" style="2" customWidth="1"/>
    <col min="1572" max="1625" width="10.7109375" style="2" customWidth="1"/>
    <col min="1626" max="1803" width="25.42578125" style="2"/>
    <col min="1804" max="1804" width="9" style="2" customWidth="1"/>
    <col min="1805" max="1805" width="25.42578125" style="2" customWidth="1"/>
    <col min="1806" max="1806" width="47.42578125" style="2" customWidth="1"/>
    <col min="1807" max="1807" width="10.42578125" style="2" customWidth="1"/>
    <col min="1808" max="1808" width="14" style="2" customWidth="1"/>
    <col min="1809" max="1809" width="11.42578125" style="2" customWidth="1"/>
    <col min="1810" max="1826" width="10.7109375" style="2" customWidth="1"/>
    <col min="1827" max="1827" width="13.28515625" style="2" customWidth="1"/>
    <col min="1828" max="1881" width="10.7109375" style="2" customWidth="1"/>
    <col min="1882" max="2059" width="25.42578125" style="2"/>
    <col min="2060" max="2060" width="9" style="2" customWidth="1"/>
    <col min="2061" max="2061" width="25.42578125" style="2" customWidth="1"/>
    <col min="2062" max="2062" width="47.42578125" style="2" customWidth="1"/>
    <col min="2063" max="2063" width="10.42578125" style="2" customWidth="1"/>
    <col min="2064" max="2064" width="14" style="2" customWidth="1"/>
    <col min="2065" max="2065" width="11.42578125" style="2" customWidth="1"/>
    <col min="2066" max="2082" width="10.7109375" style="2" customWidth="1"/>
    <col min="2083" max="2083" width="13.28515625" style="2" customWidth="1"/>
    <col min="2084" max="2137" width="10.7109375" style="2" customWidth="1"/>
    <col min="2138" max="2315" width="25.42578125" style="2"/>
    <col min="2316" max="2316" width="9" style="2" customWidth="1"/>
    <col min="2317" max="2317" width="25.42578125" style="2" customWidth="1"/>
    <col min="2318" max="2318" width="47.42578125" style="2" customWidth="1"/>
    <col min="2319" max="2319" width="10.42578125" style="2" customWidth="1"/>
    <col min="2320" max="2320" width="14" style="2" customWidth="1"/>
    <col min="2321" max="2321" width="11.42578125" style="2" customWidth="1"/>
    <col min="2322" max="2338" width="10.7109375" style="2" customWidth="1"/>
    <col min="2339" max="2339" width="13.28515625" style="2" customWidth="1"/>
    <col min="2340" max="2393" width="10.7109375" style="2" customWidth="1"/>
    <col min="2394" max="2571" width="25.42578125" style="2"/>
    <col min="2572" max="2572" width="9" style="2" customWidth="1"/>
    <col min="2573" max="2573" width="25.42578125" style="2" customWidth="1"/>
    <col min="2574" max="2574" width="47.42578125" style="2" customWidth="1"/>
    <col min="2575" max="2575" width="10.42578125" style="2" customWidth="1"/>
    <col min="2576" max="2576" width="14" style="2" customWidth="1"/>
    <col min="2577" max="2577" width="11.42578125" style="2" customWidth="1"/>
    <col min="2578" max="2594" width="10.7109375" style="2" customWidth="1"/>
    <col min="2595" max="2595" width="13.28515625" style="2" customWidth="1"/>
    <col min="2596" max="2649" width="10.7109375" style="2" customWidth="1"/>
    <col min="2650" max="2827" width="25.42578125" style="2"/>
    <col min="2828" max="2828" width="9" style="2" customWidth="1"/>
    <col min="2829" max="2829" width="25.42578125" style="2" customWidth="1"/>
    <col min="2830" max="2830" width="47.42578125" style="2" customWidth="1"/>
    <col min="2831" max="2831" width="10.42578125" style="2" customWidth="1"/>
    <col min="2832" max="2832" width="14" style="2" customWidth="1"/>
    <col min="2833" max="2833" width="11.42578125" style="2" customWidth="1"/>
    <col min="2834" max="2850" width="10.7109375" style="2" customWidth="1"/>
    <col min="2851" max="2851" width="13.28515625" style="2" customWidth="1"/>
    <col min="2852" max="2905" width="10.7109375" style="2" customWidth="1"/>
    <col min="2906" max="3083" width="25.42578125" style="2"/>
    <col min="3084" max="3084" width="9" style="2" customWidth="1"/>
    <col min="3085" max="3085" width="25.42578125" style="2" customWidth="1"/>
    <col min="3086" max="3086" width="47.42578125" style="2" customWidth="1"/>
    <col min="3087" max="3087" width="10.42578125" style="2" customWidth="1"/>
    <col min="3088" max="3088" width="14" style="2" customWidth="1"/>
    <col min="3089" max="3089" width="11.42578125" style="2" customWidth="1"/>
    <col min="3090" max="3106" width="10.7109375" style="2" customWidth="1"/>
    <col min="3107" max="3107" width="13.28515625" style="2" customWidth="1"/>
    <col min="3108" max="3161" width="10.7109375" style="2" customWidth="1"/>
    <col min="3162" max="3339" width="25.42578125" style="2"/>
    <col min="3340" max="3340" width="9" style="2" customWidth="1"/>
    <col min="3341" max="3341" width="25.42578125" style="2" customWidth="1"/>
    <col min="3342" max="3342" width="47.42578125" style="2" customWidth="1"/>
    <col min="3343" max="3343" width="10.42578125" style="2" customWidth="1"/>
    <col min="3344" max="3344" width="14" style="2" customWidth="1"/>
    <col min="3345" max="3345" width="11.42578125" style="2" customWidth="1"/>
    <col min="3346" max="3362" width="10.7109375" style="2" customWidth="1"/>
    <col min="3363" max="3363" width="13.28515625" style="2" customWidth="1"/>
    <col min="3364" max="3417" width="10.7109375" style="2" customWidth="1"/>
    <col min="3418" max="3595" width="25.42578125" style="2"/>
    <col min="3596" max="3596" width="9" style="2" customWidth="1"/>
    <col min="3597" max="3597" width="25.42578125" style="2" customWidth="1"/>
    <col min="3598" max="3598" width="47.42578125" style="2" customWidth="1"/>
    <col min="3599" max="3599" width="10.42578125" style="2" customWidth="1"/>
    <col min="3600" max="3600" width="14" style="2" customWidth="1"/>
    <col min="3601" max="3601" width="11.42578125" style="2" customWidth="1"/>
    <col min="3602" max="3618" width="10.7109375" style="2" customWidth="1"/>
    <col min="3619" max="3619" width="13.28515625" style="2" customWidth="1"/>
    <col min="3620" max="3673" width="10.7109375" style="2" customWidth="1"/>
    <col min="3674" max="3851" width="25.42578125" style="2"/>
    <col min="3852" max="3852" width="9" style="2" customWidth="1"/>
    <col min="3853" max="3853" width="25.42578125" style="2" customWidth="1"/>
    <col min="3854" max="3854" width="47.42578125" style="2" customWidth="1"/>
    <col min="3855" max="3855" width="10.42578125" style="2" customWidth="1"/>
    <col min="3856" max="3856" width="14" style="2" customWidth="1"/>
    <col min="3857" max="3857" width="11.42578125" style="2" customWidth="1"/>
    <col min="3858" max="3874" width="10.7109375" style="2" customWidth="1"/>
    <col min="3875" max="3875" width="13.28515625" style="2" customWidth="1"/>
    <col min="3876" max="3929" width="10.7109375" style="2" customWidth="1"/>
    <col min="3930" max="4107" width="25.42578125" style="2"/>
    <col min="4108" max="4108" width="9" style="2" customWidth="1"/>
    <col min="4109" max="4109" width="25.42578125" style="2" customWidth="1"/>
    <col min="4110" max="4110" width="47.42578125" style="2" customWidth="1"/>
    <col min="4111" max="4111" width="10.42578125" style="2" customWidth="1"/>
    <col min="4112" max="4112" width="14" style="2" customWidth="1"/>
    <col min="4113" max="4113" width="11.42578125" style="2" customWidth="1"/>
    <col min="4114" max="4130" width="10.7109375" style="2" customWidth="1"/>
    <col min="4131" max="4131" width="13.28515625" style="2" customWidth="1"/>
    <col min="4132" max="4185" width="10.7109375" style="2" customWidth="1"/>
    <col min="4186" max="4363" width="25.42578125" style="2"/>
    <col min="4364" max="4364" width="9" style="2" customWidth="1"/>
    <col min="4365" max="4365" width="25.42578125" style="2" customWidth="1"/>
    <col min="4366" max="4366" width="47.42578125" style="2" customWidth="1"/>
    <col min="4367" max="4367" width="10.42578125" style="2" customWidth="1"/>
    <col min="4368" max="4368" width="14" style="2" customWidth="1"/>
    <col min="4369" max="4369" width="11.42578125" style="2" customWidth="1"/>
    <col min="4370" max="4386" width="10.7109375" style="2" customWidth="1"/>
    <col min="4387" max="4387" width="13.28515625" style="2" customWidth="1"/>
    <col min="4388" max="4441" width="10.7109375" style="2" customWidth="1"/>
    <col min="4442" max="4619" width="25.42578125" style="2"/>
    <col min="4620" max="4620" width="9" style="2" customWidth="1"/>
    <col min="4621" max="4621" width="25.42578125" style="2" customWidth="1"/>
    <col min="4622" max="4622" width="47.42578125" style="2" customWidth="1"/>
    <col min="4623" max="4623" width="10.42578125" style="2" customWidth="1"/>
    <col min="4624" max="4624" width="14" style="2" customWidth="1"/>
    <col min="4625" max="4625" width="11.42578125" style="2" customWidth="1"/>
    <col min="4626" max="4642" width="10.7109375" style="2" customWidth="1"/>
    <col min="4643" max="4643" width="13.28515625" style="2" customWidth="1"/>
    <col min="4644" max="4697" width="10.7109375" style="2" customWidth="1"/>
    <col min="4698" max="4875" width="25.42578125" style="2"/>
    <col min="4876" max="4876" width="9" style="2" customWidth="1"/>
    <col min="4877" max="4877" width="25.42578125" style="2" customWidth="1"/>
    <col min="4878" max="4878" width="47.42578125" style="2" customWidth="1"/>
    <col min="4879" max="4879" width="10.42578125" style="2" customWidth="1"/>
    <col min="4880" max="4880" width="14" style="2" customWidth="1"/>
    <col min="4881" max="4881" width="11.42578125" style="2" customWidth="1"/>
    <col min="4882" max="4898" width="10.7109375" style="2" customWidth="1"/>
    <col min="4899" max="4899" width="13.28515625" style="2" customWidth="1"/>
    <col min="4900" max="4953" width="10.7109375" style="2" customWidth="1"/>
    <col min="4954" max="5131" width="25.42578125" style="2"/>
    <col min="5132" max="5132" width="9" style="2" customWidth="1"/>
    <col min="5133" max="5133" width="25.42578125" style="2" customWidth="1"/>
    <col min="5134" max="5134" width="47.42578125" style="2" customWidth="1"/>
    <col min="5135" max="5135" width="10.42578125" style="2" customWidth="1"/>
    <col min="5136" max="5136" width="14" style="2" customWidth="1"/>
    <col min="5137" max="5137" width="11.42578125" style="2" customWidth="1"/>
    <col min="5138" max="5154" width="10.7109375" style="2" customWidth="1"/>
    <col min="5155" max="5155" width="13.28515625" style="2" customWidth="1"/>
    <col min="5156" max="5209" width="10.7109375" style="2" customWidth="1"/>
    <col min="5210" max="5387" width="25.42578125" style="2"/>
    <col min="5388" max="5388" width="9" style="2" customWidth="1"/>
    <col min="5389" max="5389" width="25.42578125" style="2" customWidth="1"/>
    <col min="5390" max="5390" width="47.42578125" style="2" customWidth="1"/>
    <col min="5391" max="5391" width="10.42578125" style="2" customWidth="1"/>
    <col min="5392" max="5392" width="14" style="2" customWidth="1"/>
    <col min="5393" max="5393" width="11.42578125" style="2" customWidth="1"/>
    <col min="5394" max="5410" width="10.7109375" style="2" customWidth="1"/>
    <col min="5411" max="5411" width="13.28515625" style="2" customWidth="1"/>
    <col min="5412" max="5465" width="10.7109375" style="2" customWidth="1"/>
    <col min="5466" max="5643" width="25.42578125" style="2"/>
    <col min="5644" max="5644" width="9" style="2" customWidth="1"/>
    <col min="5645" max="5645" width="25.42578125" style="2" customWidth="1"/>
    <col min="5646" max="5646" width="47.42578125" style="2" customWidth="1"/>
    <col min="5647" max="5647" width="10.42578125" style="2" customWidth="1"/>
    <col min="5648" max="5648" width="14" style="2" customWidth="1"/>
    <col min="5649" max="5649" width="11.42578125" style="2" customWidth="1"/>
    <col min="5650" max="5666" width="10.7109375" style="2" customWidth="1"/>
    <col min="5667" max="5667" width="13.28515625" style="2" customWidth="1"/>
    <col min="5668" max="5721" width="10.7109375" style="2" customWidth="1"/>
    <col min="5722" max="5899" width="25.42578125" style="2"/>
    <col min="5900" max="5900" width="9" style="2" customWidth="1"/>
    <col min="5901" max="5901" width="25.42578125" style="2" customWidth="1"/>
    <col min="5902" max="5902" width="47.42578125" style="2" customWidth="1"/>
    <col min="5903" max="5903" width="10.42578125" style="2" customWidth="1"/>
    <col min="5904" max="5904" width="14" style="2" customWidth="1"/>
    <col min="5905" max="5905" width="11.42578125" style="2" customWidth="1"/>
    <col min="5906" max="5922" width="10.7109375" style="2" customWidth="1"/>
    <col min="5923" max="5923" width="13.28515625" style="2" customWidth="1"/>
    <col min="5924" max="5977" width="10.7109375" style="2" customWidth="1"/>
    <col min="5978" max="6155" width="25.42578125" style="2"/>
    <col min="6156" max="6156" width="9" style="2" customWidth="1"/>
    <col min="6157" max="6157" width="25.42578125" style="2" customWidth="1"/>
    <col min="6158" max="6158" width="47.42578125" style="2" customWidth="1"/>
    <col min="6159" max="6159" width="10.42578125" style="2" customWidth="1"/>
    <col min="6160" max="6160" width="14" style="2" customWidth="1"/>
    <col min="6161" max="6161" width="11.42578125" style="2" customWidth="1"/>
    <col min="6162" max="6178" width="10.7109375" style="2" customWidth="1"/>
    <col min="6179" max="6179" width="13.28515625" style="2" customWidth="1"/>
    <col min="6180" max="6233" width="10.7109375" style="2" customWidth="1"/>
    <col min="6234" max="6411" width="25.42578125" style="2"/>
    <col min="6412" max="6412" width="9" style="2" customWidth="1"/>
    <col min="6413" max="6413" width="25.42578125" style="2" customWidth="1"/>
    <col min="6414" max="6414" width="47.42578125" style="2" customWidth="1"/>
    <col min="6415" max="6415" width="10.42578125" style="2" customWidth="1"/>
    <col min="6416" max="6416" width="14" style="2" customWidth="1"/>
    <col min="6417" max="6417" width="11.42578125" style="2" customWidth="1"/>
    <col min="6418" max="6434" width="10.7109375" style="2" customWidth="1"/>
    <col min="6435" max="6435" width="13.28515625" style="2" customWidth="1"/>
    <col min="6436" max="6489" width="10.7109375" style="2" customWidth="1"/>
    <col min="6490" max="6667" width="25.42578125" style="2"/>
    <col min="6668" max="6668" width="9" style="2" customWidth="1"/>
    <col min="6669" max="6669" width="25.42578125" style="2" customWidth="1"/>
    <col min="6670" max="6670" width="47.42578125" style="2" customWidth="1"/>
    <col min="6671" max="6671" width="10.42578125" style="2" customWidth="1"/>
    <col min="6672" max="6672" width="14" style="2" customWidth="1"/>
    <col min="6673" max="6673" width="11.42578125" style="2" customWidth="1"/>
    <col min="6674" max="6690" width="10.7109375" style="2" customWidth="1"/>
    <col min="6691" max="6691" width="13.28515625" style="2" customWidth="1"/>
    <col min="6692" max="6745" width="10.7109375" style="2" customWidth="1"/>
    <col min="6746" max="6923" width="25.42578125" style="2"/>
    <col min="6924" max="6924" width="9" style="2" customWidth="1"/>
    <col min="6925" max="6925" width="25.42578125" style="2" customWidth="1"/>
    <col min="6926" max="6926" width="47.42578125" style="2" customWidth="1"/>
    <col min="6927" max="6927" width="10.42578125" style="2" customWidth="1"/>
    <col min="6928" max="6928" width="14" style="2" customWidth="1"/>
    <col min="6929" max="6929" width="11.42578125" style="2" customWidth="1"/>
    <col min="6930" max="6946" width="10.7109375" style="2" customWidth="1"/>
    <col min="6947" max="6947" width="13.28515625" style="2" customWidth="1"/>
    <col min="6948" max="7001" width="10.7109375" style="2" customWidth="1"/>
    <col min="7002" max="7179" width="25.42578125" style="2"/>
    <col min="7180" max="7180" width="9" style="2" customWidth="1"/>
    <col min="7181" max="7181" width="25.42578125" style="2" customWidth="1"/>
    <col min="7182" max="7182" width="47.42578125" style="2" customWidth="1"/>
    <col min="7183" max="7183" width="10.42578125" style="2" customWidth="1"/>
    <col min="7184" max="7184" width="14" style="2" customWidth="1"/>
    <col min="7185" max="7185" width="11.42578125" style="2" customWidth="1"/>
    <col min="7186" max="7202" width="10.7109375" style="2" customWidth="1"/>
    <col min="7203" max="7203" width="13.28515625" style="2" customWidth="1"/>
    <col min="7204" max="7257" width="10.7109375" style="2" customWidth="1"/>
    <col min="7258" max="7435" width="25.42578125" style="2"/>
    <col min="7436" max="7436" width="9" style="2" customWidth="1"/>
    <col min="7437" max="7437" width="25.42578125" style="2" customWidth="1"/>
    <col min="7438" max="7438" width="47.42578125" style="2" customWidth="1"/>
    <col min="7439" max="7439" width="10.42578125" style="2" customWidth="1"/>
    <col min="7440" max="7440" width="14" style="2" customWidth="1"/>
    <col min="7441" max="7441" width="11.42578125" style="2" customWidth="1"/>
    <col min="7442" max="7458" width="10.7109375" style="2" customWidth="1"/>
    <col min="7459" max="7459" width="13.28515625" style="2" customWidth="1"/>
    <col min="7460" max="7513" width="10.7109375" style="2" customWidth="1"/>
    <col min="7514" max="7691" width="25.42578125" style="2"/>
    <col min="7692" max="7692" width="9" style="2" customWidth="1"/>
    <col min="7693" max="7693" width="25.42578125" style="2" customWidth="1"/>
    <col min="7694" max="7694" width="47.42578125" style="2" customWidth="1"/>
    <col min="7695" max="7695" width="10.42578125" style="2" customWidth="1"/>
    <col min="7696" max="7696" width="14" style="2" customWidth="1"/>
    <col min="7697" max="7697" width="11.42578125" style="2" customWidth="1"/>
    <col min="7698" max="7714" width="10.7109375" style="2" customWidth="1"/>
    <col min="7715" max="7715" width="13.28515625" style="2" customWidth="1"/>
    <col min="7716" max="7769" width="10.7109375" style="2" customWidth="1"/>
    <col min="7770" max="7947" width="25.42578125" style="2"/>
    <col min="7948" max="7948" width="9" style="2" customWidth="1"/>
    <col min="7949" max="7949" width="25.42578125" style="2" customWidth="1"/>
    <col min="7950" max="7950" width="47.42578125" style="2" customWidth="1"/>
    <col min="7951" max="7951" width="10.42578125" style="2" customWidth="1"/>
    <col min="7952" max="7952" width="14" style="2" customWidth="1"/>
    <col min="7953" max="7953" width="11.42578125" style="2" customWidth="1"/>
    <col min="7954" max="7970" width="10.7109375" style="2" customWidth="1"/>
    <col min="7971" max="7971" width="13.28515625" style="2" customWidth="1"/>
    <col min="7972" max="8025" width="10.7109375" style="2" customWidth="1"/>
    <col min="8026" max="8203" width="25.42578125" style="2"/>
    <col min="8204" max="8204" width="9" style="2" customWidth="1"/>
    <col min="8205" max="8205" width="25.42578125" style="2" customWidth="1"/>
    <col min="8206" max="8206" width="47.42578125" style="2" customWidth="1"/>
    <col min="8207" max="8207" width="10.42578125" style="2" customWidth="1"/>
    <col min="8208" max="8208" width="14" style="2" customWidth="1"/>
    <col min="8209" max="8209" width="11.42578125" style="2" customWidth="1"/>
    <col min="8210" max="8226" width="10.7109375" style="2" customWidth="1"/>
    <col min="8227" max="8227" width="13.28515625" style="2" customWidth="1"/>
    <col min="8228" max="8281" width="10.7109375" style="2" customWidth="1"/>
    <col min="8282" max="8459" width="25.42578125" style="2"/>
    <col min="8460" max="8460" width="9" style="2" customWidth="1"/>
    <col min="8461" max="8461" width="25.42578125" style="2" customWidth="1"/>
    <col min="8462" max="8462" width="47.42578125" style="2" customWidth="1"/>
    <col min="8463" max="8463" width="10.42578125" style="2" customWidth="1"/>
    <col min="8464" max="8464" width="14" style="2" customWidth="1"/>
    <col min="8465" max="8465" width="11.42578125" style="2" customWidth="1"/>
    <col min="8466" max="8482" width="10.7109375" style="2" customWidth="1"/>
    <col min="8483" max="8483" width="13.28515625" style="2" customWidth="1"/>
    <col min="8484" max="8537" width="10.7109375" style="2" customWidth="1"/>
    <col min="8538" max="8715" width="25.42578125" style="2"/>
    <col min="8716" max="8716" width="9" style="2" customWidth="1"/>
    <col min="8717" max="8717" width="25.42578125" style="2" customWidth="1"/>
    <col min="8718" max="8718" width="47.42578125" style="2" customWidth="1"/>
    <col min="8719" max="8719" width="10.42578125" style="2" customWidth="1"/>
    <col min="8720" max="8720" width="14" style="2" customWidth="1"/>
    <col min="8721" max="8721" width="11.42578125" style="2" customWidth="1"/>
    <col min="8722" max="8738" width="10.7109375" style="2" customWidth="1"/>
    <col min="8739" max="8739" width="13.28515625" style="2" customWidth="1"/>
    <col min="8740" max="8793" width="10.7109375" style="2" customWidth="1"/>
    <col min="8794" max="8971" width="25.42578125" style="2"/>
    <col min="8972" max="8972" width="9" style="2" customWidth="1"/>
    <col min="8973" max="8973" width="25.42578125" style="2" customWidth="1"/>
    <col min="8974" max="8974" width="47.42578125" style="2" customWidth="1"/>
    <col min="8975" max="8975" width="10.42578125" style="2" customWidth="1"/>
    <col min="8976" max="8976" width="14" style="2" customWidth="1"/>
    <col min="8977" max="8977" width="11.42578125" style="2" customWidth="1"/>
    <col min="8978" max="8994" width="10.7109375" style="2" customWidth="1"/>
    <col min="8995" max="8995" width="13.28515625" style="2" customWidth="1"/>
    <col min="8996" max="9049" width="10.7109375" style="2" customWidth="1"/>
    <col min="9050" max="9227" width="25.42578125" style="2"/>
    <col min="9228" max="9228" width="9" style="2" customWidth="1"/>
    <col min="9229" max="9229" width="25.42578125" style="2" customWidth="1"/>
    <col min="9230" max="9230" width="47.42578125" style="2" customWidth="1"/>
    <col min="9231" max="9231" width="10.42578125" style="2" customWidth="1"/>
    <col min="9232" max="9232" width="14" style="2" customWidth="1"/>
    <col min="9233" max="9233" width="11.42578125" style="2" customWidth="1"/>
    <col min="9234" max="9250" width="10.7109375" style="2" customWidth="1"/>
    <col min="9251" max="9251" width="13.28515625" style="2" customWidth="1"/>
    <col min="9252" max="9305" width="10.7109375" style="2" customWidth="1"/>
    <col min="9306" max="9483" width="25.42578125" style="2"/>
    <col min="9484" max="9484" width="9" style="2" customWidth="1"/>
    <col min="9485" max="9485" width="25.42578125" style="2" customWidth="1"/>
    <col min="9486" max="9486" width="47.42578125" style="2" customWidth="1"/>
    <col min="9487" max="9487" width="10.42578125" style="2" customWidth="1"/>
    <col min="9488" max="9488" width="14" style="2" customWidth="1"/>
    <col min="9489" max="9489" width="11.42578125" style="2" customWidth="1"/>
    <col min="9490" max="9506" width="10.7109375" style="2" customWidth="1"/>
    <col min="9507" max="9507" width="13.28515625" style="2" customWidth="1"/>
    <col min="9508" max="9561" width="10.7109375" style="2" customWidth="1"/>
    <col min="9562" max="9739" width="25.42578125" style="2"/>
    <col min="9740" max="9740" width="9" style="2" customWidth="1"/>
    <col min="9741" max="9741" width="25.42578125" style="2" customWidth="1"/>
    <col min="9742" max="9742" width="47.42578125" style="2" customWidth="1"/>
    <col min="9743" max="9743" width="10.42578125" style="2" customWidth="1"/>
    <col min="9744" max="9744" width="14" style="2" customWidth="1"/>
    <col min="9745" max="9745" width="11.42578125" style="2" customWidth="1"/>
    <col min="9746" max="9762" width="10.7109375" style="2" customWidth="1"/>
    <col min="9763" max="9763" width="13.28515625" style="2" customWidth="1"/>
    <col min="9764" max="9817" width="10.7109375" style="2" customWidth="1"/>
    <col min="9818" max="9995" width="25.42578125" style="2"/>
    <col min="9996" max="9996" width="9" style="2" customWidth="1"/>
    <col min="9997" max="9997" width="25.42578125" style="2" customWidth="1"/>
    <col min="9998" max="9998" width="47.42578125" style="2" customWidth="1"/>
    <col min="9999" max="9999" width="10.42578125" style="2" customWidth="1"/>
    <col min="10000" max="10000" width="14" style="2" customWidth="1"/>
    <col min="10001" max="10001" width="11.42578125" style="2" customWidth="1"/>
    <col min="10002" max="10018" width="10.7109375" style="2" customWidth="1"/>
    <col min="10019" max="10019" width="13.28515625" style="2" customWidth="1"/>
    <col min="10020" max="10073" width="10.7109375" style="2" customWidth="1"/>
    <col min="10074" max="10251" width="25.42578125" style="2"/>
    <col min="10252" max="10252" width="9" style="2" customWidth="1"/>
    <col min="10253" max="10253" width="25.42578125" style="2" customWidth="1"/>
    <col min="10254" max="10254" width="47.42578125" style="2" customWidth="1"/>
    <col min="10255" max="10255" width="10.42578125" style="2" customWidth="1"/>
    <col min="10256" max="10256" width="14" style="2" customWidth="1"/>
    <col min="10257" max="10257" width="11.42578125" style="2" customWidth="1"/>
    <col min="10258" max="10274" width="10.7109375" style="2" customWidth="1"/>
    <col min="10275" max="10275" width="13.28515625" style="2" customWidth="1"/>
    <col min="10276" max="10329" width="10.7109375" style="2" customWidth="1"/>
    <col min="10330" max="10507" width="25.42578125" style="2"/>
    <col min="10508" max="10508" width="9" style="2" customWidth="1"/>
    <col min="10509" max="10509" width="25.42578125" style="2" customWidth="1"/>
    <col min="10510" max="10510" width="47.42578125" style="2" customWidth="1"/>
    <col min="10511" max="10511" width="10.42578125" style="2" customWidth="1"/>
    <col min="10512" max="10512" width="14" style="2" customWidth="1"/>
    <col min="10513" max="10513" width="11.42578125" style="2" customWidth="1"/>
    <col min="10514" max="10530" width="10.7109375" style="2" customWidth="1"/>
    <col min="10531" max="10531" width="13.28515625" style="2" customWidth="1"/>
    <col min="10532" max="10585" width="10.7109375" style="2" customWidth="1"/>
    <col min="10586" max="10763" width="25.42578125" style="2"/>
    <col min="10764" max="10764" width="9" style="2" customWidth="1"/>
    <col min="10765" max="10765" width="25.42578125" style="2" customWidth="1"/>
    <col min="10766" max="10766" width="47.42578125" style="2" customWidth="1"/>
    <col min="10767" max="10767" width="10.42578125" style="2" customWidth="1"/>
    <col min="10768" max="10768" width="14" style="2" customWidth="1"/>
    <col min="10769" max="10769" width="11.42578125" style="2" customWidth="1"/>
    <col min="10770" max="10786" width="10.7109375" style="2" customWidth="1"/>
    <col min="10787" max="10787" width="13.28515625" style="2" customWidth="1"/>
    <col min="10788" max="10841" width="10.7109375" style="2" customWidth="1"/>
    <col min="10842" max="11019" width="25.42578125" style="2"/>
    <col min="11020" max="11020" width="9" style="2" customWidth="1"/>
    <col min="11021" max="11021" width="25.42578125" style="2" customWidth="1"/>
    <col min="11022" max="11022" width="47.42578125" style="2" customWidth="1"/>
    <col min="11023" max="11023" width="10.42578125" style="2" customWidth="1"/>
    <col min="11024" max="11024" width="14" style="2" customWidth="1"/>
    <col min="11025" max="11025" width="11.42578125" style="2" customWidth="1"/>
    <col min="11026" max="11042" width="10.7109375" style="2" customWidth="1"/>
    <col min="11043" max="11043" width="13.28515625" style="2" customWidth="1"/>
    <col min="11044" max="11097" width="10.7109375" style="2" customWidth="1"/>
    <col min="11098" max="11275" width="25.42578125" style="2"/>
    <col min="11276" max="11276" width="9" style="2" customWidth="1"/>
    <col min="11277" max="11277" width="25.42578125" style="2" customWidth="1"/>
    <col min="11278" max="11278" width="47.42578125" style="2" customWidth="1"/>
    <col min="11279" max="11279" width="10.42578125" style="2" customWidth="1"/>
    <col min="11280" max="11280" width="14" style="2" customWidth="1"/>
    <col min="11281" max="11281" width="11.42578125" style="2" customWidth="1"/>
    <col min="11282" max="11298" width="10.7109375" style="2" customWidth="1"/>
    <col min="11299" max="11299" width="13.28515625" style="2" customWidth="1"/>
    <col min="11300" max="11353" width="10.7109375" style="2" customWidth="1"/>
    <col min="11354" max="11531" width="25.42578125" style="2"/>
    <col min="11532" max="11532" width="9" style="2" customWidth="1"/>
    <col min="11533" max="11533" width="25.42578125" style="2" customWidth="1"/>
    <col min="11534" max="11534" width="47.42578125" style="2" customWidth="1"/>
    <col min="11535" max="11535" width="10.42578125" style="2" customWidth="1"/>
    <col min="11536" max="11536" width="14" style="2" customWidth="1"/>
    <col min="11537" max="11537" width="11.42578125" style="2" customWidth="1"/>
    <col min="11538" max="11554" width="10.7109375" style="2" customWidth="1"/>
    <col min="11555" max="11555" width="13.28515625" style="2" customWidth="1"/>
    <col min="11556" max="11609" width="10.7109375" style="2" customWidth="1"/>
    <col min="11610" max="11787" width="25.42578125" style="2"/>
    <col min="11788" max="11788" width="9" style="2" customWidth="1"/>
    <col min="11789" max="11789" width="25.42578125" style="2" customWidth="1"/>
    <col min="11790" max="11790" width="47.42578125" style="2" customWidth="1"/>
    <col min="11791" max="11791" width="10.42578125" style="2" customWidth="1"/>
    <col min="11792" max="11792" width="14" style="2" customWidth="1"/>
    <col min="11793" max="11793" width="11.42578125" style="2" customWidth="1"/>
    <col min="11794" max="11810" width="10.7109375" style="2" customWidth="1"/>
    <col min="11811" max="11811" width="13.28515625" style="2" customWidth="1"/>
    <col min="11812" max="11865" width="10.7109375" style="2" customWidth="1"/>
    <col min="11866" max="12043" width="25.42578125" style="2"/>
    <col min="12044" max="12044" width="9" style="2" customWidth="1"/>
    <col min="12045" max="12045" width="25.42578125" style="2" customWidth="1"/>
    <col min="12046" max="12046" width="47.42578125" style="2" customWidth="1"/>
    <col min="12047" max="12047" width="10.42578125" style="2" customWidth="1"/>
    <col min="12048" max="12048" width="14" style="2" customWidth="1"/>
    <col min="12049" max="12049" width="11.42578125" style="2" customWidth="1"/>
    <col min="12050" max="12066" width="10.7109375" style="2" customWidth="1"/>
    <col min="12067" max="12067" width="13.28515625" style="2" customWidth="1"/>
    <col min="12068" max="12121" width="10.7109375" style="2" customWidth="1"/>
    <col min="12122" max="12299" width="25.42578125" style="2"/>
    <col min="12300" max="12300" width="9" style="2" customWidth="1"/>
    <col min="12301" max="12301" width="25.42578125" style="2" customWidth="1"/>
    <col min="12302" max="12302" width="47.42578125" style="2" customWidth="1"/>
    <col min="12303" max="12303" width="10.42578125" style="2" customWidth="1"/>
    <col min="12304" max="12304" width="14" style="2" customWidth="1"/>
    <col min="12305" max="12305" width="11.42578125" style="2" customWidth="1"/>
    <col min="12306" max="12322" width="10.7109375" style="2" customWidth="1"/>
    <col min="12323" max="12323" width="13.28515625" style="2" customWidth="1"/>
    <col min="12324" max="12377" width="10.7109375" style="2" customWidth="1"/>
    <col min="12378" max="12555" width="25.42578125" style="2"/>
    <col min="12556" max="12556" width="9" style="2" customWidth="1"/>
    <col min="12557" max="12557" width="25.42578125" style="2" customWidth="1"/>
    <col min="12558" max="12558" width="47.42578125" style="2" customWidth="1"/>
    <col min="12559" max="12559" width="10.42578125" style="2" customWidth="1"/>
    <col min="12560" max="12560" width="14" style="2" customWidth="1"/>
    <col min="12561" max="12561" width="11.42578125" style="2" customWidth="1"/>
    <col min="12562" max="12578" width="10.7109375" style="2" customWidth="1"/>
    <col min="12579" max="12579" width="13.28515625" style="2" customWidth="1"/>
    <col min="12580" max="12633" width="10.7109375" style="2" customWidth="1"/>
    <col min="12634" max="12811" width="25.42578125" style="2"/>
    <col min="12812" max="12812" width="9" style="2" customWidth="1"/>
    <col min="12813" max="12813" width="25.42578125" style="2" customWidth="1"/>
    <col min="12814" max="12814" width="47.42578125" style="2" customWidth="1"/>
    <col min="12815" max="12815" width="10.42578125" style="2" customWidth="1"/>
    <col min="12816" max="12816" width="14" style="2" customWidth="1"/>
    <col min="12817" max="12817" width="11.42578125" style="2" customWidth="1"/>
    <col min="12818" max="12834" width="10.7109375" style="2" customWidth="1"/>
    <col min="12835" max="12835" width="13.28515625" style="2" customWidth="1"/>
    <col min="12836" max="12889" width="10.7109375" style="2" customWidth="1"/>
    <col min="12890" max="13067" width="25.42578125" style="2"/>
    <col min="13068" max="13068" width="9" style="2" customWidth="1"/>
    <col min="13069" max="13069" width="25.42578125" style="2" customWidth="1"/>
    <col min="13070" max="13070" width="47.42578125" style="2" customWidth="1"/>
    <col min="13071" max="13071" width="10.42578125" style="2" customWidth="1"/>
    <col min="13072" max="13072" width="14" style="2" customWidth="1"/>
    <col min="13073" max="13073" width="11.42578125" style="2" customWidth="1"/>
    <col min="13074" max="13090" width="10.7109375" style="2" customWidth="1"/>
    <col min="13091" max="13091" width="13.28515625" style="2" customWidth="1"/>
    <col min="13092" max="13145" width="10.7109375" style="2" customWidth="1"/>
    <col min="13146" max="13323" width="25.42578125" style="2"/>
    <col min="13324" max="13324" width="9" style="2" customWidth="1"/>
    <col min="13325" max="13325" width="25.42578125" style="2" customWidth="1"/>
    <col min="13326" max="13326" width="47.42578125" style="2" customWidth="1"/>
    <col min="13327" max="13327" width="10.42578125" style="2" customWidth="1"/>
    <col min="13328" max="13328" width="14" style="2" customWidth="1"/>
    <col min="13329" max="13329" width="11.42578125" style="2" customWidth="1"/>
    <col min="13330" max="13346" width="10.7109375" style="2" customWidth="1"/>
    <col min="13347" max="13347" width="13.28515625" style="2" customWidth="1"/>
    <col min="13348" max="13401" width="10.7109375" style="2" customWidth="1"/>
    <col min="13402" max="13579" width="25.42578125" style="2"/>
    <col min="13580" max="13580" width="9" style="2" customWidth="1"/>
    <col min="13581" max="13581" width="25.42578125" style="2" customWidth="1"/>
    <col min="13582" max="13582" width="47.42578125" style="2" customWidth="1"/>
    <col min="13583" max="13583" width="10.42578125" style="2" customWidth="1"/>
    <col min="13584" max="13584" width="14" style="2" customWidth="1"/>
    <col min="13585" max="13585" width="11.42578125" style="2" customWidth="1"/>
    <col min="13586" max="13602" width="10.7109375" style="2" customWidth="1"/>
    <col min="13603" max="13603" width="13.28515625" style="2" customWidth="1"/>
    <col min="13604" max="13657" width="10.7109375" style="2" customWidth="1"/>
    <col min="13658" max="13835" width="25.42578125" style="2"/>
    <col min="13836" max="13836" width="9" style="2" customWidth="1"/>
    <col min="13837" max="13837" width="25.42578125" style="2" customWidth="1"/>
    <col min="13838" max="13838" width="47.42578125" style="2" customWidth="1"/>
    <col min="13839" max="13839" width="10.42578125" style="2" customWidth="1"/>
    <col min="13840" max="13840" width="14" style="2" customWidth="1"/>
    <col min="13841" max="13841" width="11.42578125" style="2" customWidth="1"/>
    <col min="13842" max="13858" width="10.7109375" style="2" customWidth="1"/>
    <col min="13859" max="13859" width="13.28515625" style="2" customWidth="1"/>
    <col min="13860" max="13913" width="10.7109375" style="2" customWidth="1"/>
    <col min="13914" max="14091" width="25.42578125" style="2"/>
    <col min="14092" max="14092" width="9" style="2" customWidth="1"/>
    <col min="14093" max="14093" width="25.42578125" style="2" customWidth="1"/>
    <col min="14094" max="14094" width="47.42578125" style="2" customWidth="1"/>
    <col min="14095" max="14095" width="10.42578125" style="2" customWidth="1"/>
    <col min="14096" max="14096" width="14" style="2" customWidth="1"/>
    <col min="14097" max="14097" width="11.42578125" style="2" customWidth="1"/>
    <col min="14098" max="14114" width="10.7109375" style="2" customWidth="1"/>
    <col min="14115" max="14115" width="13.28515625" style="2" customWidth="1"/>
    <col min="14116" max="14169" width="10.7109375" style="2" customWidth="1"/>
    <col min="14170" max="14347" width="25.42578125" style="2"/>
    <col min="14348" max="14348" width="9" style="2" customWidth="1"/>
    <col min="14349" max="14349" width="25.42578125" style="2" customWidth="1"/>
    <col min="14350" max="14350" width="47.42578125" style="2" customWidth="1"/>
    <col min="14351" max="14351" width="10.42578125" style="2" customWidth="1"/>
    <col min="14352" max="14352" width="14" style="2" customWidth="1"/>
    <col min="14353" max="14353" width="11.42578125" style="2" customWidth="1"/>
    <col min="14354" max="14370" width="10.7109375" style="2" customWidth="1"/>
    <col min="14371" max="14371" width="13.28515625" style="2" customWidth="1"/>
    <col min="14372" max="14425" width="10.7109375" style="2" customWidth="1"/>
    <col min="14426" max="14603" width="25.42578125" style="2"/>
    <col min="14604" max="14604" width="9" style="2" customWidth="1"/>
    <col min="14605" max="14605" width="25.42578125" style="2" customWidth="1"/>
    <col min="14606" max="14606" width="47.42578125" style="2" customWidth="1"/>
    <col min="14607" max="14607" width="10.42578125" style="2" customWidth="1"/>
    <col min="14608" max="14608" width="14" style="2" customWidth="1"/>
    <col min="14609" max="14609" width="11.42578125" style="2" customWidth="1"/>
    <col min="14610" max="14626" width="10.7109375" style="2" customWidth="1"/>
    <col min="14627" max="14627" width="13.28515625" style="2" customWidth="1"/>
    <col min="14628" max="14681" width="10.7109375" style="2" customWidth="1"/>
    <col min="14682" max="14859" width="25.42578125" style="2"/>
    <col min="14860" max="14860" width="9" style="2" customWidth="1"/>
    <col min="14861" max="14861" width="25.42578125" style="2" customWidth="1"/>
    <col min="14862" max="14862" width="47.42578125" style="2" customWidth="1"/>
    <col min="14863" max="14863" width="10.42578125" style="2" customWidth="1"/>
    <col min="14864" max="14864" width="14" style="2" customWidth="1"/>
    <col min="14865" max="14865" width="11.42578125" style="2" customWidth="1"/>
    <col min="14866" max="14882" width="10.7109375" style="2" customWidth="1"/>
    <col min="14883" max="14883" width="13.28515625" style="2" customWidth="1"/>
    <col min="14884" max="14937" width="10.7109375" style="2" customWidth="1"/>
    <col min="14938" max="15115" width="25.42578125" style="2"/>
    <col min="15116" max="15116" width="9" style="2" customWidth="1"/>
    <col min="15117" max="15117" width="25.42578125" style="2" customWidth="1"/>
    <col min="15118" max="15118" width="47.42578125" style="2" customWidth="1"/>
    <col min="15119" max="15119" width="10.42578125" style="2" customWidth="1"/>
    <col min="15120" max="15120" width="14" style="2" customWidth="1"/>
    <col min="15121" max="15121" width="11.42578125" style="2" customWidth="1"/>
    <col min="15122" max="15138" width="10.7109375" style="2" customWidth="1"/>
    <col min="15139" max="15139" width="13.28515625" style="2" customWidth="1"/>
    <col min="15140" max="15193" width="10.7109375" style="2" customWidth="1"/>
    <col min="15194" max="15371" width="25.42578125" style="2"/>
    <col min="15372" max="15372" width="9" style="2" customWidth="1"/>
    <col min="15373" max="15373" width="25.42578125" style="2" customWidth="1"/>
    <col min="15374" max="15374" width="47.42578125" style="2" customWidth="1"/>
    <col min="15375" max="15375" width="10.42578125" style="2" customWidth="1"/>
    <col min="15376" max="15376" width="14" style="2" customWidth="1"/>
    <col min="15377" max="15377" width="11.42578125" style="2" customWidth="1"/>
    <col min="15378" max="15394" width="10.7109375" style="2" customWidth="1"/>
    <col min="15395" max="15395" width="13.28515625" style="2" customWidth="1"/>
    <col min="15396" max="15449" width="10.7109375" style="2" customWidth="1"/>
    <col min="15450" max="15627" width="25.42578125" style="2"/>
    <col min="15628" max="15628" width="9" style="2" customWidth="1"/>
    <col min="15629" max="15629" width="25.42578125" style="2" customWidth="1"/>
    <col min="15630" max="15630" width="47.42578125" style="2" customWidth="1"/>
    <col min="15631" max="15631" width="10.42578125" style="2" customWidth="1"/>
    <col min="15632" max="15632" width="14" style="2" customWidth="1"/>
    <col min="15633" max="15633" width="11.42578125" style="2" customWidth="1"/>
    <col min="15634" max="15650" width="10.7109375" style="2" customWidth="1"/>
    <col min="15651" max="15651" width="13.28515625" style="2" customWidth="1"/>
    <col min="15652" max="15705" width="10.7109375" style="2" customWidth="1"/>
    <col min="15706" max="15883" width="25.42578125" style="2"/>
    <col min="15884" max="15884" width="9" style="2" customWidth="1"/>
    <col min="15885" max="15885" width="25.42578125" style="2" customWidth="1"/>
    <col min="15886" max="15886" width="47.42578125" style="2" customWidth="1"/>
    <col min="15887" max="15887" width="10.42578125" style="2" customWidth="1"/>
    <col min="15888" max="15888" width="14" style="2" customWidth="1"/>
    <col min="15889" max="15889" width="11.42578125" style="2" customWidth="1"/>
    <col min="15890" max="15906" width="10.7109375" style="2" customWidth="1"/>
    <col min="15907" max="15907" width="13.28515625" style="2" customWidth="1"/>
    <col min="15908" max="15961" width="10.7109375" style="2" customWidth="1"/>
    <col min="15962" max="16139" width="25.42578125" style="2"/>
    <col min="16140" max="16140" width="9" style="2" customWidth="1"/>
    <col min="16141" max="16141" width="25.42578125" style="2" customWidth="1"/>
    <col min="16142" max="16142" width="47.42578125" style="2" customWidth="1"/>
    <col min="16143" max="16143" width="10.42578125" style="2" customWidth="1"/>
    <col min="16144" max="16144" width="14" style="2" customWidth="1"/>
    <col min="16145" max="16145" width="11.42578125" style="2" customWidth="1"/>
    <col min="16146" max="16162" width="10.7109375" style="2" customWidth="1"/>
    <col min="16163" max="16163" width="13.28515625" style="2" customWidth="1"/>
    <col min="16164" max="16217" width="10.7109375" style="2" customWidth="1"/>
    <col min="16218" max="16384" width="25.42578125" style="2"/>
  </cols>
  <sheetData>
    <row r="1" spans="1:59" ht="26.1" customHeight="1" x14ac:dyDescent="0.2">
      <c r="C1" s="9"/>
      <c r="D1" s="89"/>
      <c r="Q1" s="10"/>
      <c r="R1" s="11"/>
      <c r="S1" s="10"/>
      <c r="T1" s="10"/>
      <c r="U1" s="96"/>
      <c r="V1" s="10"/>
    </row>
    <row r="2" spans="1:59" ht="26.25" customHeight="1" x14ac:dyDescent="0.4">
      <c r="A2" s="120" t="s">
        <v>137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59" ht="20.25" customHeight="1" x14ac:dyDescent="0.2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BG3" s="12"/>
    </row>
    <row r="4" spans="1:59" ht="24" customHeight="1" thickBot="1" x14ac:dyDescent="0.25">
      <c r="B4" s="1">
        <f>A4+1</f>
        <v>1</v>
      </c>
      <c r="C4" s="1">
        <f t="shared" ref="C4:F4" si="0">B4+1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ref="G4" si="1">F4+1</f>
        <v>6</v>
      </c>
      <c r="H4" s="1">
        <f t="shared" ref="H4" si="2">G4+1</f>
        <v>7</v>
      </c>
      <c r="I4" s="1">
        <f t="shared" ref="I4" si="3">H4+1</f>
        <v>8</v>
      </c>
      <c r="J4" s="1">
        <f t="shared" ref="J4" si="4">I4+1</f>
        <v>9</v>
      </c>
      <c r="K4" s="1">
        <f t="shared" ref="K4" si="5">J4+1</f>
        <v>10</v>
      </c>
      <c r="L4" s="1">
        <f t="shared" ref="L4" si="6">K4+1</f>
        <v>11</v>
      </c>
      <c r="M4" s="1">
        <f t="shared" ref="M4" si="7">L4+1</f>
        <v>12</v>
      </c>
      <c r="N4" s="1">
        <f t="shared" ref="N4" si="8">M4+1</f>
        <v>13</v>
      </c>
      <c r="O4" s="1">
        <f t="shared" ref="O4" si="9">N4+1</f>
        <v>14</v>
      </c>
      <c r="P4" s="1">
        <f t="shared" ref="P4" si="10">O4+1</f>
        <v>15</v>
      </c>
      <c r="Q4" s="1">
        <f t="shared" ref="Q4" si="11">P4+1</f>
        <v>16</v>
      </c>
      <c r="R4" s="1">
        <f t="shared" ref="R4" si="12">Q4+1</f>
        <v>17</v>
      </c>
      <c r="S4" s="1">
        <f t="shared" ref="S4" si="13">R4+1</f>
        <v>18</v>
      </c>
      <c r="T4" s="1">
        <f t="shared" ref="T4" si="14">S4+1</f>
        <v>19</v>
      </c>
      <c r="U4" s="1">
        <f t="shared" ref="U4" si="15">T4+1</f>
        <v>20</v>
      </c>
      <c r="V4" s="1">
        <f t="shared" ref="V4:W4" si="16">U4+1</f>
        <v>21</v>
      </c>
      <c r="W4" s="1">
        <f t="shared" si="16"/>
        <v>22</v>
      </c>
      <c r="X4" s="13">
        <v>44344</v>
      </c>
      <c r="AY4" s="7" t="s">
        <v>6</v>
      </c>
      <c r="BA4" s="7" t="s">
        <v>6</v>
      </c>
      <c r="BC4" s="7" t="s">
        <v>6</v>
      </c>
      <c r="BE4" s="7" t="s">
        <v>6</v>
      </c>
    </row>
    <row r="5" spans="1:59" s="15" customFormat="1" ht="16.5" customHeight="1" thickTop="1" x14ac:dyDescent="0.2">
      <c r="A5" s="122" t="s">
        <v>0</v>
      </c>
      <c r="B5" s="40"/>
      <c r="C5" s="14"/>
      <c r="D5" s="125" t="s">
        <v>7</v>
      </c>
      <c r="E5" s="128" t="s">
        <v>8</v>
      </c>
      <c r="F5" s="128" t="s">
        <v>9</v>
      </c>
      <c r="G5" s="114" t="s">
        <v>10</v>
      </c>
      <c r="H5" s="115"/>
      <c r="I5" s="115"/>
      <c r="J5" s="115"/>
      <c r="K5" s="115"/>
      <c r="L5" s="115"/>
      <c r="M5" s="115"/>
      <c r="N5" s="116"/>
      <c r="O5" s="114" t="s">
        <v>123</v>
      </c>
      <c r="P5" s="115"/>
      <c r="Q5" s="115"/>
      <c r="R5" s="115"/>
      <c r="S5" s="115"/>
      <c r="T5" s="115"/>
      <c r="U5" s="115"/>
      <c r="V5" s="116"/>
      <c r="W5" s="103" t="s">
        <v>263</v>
      </c>
      <c r="X5" s="103" t="s">
        <v>11</v>
      </c>
    </row>
    <row r="6" spans="1:59" s="15" customFormat="1" ht="7.5" customHeight="1" x14ac:dyDescent="0.2">
      <c r="A6" s="123"/>
      <c r="B6" s="109" t="s">
        <v>12</v>
      </c>
      <c r="C6" s="109" t="s">
        <v>13</v>
      </c>
      <c r="D6" s="126"/>
      <c r="E6" s="129"/>
      <c r="F6" s="129"/>
      <c r="G6" s="117"/>
      <c r="H6" s="118"/>
      <c r="I6" s="118"/>
      <c r="J6" s="118"/>
      <c r="K6" s="118"/>
      <c r="L6" s="118"/>
      <c r="M6" s="118"/>
      <c r="N6" s="119"/>
      <c r="O6" s="117"/>
      <c r="P6" s="118"/>
      <c r="Q6" s="118"/>
      <c r="R6" s="118"/>
      <c r="S6" s="118"/>
      <c r="T6" s="118"/>
      <c r="U6" s="118"/>
      <c r="V6" s="119"/>
      <c r="W6" s="104"/>
      <c r="X6" s="104"/>
    </row>
    <row r="7" spans="1:59" s="15" customFormat="1" ht="12.75" customHeight="1" x14ac:dyDescent="0.2">
      <c r="A7" s="123"/>
      <c r="B7" s="109"/>
      <c r="C7" s="109"/>
      <c r="D7" s="126"/>
      <c r="E7" s="129"/>
      <c r="F7" s="129"/>
      <c r="G7" s="110" t="s">
        <v>1</v>
      </c>
      <c r="H7" s="106" t="s">
        <v>15</v>
      </c>
      <c r="I7" s="107"/>
      <c r="J7" s="108"/>
      <c r="K7" s="111" t="s">
        <v>16</v>
      </c>
      <c r="L7" s="112"/>
      <c r="M7" s="112"/>
      <c r="N7" s="113"/>
      <c r="O7" s="110" t="s">
        <v>1</v>
      </c>
      <c r="P7" s="106" t="s">
        <v>15</v>
      </c>
      <c r="Q7" s="107"/>
      <c r="R7" s="108"/>
      <c r="S7" s="106" t="s">
        <v>16</v>
      </c>
      <c r="T7" s="107"/>
      <c r="U7" s="107"/>
      <c r="V7" s="108"/>
      <c r="W7" s="104"/>
      <c r="X7" s="104"/>
    </row>
    <row r="8" spans="1:59" s="15" customFormat="1" ht="18" customHeight="1" x14ac:dyDescent="0.2">
      <c r="A8" s="124"/>
      <c r="B8" s="41"/>
      <c r="C8" s="16"/>
      <c r="D8" s="127"/>
      <c r="E8" s="130"/>
      <c r="F8" s="130"/>
      <c r="G8" s="110"/>
      <c r="H8" s="20" t="s">
        <v>2</v>
      </c>
      <c r="I8" s="20" t="s">
        <v>17</v>
      </c>
      <c r="J8" s="18" t="s">
        <v>14</v>
      </c>
      <c r="K8" s="19" t="s">
        <v>1</v>
      </c>
      <c r="L8" s="20" t="s">
        <v>2</v>
      </c>
      <c r="M8" s="20" t="s">
        <v>17</v>
      </c>
      <c r="N8" s="21" t="s">
        <v>14</v>
      </c>
      <c r="O8" s="110"/>
      <c r="P8" s="17" t="s">
        <v>18</v>
      </c>
      <c r="Q8" s="22" t="s">
        <v>17</v>
      </c>
      <c r="R8" s="21" t="s">
        <v>14</v>
      </c>
      <c r="S8" s="19" t="s">
        <v>1</v>
      </c>
      <c r="T8" s="20" t="s">
        <v>2</v>
      </c>
      <c r="U8" s="20" t="s">
        <v>17</v>
      </c>
      <c r="V8" s="21" t="s">
        <v>14</v>
      </c>
      <c r="W8" s="105"/>
      <c r="X8" s="105"/>
    </row>
    <row r="9" spans="1:59" s="36" customFormat="1" ht="27" customHeight="1" x14ac:dyDescent="0.2">
      <c r="A9" s="42" t="s">
        <v>3</v>
      </c>
      <c r="B9" s="51" t="s">
        <v>211</v>
      </c>
      <c r="C9" s="24"/>
      <c r="D9" s="55">
        <f>SUM(D10:D51)</f>
        <v>1294.2759999999992</v>
      </c>
      <c r="E9" s="25">
        <f>SUM(E10:E51)</f>
        <v>0.34849867873388929</v>
      </c>
      <c r="F9" s="45">
        <f>SUM(F10:F51)</f>
        <v>37</v>
      </c>
      <c r="G9" s="45"/>
      <c r="H9" s="65"/>
      <c r="I9" s="24"/>
      <c r="J9" s="24"/>
      <c r="K9" s="45"/>
      <c r="L9" s="24"/>
      <c r="M9" s="24"/>
      <c r="N9" s="24"/>
      <c r="O9" s="45"/>
      <c r="P9" s="24"/>
      <c r="Q9" s="24"/>
      <c r="R9" s="24"/>
      <c r="S9" s="24"/>
      <c r="T9" s="24"/>
      <c r="U9" s="45"/>
      <c r="V9" s="24"/>
      <c r="W9" s="45"/>
      <c r="X9" s="45"/>
      <c r="Z9" s="23"/>
    </row>
    <row r="10" spans="1:59" s="36" customFormat="1" ht="27" customHeight="1" x14ac:dyDescent="0.2">
      <c r="A10" s="48">
        <v>2</v>
      </c>
      <c r="B10" s="47" t="s">
        <v>220</v>
      </c>
      <c r="C10" s="33" t="s">
        <v>28</v>
      </c>
      <c r="D10" s="56">
        <v>572</v>
      </c>
      <c r="E10" s="35">
        <f>D10/$D$125</f>
        <v>0.15401756985046836</v>
      </c>
      <c r="F10" s="47">
        <v>1</v>
      </c>
      <c r="G10" s="60">
        <v>44161</v>
      </c>
      <c r="H10" s="66">
        <v>44195</v>
      </c>
      <c r="I10" s="73" t="s">
        <v>90</v>
      </c>
      <c r="J10" s="33" t="s">
        <v>81</v>
      </c>
      <c r="K10" s="58">
        <v>44196</v>
      </c>
      <c r="L10" s="68">
        <v>44232</v>
      </c>
      <c r="M10" s="74" t="s">
        <v>85</v>
      </c>
      <c r="N10" s="35" t="s">
        <v>78</v>
      </c>
      <c r="O10" s="58">
        <v>44199</v>
      </c>
      <c r="P10" s="66">
        <v>44196</v>
      </c>
      <c r="Q10" s="70">
        <v>44256</v>
      </c>
      <c r="R10" s="73" t="s">
        <v>84</v>
      </c>
      <c r="S10" s="37">
        <f>O10+7</f>
        <v>44206</v>
      </c>
      <c r="T10" s="70">
        <v>44259</v>
      </c>
      <c r="U10" s="98">
        <v>106</v>
      </c>
      <c r="V10" s="33" t="s">
        <v>78</v>
      </c>
      <c r="W10" s="35" t="s">
        <v>264</v>
      </c>
      <c r="X10" s="35"/>
      <c r="Z10" s="23"/>
    </row>
    <row r="11" spans="1:59" s="36" customFormat="1" ht="27" customHeight="1" x14ac:dyDescent="0.2">
      <c r="A11" s="48">
        <v>3</v>
      </c>
      <c r="B11" s="78" t="s">
        <v>221</v>
      </c>
      <c r="C11" s="79" t="s">
        <v>19</v>
      </c>
      <c r="D11" s="56"/>
      <c r="E11" s="35"/>
      <c r="F11" s="47"/>
      <c r="G11" s="60"/>
      <c r="H11" s="66"/>
      <c r="I11" s="33"/>
      <c r="J11" s="33"/>
      <c r="K11" s="34"/>
      <c r="L11" s="83"/>
      <c r="M11" s="35"/>
      <c r="N11" s="35"/>
      <c r="O11" s="38"/>
      <c r="P11" s="91"/>
      <c r="Q11" s="35"/>
      <c r="R11" s="35"/>
      <c r="S11" s="37"/>
      <c r="T11" s="71"/>
      <c r="U11" s="47"/>
      <c r="V11" s="33"/>
      <c r="W11" s="35" t="s">
        <v>265</v>
      </c>
      <c r="X11" s="35"/>
      <c r="Z11" s="23"/>
    </row>
    <row r="12" spans="1:59" s="36" customFormat="1" ht="27" customHeight="1" x14ac:dyDescent="0.2">
      <c r="A12" s="48"/>
      <c r="B12" s="76" t="s">
        <v>221</v>
      </c>
      <c r="C12" s="77" t="s">
        <v>212</v>
      </c>
      <c r="D12" s="56">
        <f>28.35/3</f>
        <v>9.4500000000000011</v>
      </c>
      <c r="E12" s="35">
        <f>D12/$D$125</f>
        <v>2.5445210403617592E-3</v>
      </c>
      <c r="F12" s="47">
        <v>1</v>
      </c>
      <c r="G12" s="60">
        <v>44274</v>
      </c>
      <c r="H12" s="66">
        <v>44196</v>
      </c>
      <c r="I12" s="73" t="s">
        <v>92</v>
      </c>
      <c r="J12" s="33" t="s">
        <v>81</v>
      </c>
      <c r="K12" s="34">
        <f>G12+14</f>
        <v>44288</v>
      </c>
      <c r="L12" s="84">
        <v>44204</v>
      </c>
      <c r="M12" s="92" t="s">
        <v>118</v>
      </c>
      <c r="N12" s="35" t="s">
        <v>79</v>
      </c>
      <c r="O12" s="93">
        <v>44305</v>
      </c>
      <c r="P12" s="91">
        <v>44305</v>
      </c>
      <c r="Q12" s="74" t="s">
        <v>126</v>
      </c>
      <c r="R12" s="35" t="s">
        <v>125</v>
      </c>
      <c r="S12" s="94">
        <f>O12+14</f>
        <v>44319</v>
      </c>
      <c r="T12" s="70">
        <v>44319</v>
      </c>
      <c r="U12" s="47">
        <v>232</v>
      </c>
      <c r="V12" s="33" t="s">
        <v>130</v>
      </c>
      <c r="W12" s="35" t="s">
        <v>265</v>
      </c>
      <c r="X12" s="35"/>
      <c r="Z12" s="23"/>
    </row>
    <row r="13" spans="1:59" s="36" customFormat="1" ht="27" customHeight="1" x14ac:dyDescent="0.2">
      <c r="A13" s="48"/>
      <c r="B13" s="76" t="s">
        <v>222</v>
      </c>
      <c r="C13" s="77" t="s">
        <v>212</v>
      </c>
      <c r="D13" s="56">
        <f>28.35/3</f>
        <v>9.4500000000000011</v>
      </c>
      <c r="E13" s="35">
        <f>D13/$D$125</f>
        <v>2.5445210403617592E-3</v>
      </c>
      <c r="F13" s="47">
        <v>1</v>
      </c>
      <c r="G13" s="60">
        <v>44274</v>
      </c>
      <c r="H13" s="66">
        <v>44196</v>
      </c>
      <c r="I13" s="73" t="s">
        <v>92</v>
      </c>
      <c r="J13" s="33" t="s">
        <v>81</v>
      </c>
      <c r="K13" s="34">
        <f>G13+14</f>
        <v>44288</v>
      </c>
      <c r="L13" s="84">
        <v>44204</v>
      </c>
      <c r="M13" s="92" t="s">
        <v>118</v>
      </c>
      <c r="N13" s="35" t="s">
        <v>79</v>
      </c>
      <c r="O13" s="93">
        <v>44305</v>
      </c>
      <c r="P13" s="91">
        <v>44305</v>
      </c>
      <c r="Q13" s="74" t="s">
        <v>126</v>
      </c>
      <c r="R13" s="35" t="s">
        <v>125</v>
      </c>
      <c r="S13" s="94">
        <f>O13+14</f>
        <v>44319</v>
      </c>
      <c r="T13" s="70">
        <v>44319</v>
      </c>
      <c r="U13" s="47">
        <v>232</v>
      </c>
      <c r="V13" s="33" t="s">
        <v>130</v>
      </c>
      <c r="W13" s="35" t="s">
        <v>265</v>
      </c>
      <c r="X13" s="35"/>
      <c r="Z13" s="23"/>
    </row>
    <row r="14" spans="1:59" s="36" customFormat="1" ht="27" customHeight="1" x14ac:dyDescent="0.2">
      <c r="A14" s="48"/>
      <c r="B14" s="76" t="s">
        <v>223</v>
      </c>
      <c r="C14" s="77" t="s">
        <v>212</v>
      </c>
      <c r="D14" s="56">
        <f>28.35/3</f>
        <v>9.4500000000000011</v>
      </c>
      <c r="E14" s="35">
        <f>D14/$D$125</f>
        <v>2.5445210403617592E-3</v>
      </c>
      <c r="F14" s="47">
        <v>1</v>
      </c>
      <c r="G14" s="60">
        <v>44274</v>
      </c>
      <c r="H14" s="66">
        <v>44196</v>
      </c>
      <c r="I14" s="73" t="s">
        <v>92</v>
      </c>
      <c r="J14" s="33" t="s">
        <v>81</v>
      </c>
      <c r="K14" s="34">
        <f>G14+14</f>
        <v>44288</v>
      </c>
      <c r="L14" s="84">
        <v>44204</v>
      </c>
      <c r="M14" s="92" t="s">
        <v>118</v>
      </c>
      <c r="N14" s="35" t="s">
        <v>79</v>
      </c>
      <c r="O14" s="93">
        <v>44305</v>
      </c>
      <c r="P14" s="91">
        <v>44305</v>
      </c>
      <c r="Q14" s="74" t="s">
        <v>126</v>
      </c>
      <c r="R14" s="35" t="s">
        <v>125</v>
      </c>
      <c r="S14" s="94">
        <f>O14+14</f>
        <v>44319</v>
      </c>
      <c r="T14" s="70">
        <v>44319</v>
      </c>
      <c r="U14" s="47">
        <v>232</v>
      </c>
      <c r="V14" s="33" t="s">
        <v>130</v>
      </c>
      <c r="W14" s="35" t="s">
        <v>265</v>
      </c>
      <c r="X14" s="35"/>
      <c r="Z14" s="23"/>
    </row>
    <row r="15" spans="1:59" s="36" customFormat="1" ht="27" customHeight="1" x14ac:dyDescent="0.2">
      <c r="A15" s="32">
        <v>4</v>
      </c>
      <c r="B15" s="80" t="s">
        <v>224</v>
      </c>
      <c r="C15" s="79" t="s">
        <v>20</v>
      </c>
      <c r="D15" s="56"/>
      <c r="E15" s="35"/>
      <c r="F15" s="47"/>
      <c r="G15" s="60"/>
      <c r="H15" s="66"/>
      <c r="I15" s="33"/>
      <c r="J15" s="33"/>
      <c r="K15" s="34"/>
      <c r="L15" s="83"/>
      <c r="M15" s="83"/>
      <c r="N15" s="35"/>
      <c r="O15" s="93"/>
      <c r="P15" s="91"/>
      <c r="Q15" s="35"/>
      <c r="R15" s="35"/>
      <c r="S15" s="37"/>
      <c r="T15" s="71"/>
      <c r="U15" s="47"/>
      <c r="V15" s="33"/>
      <c r="W15" s="35" t="s">
        <v>265</v>
      </c>
      <c r="X15" s="35"/>
      <c r="Z15" s="23"/>
    </row>
    <row r="16" spans="1:59" s="36" customFormat="1" ht="27" customHeight="1" x14ac:dyDescent="0.2">
      <c r="A16" s="32"/>
      <c r="B16" s="81" t="s">
        <v>224</v>
      </c>
      <c r="C16" s="82" t="s">
        <v>29</v>
      </c>
      <c r="D16" s="56">
        <f>351.54/29</f>
        <v>12.122068965517242</v>
      </c>
      <c r="E16" s="35">
        <f t="shared" ref="E16:E42" si="17">D16/$D$125</f>
        <v>3.2640063000502562E-3</v>
      </c>
      <c r="F16" s="47">
        <v>1</v>
      </c>
      <c r="G16" s="60">
        <v>44260</v>
      </c>
      <c r="H16" s="66">
        <v>44195</v>
      </c>
      <c r="I16" s="73" t="s">
        <v>90</v>
      </c>
      <c r="J16" s="33" t="s">
        <v>81</v>
      </c>
      <c r="K16" s="34">
        <f t="shared" ref="K16:K51" si="18">G16+14</f>
        <v>44274</v>
      </c>
      <c r="L16" s="84">
        <v>44229</v>
      </c>
      <c r="M16" s="92" t="s">
        <v>122</v>
      </c>
      <c r="N16" s="35" t="s">
        <v>79</v>
      </c>
      <c r="O16" s="93">
        <v>44306</v>
      </c>
      <c r="P16" s="91">
        <v>44307</v>
      </c>
      <c r="Q16" s="74" t="s">
        <v>83</v>
      </c>
      <c r="R16" s="35" t="s">
        <v>125</v>
      </c>
      <c r="S16" s="94">
        <f t="shared" ref="S16:S46" si="19">O16+14</f>
        <v>44320</v>
      </c>
      <c r="T16" s="70"/>
      <c r="U16" s="99">
        <v>44321</v>
      </c>
      <c r="V16" s="33" t="s">
        <v>79</v>
      </c>
      <c r="W16" s="35" t="s">
        <v>265</v>
      </c>
      <c r="X16" s="35"/>
      <c r="Z16" s="23"/>
    </row>
    <row r="17" spans="1:26" s="36" customFormat="1" ht="27" customHeight="1" x14ac:dyDescent="0.2">
      <c r="A17" s="32"/>
      <c r="B17" s="81" t="s">
        <v>225</v>
      </c>
      <c r="C17" s="82" t="s">
        <v>30</v>
      </c>
      <c r="D17" s="56">
        <f t="shared" ref="D17:D46" si="20">351.54/29</f>
        <v>12.122068965517242</v>
      </c>
      <c r="E17" s="35">
        <f t="shared" si="17"/>
        <v>3.2640063000502562E-3</v>
      </c>
      <c r="F17" s="47">
        <v>1</v>
      </c>
      <c r="G17" s="60">
        <v>44260</v>
      </c>
      <c r="H17" s="66">
        <v>44195</v>
      </c>
      <c r="I17" s="73" t="s">
        <v>90</v>
      </c>
      <c r="J17" s="33" t="s">
        <v>81</v>
      </c>
      <c r="K17" s="34">
        <f t="shared" si="18"/>
        <v>44274</v>
      </c>
      <c r="L17" s="84">
        <v>44229</v>
      </c>
      <c r="M17" s="92" t="s">
        <v>122</v>
      </c>
      <c r="N17" s="35" t="s">
        <v>79</v>
      </c>
      <c r="O17" s="93">
        <v>44306</v>
      </c>
      <c r="P17" s="91">
        <v>44307</v>
      </c>
      <c r="Q17" s="74" t="s">
        <v>83</v>
      </c>
      <c r="R17" s="35" t="s">
        <v>125</v>
      </c>
      <c r="S17" s="94">
        <f t="shared" si="19"/>
        <v>44320</v>
      </c>
      <c r="T17" s="70">
        <v>44321</v>
      </c>
      <c r="U17" s="98" t="s">
        <v>129</v>
      </c>
      <c r="V17" s="33" t="s">
        <v>78</v>
      </c>
      <c r="W17" s="35" t="s">
        <v>265</v>
      </c>
      <c r="X17" s="35"/>
      <c r="Z17" s="23"/>
    </row>
    <row r="18" spans="1:26" s="36" customFormat="1" ht="27" customHeight="1" x14ac:dyDescent="0.2">
      <c r="A18" s="32"/>
      <c r="B18" s="81" t="s">
        <v>226</v>
      </c>
      <c r="C18" s="82" t="s">
        <v>31</v>
      </c>
      <c r="D18" s="56">
        <f t="shared" si="20"/>
        <v>12.122068965517242</v>
      </c>
      <c r="E18" s="35">
        <f t="shared" si="17"/>
        <v>3.2640063000502562E-3</v>
      </c>
      <c r="F18" s="47">
        <v>1</v>
      </c>
      <c r="G18" s="60">
        <v>44260</v>
      </c>
      <c r="H18" s="66">
        <v>44195</v>
      </c>
      <c r="I18" s="73" t="s">
        <v>90</v>
      </c>
      <c r="J18" s="33" t="s">
        <v>81</v>
      </c>
      <c r="K18" s="34">
        <f t="shared" si="18"/>
        <v>44274</v>
      </c>
      <c r="L18" s="84">
        <v>44229</v>
      </c>
      <c r="M18" s="92" t="s">
        <v>122</v>
      </c>
      <c r="N18" s="35" t="s">
        <v>79</v>
      </c>
      <c r="O18" s="93">
        <v>44306</v>
      </c>
      <c r="P18" s="91">
        <v>44307</v>
      </c>
      <c r="Q18" s="74" t="s">
        <v>83</v>
      </c>
      <c r="R18" s="35" t="s">
        <v>125</v>
      </c>
      <c r="S18" s="94">
        <f t="shared" si="19"/>
        <v>44320</v>
      </c>
      <c r="T18" s="70">
        <v>44321</v>
      </c>
      <c r="U18" s="98" t="s">
        <v>129</v>
      </c>
      <c r="V18" s="33" t="s">
        <v>130</v>
      </c>
      <c r="W18" s="35" t="s">
        <v>265</v>
      </c>
      <c r="X18" s="35"/>
      <c r="Z18" s="23"/>
    </row>
    <row r="19" spans="1:26" s="36" customFormat="1" ht="27" customHeight="1" x14ac:dyDescent="0.2">
      <c r="A19" s="32"/>
      <c r="B19" s="81" t="s">
        <v>227</v>
      </c>
      <c r="C19" s="82" t="s">
        <v>32</v>
      </c>
      <c r="D19" s="56">
        <f t="shared" si="20"/>
        <v>12.122068965517242</v>
      </c>
      <c r="E19" s="35">
        <f t="shared" si="17"/>
        <v>3.2640063000502562E-3</v>
      </c>
      <c r="F19" s="47">
        <v>1</v>
      </c>
      <c r="G19" s="60">
        <v>44260</v>
      </c>
      <c r="H19" s="66">
        <v>44195</v>
      </c>
      <c r="I19" s="73" t="s">
        <v>90</v>
      </c>
      <c r="J19" s="33" t="s">
        <v>81</v>
      </c>
      <c r="K19" s="34">
        <f t="shared" si="18"/>
        <v>44274</v>
      </c>
      <c r="L19" s="84">
        <v>44229</v>
      </c>
      <c r="M19" s="92" t="s">
        <v>122</v>
      </c>
      <c r="N19" s="35" t="s">
        <v>79</v>
      </c>
      <c r="O19" s="93">
        <v>44306</v>
      </c>
      <c r="P19" s="91">
        <v>44307</v>
      </c>
      <c r="Q19" s="74" t="s">
        <v>83</v>
      </c>
      <c r="R19" s="35" t="s">
        <v>125</v>
      </c>
      <c r="S19" s="94">
        <f t="shared" si="19"/>
        <v>44320</v>
      </c>
      <c r="T19" s="70">
        <v>44321</v>
      </c>
      <c r="U19" s="98" t="s">
        <v>129</v>
      </c>
      <c r="V19" s="33" t="s">
        <v>130</v>
      </c>
      <c r="W19" s="35" t="s">
        <v>265</v>
      </c>
      <c r="X19" s="35"/>
      <c r="Z19" s="23"/>
    </row>
    <row r="20" spans="1:26" s="36" customFormat="1" ht="27" customHeight="1" x14ac:dyDescent="0.2">
      <c r="A20" s="32"/>
      <c r="B20" s="81" t="s">
        <v>228</v>
      </c>
      <c r="C20" s="82" t="s">
        <v>33</v>
      </c>
      <c r="D20" s="56">
        <f t="shared" si="20"/>
        <v>12.122068965517242</v>
      </c>
      <c r="E20" s="35">
        <f t="shared" si="17"/>
        <v>3.2640063000502562E-3</v>
      </c>
      <c r="F20" s="47">
        <v>1</v>
      </c>
      <c r="G20" s="60">
        <v>44260</v>
      </c>
      <c r="H20" s="66">
        <v>44195</v>
      </c>
      <c r="I20" s="73" t="s">
        <v>90</v>
      </c>
      <c r="J20" s="33" t="s">
        <v>81</v>
      </c>
      <c r="K20" s="34">
        <f t="shared" si="18"/>
        <v>44274</v>
      </c>
      <c r="L20" s="84">
        <v>44229</v>
      </c>
      <c r="M20" s="92" t="s">
        <v>122</v>
      </c>
      <c r="N20" s="35" t="s">
        <v>79</v>
      </c>
      <c r="O20" s="93">
        <v>44306</v>
      </c>
      <c r="P20" s="91">
        <v>44307</v>
      </c>
      <c r="Q20" s="74" t="s">
        <v>83</v>
      </c>
      <c r="R20" s="35" t="s">
        <v>125</v>
      </c>
      <c r="S20" s="94">
        <f t="shared" si="19"/>
        <v>44320</v>
      </c>
      <c r="T20" s="70"/>
      <c r="U20" s="99">
        <v>44321</v>
      </c>
      <c r="V20" s="33" t="s">
        <v>79</v>
      </c>
      <c r="W20" s="35" t="s">
        <v>265</v>
      </c>
      <c r="X20" s="35"/>
      <c r="Z20" s="23"/>
    </row>
    <row r="21" spans="1:26" s="36" customFormat="1" ht="27" customHeight="1" x14ac:dyDescent="0.2">
      <c r="A21" s="32"/>
      <c r="B21" s="81" t="s">
        <v>229</v>
      </c>
      <c r="C21" s="82" t="s">
        <v>34</v>
      </c>
      <c r="D21" s="56">
        <f t="shared" si="20"/>
        <v>12.122068965517242</v>
      </c>
      <c r="E21" s="35">
        <f t="shared" si="17"/>
        <v>3.2640063000502562E-3</v>
      </c>
      <c r="F21" s="47">
        <v>1</v>
      </c>
      <c r="G21" s="60">
        <v>44260</v>
      </c>
      <c r="H21" s="66">
        <v>44195</v>
      </c>
      <c r="I21" s="73" t="s">
        <v>90</v>
      </c>
      <c r="J21" s="33" t="s">
        <v>81</v>
      </c>
      <c r="K21" s="34">
        <f t="shared" si="18"/>
        <v>44274</v>
      </c>
      <c r="L21" s="84">
        <v>44229</v>
      </c>
      <c r="M21" s="92" t="s">
        <v>122</v>
      </c>
      <c r="N21" s="35" t="s">
        <v>79</v>
      </c>
      <c r="O21" s="93">
        <v>44306</v>
      </c>
      <c r="P21" s="91">
        <v>44307</v>
      </c>
      <c r="Q21" s="74" t="s">
        <v>83</v>
      </c>
      <c r="R21" s="35" t="s">
        <v>125</v>
      </c>
      <c r="S21" s="94">
        <f t="shared" si="19"/>
        <v>44320</v>
      </c>
      <c r="T21" s="70">
        <v>44321</v>
      </c>
      <c r="U21" s="98" t="s">
        <v>129</v>
      </c>
      <c r="V21" s="33" t="s">
        <v>130</v>
      </c>
      <c r="W21" s="35" t="s">
        <v>265</v>
      </c>
      <c r="X21" s="35"/>
      <c r="Z21" s="23"/>
    </row>
    <row r="22" spans="1:26" s="36" customFormat="1" ht="27" customHeight="1" x14ac:dyDescent="0.2">
      <c r="A22" s="32"/>
      <c r="B22" s="81" t="s">
        <v>230</v>
      </c>
      <c r="C22" s="82" t="s">
        <v>35</v>
      </c>
      <c r="D22" s="56">
        <f t="shared" si="20"/>
        <v>12.122068965517242</v>
      </c>
      <c r="E22" s="35">
        <f t="shared" si="17"/>
        <v>3.2640063000502562E-3</v>
      </c>
      <c r="F22" s="47">
        <v>1</v>
      </c>
      <c r="G22" s="60">
        <v>44260</v>
      </c>
      <c r="H22" s="66">
        <v>44195</v>
      </c>
      <c r="I22" s="73" t="s">
        <v>90</v>
      </c>
      <c r="J22" s="33" t="s">
        <v>81</v>
      </c>
      <c r="K22" s="34">
        <f t="shared" si="18"/>
        <v>44274</v>
      </c>
      <c r="L22" s="84">
        <v>44229</v>
      </c>
      <c r="M22" s="92" t="s">
        <v>122</v>
      </c>
      <c r="N22" s="35" t="s">
        <v>79</v>
      </c>
      <c r="O22" s="93">
        <v>44306</v>
      </c>
      <c r="P22" s="91">
        <v>44307</v>
      </c>
      <c r="Q22" s="74" t="s">
        <v>83</v>
      </c>
      <c r="R22" s="35" t="s">
        <v>125</v>
      </c>
      <c r="S22" s="94">
        <f t="shared" si="19"/>
        <v>44320</v>
      </c>
      <c r="T22" s="70">
        <v>44321</v>
      </c>
      <c r="U22" s="98" t="s">
        <v>129</v>
      </c>
      <c r="V22" s="33" t="s">
        <v>78</v>
      </c>
      <c r="W22" s="35" t="s">
        <v>265</v>
      </c>
      <c r="X22" s="35"/>
      <c r="Z22" s="23"/>
    </row>
    <row r="23" spans="1:26" s="36" customFormat="1" ht="27" customHeight="1" x14ac:dyDescent="0.2">
      <c r="A23" s="32"/>
      <c r="B23" s="81" t="s">
        <v>231</v>
      </c>
      <c r="C23" s="82" t="s">
        <v>36</v>
      </c>
      <c r="D23" s="56">
        <f t="shared" si="20"/>
        <v>12.122068965517242</v>
      </c>
      <c r="E23" s="35">
        <f t="shared" si="17"/>
        <v>3.2640063000502562E-3</v>
      </c>
      <c r="F23" s="47">
        <v>1</v>
      </c>
      <c r="G23" s="60">
        <v>44260</v>
      </c>
      <c r="H23" s="66">
        <v>44195</v>
      </c>
      <c r="I23" s="73" t="s">
        <v>90</v>
      </c>
      <c r="J23" s="33" t="s">
        <v>81</v>
      </c>
      <c r="K23" s="34">
        <f t="shared" si="18"/>
        <v>44274</v>
      </c>
      <c r="L23" s="84">
        <v>44229</v>
      </c>
      <c r="M23" s="92" t="s">
        <v>122</v>
      </c>
      <c r="N23" s="35" t="s">
        <v>79</v>
      </c>
      <c r="O23" s="93">
        <v>44306</v>
      </c>
      <c r="P23" s="91">
        <v>44307</v>
      </c>
      <c r="Q23" s="74" t="s">
        <v>83</v>
      </c>
      <c r="R23" s="35" t="s">
        <v>125</v>
      </c>
      <c r="S23" s="94">
        <f t="shared" si="19"/>
        <v>44320</v>
      </c>
      <c r="T23" s="70">
        <v>44321</v>
      </c>
      <c r="U23" s="98" t="s">
        <v>129</v>
      </c>
      <c r="V23" s="33" t="s">
        <v>78</v>
      </c>
      <c r="W23" s="35" t="s">
        <v>265</v>
      </c>
      <c r="X23" s="35"/>
      <c r="Z23" s="23"/>
    </row>
    <row r="24" spans="1:26" s="36" customFormat="1" ht="27" customHeight="1" x14ac:dyDescent="0.2">
      <c r="A24" s="32"/>
      <c r="B24" s="81" t="s">
        <v>232</v>
      </c>
      <c r="C24" s="82" t="s">
        <v>37</v>
      </c>
      <c r="D24" s="56">
        <f t="shared" si="20"/>
        <v>12.122068965517242</v>
      </c>
      <c r="E24" s="35">
        <f t="shared" si="17"/>
        <v>3.2640063000502562E-3</v>
      </c>
      <c r="F24" s="47">
        <v>1</v>
      </c>
      <c r="G24" s="60">
        <v>44260</v>
      </c>
      <c r="H24" s="66">
        <v>44195</v>
      </c>
      <c r="I24" s="73" t="s">
        <v>90</v>
      </c>
      <c r="J24" s="33" t="s">
        <v>81</v>
      </c>
      <c r="K24" s="34">
        <f t="shared" si="18"/>
        <v>44274</v>
      </c>
      <c r="L24" s="84">
        <v>44229</v>
      </c>
      <c r="M24" s="92" t="s">
        <v>122</v>
      </c>
      <c r="N24" s="35" t="s">
        <v>79</v>
      </c>
      <c r="O24" s="93">
        <v>44306</v>
      </c>
      <c r="P24" s="91">
        <v>44307</v>
      </c>
      <c r="Q24" s="74" t="s">
        <v>83</v>
      </c>
      <c r="R24" s="35" t="s">
        <v>125</v>
      </c>
      <c r="S24" s="94">
        <f t="shared" si="19"/>
        <v>44320</v>
      </c>
      <c r="T24" s="70">
        <v>44321</v>
      </c>
      <c r="U24" s="98" t="s">
        <v>129</v>
      </c>
      <c r="V24" s="33" t="s">
        <v>78</v>
      </c>
      <c r="W24" s="35" t="s">
        <v>265</v>
      </c>
      <c r="X24" s="35"/>
      <c r="Z24" s="23"/>
    </row>
    <row r="25" spans="1:26" s="36" customFormat="1" ht="27" customHeight="1" x14ac:dyDescent="0.2">
      <c r="A25" s="32"/>
      <c r="B25" s="81" t="s">
        <v>233</v>
      </c>
      <c r="C25" s="82" t="s">
        <v>38</v>
      </c>
      <c r="D25" s="56">
        <f t="shared" si="20"/>
        <v>12.122068965517242</v>
      </c>
      <c r="E25" s="35">
        <f t="shared" si="17"/>
        <v>3.2640063000502562E-3</v>
      </c>
      <c r="F25" s="47">
        <v>1</v>
      </c>
      <c r="G25" s="60">
        <v>44260</v>
      </c>
      <c r="H25" s="66">
        <v>44195</v>
      </c>
      <c r="I25" s="73" t="s">
        <v>90</v>
      </c>
      <c r="J25" s="33" t="s">
        <v>81</v>
      </c>
      <c r="K25" s="34">
        <f t="shared" si="18"/>
        <v>44274</v>
      </c>
      <c r="L25" s="84">
        <v>44229</v>
      </c>
      <c r="M25" s="92" t="s">
        <v>122</v>
      </c>
      <c r="N25" s="35" t="s">
        <v>79</v>
      </c>
      <c r="O25" s="93">
        <v>44306</v>
      </c>
      <c r="P25" s="91">
        <v>44307</v>
      </c>
      <c r="Q25" s="74" t="s">
        <v>83</v>
      </c>
      <c r="R25" s="35" t="s">
        <v>125</v>
      </c>
      <c r="S25" s="94">
        <f t="shared" si="19"/>
        <v>44320</v>
      </c>
      <c r="T25" s="70">
        <v>44321</v>
      </c>
      <c r="U25" s="98" t="s">
        <v>129</v>
      </c>
      <c r="V25" s="33" t="s">
        <v>78</v>
      </c>
      <c r="W25" s="35" t="s">
        <v>265</v>
      </c>
      <c r="X25" s="35"/>
      <c r="Z25" s="23"/>
    </row>
    <row r="26" spans="1:26" s="36" customFormat="1" ht="27" customHeight="1" x14ac:dyDescent="0.2">
      <c r="A26" s="32"/>
      <c r="B26" s="81" t="s">
        <v>234</v>
      </c>
      <c r="C26" s="82" t="s">
        <v>39</v>
      </c>
      <c r="D26" s="56">
        <f t="shared" si="20"/>
        <v>12.122068965517242</v>
      </c>
      <c r="E26" s="35">
        <f t="shared" si="17"/>
        <v>3.2640063000502562E-3</v>
      </c>
      <c r="F26" s="47">
        <v>1</v>
      </c>
      <c r="G26" s="60">
        <v>44260</v>
      </c>
      <c r="H26" s="66">
        <v>44195</v>
      </c>
      <c r="I26" s="73" t="s">
        <v>90</v>
      </c>
      <c r="J26" s="33" t="s">
        <v>81</v>
      </c>
      <c r="K26" s="34">
        <f t="shared" si="18"/>
        <v>44274</v>
      </c>
      <c r="L26" s="84">
        <v>44229</v>
      </c>
      <c r="M26" s="92" t="s">
        <v>122</v>
      </c>
      <c r="N26" s="35" t="s">
        <v>79</v>
      </c>
      <c r="O26" s="93">
        <v>44306</v>
      </c>
      <c r="P26" s="91">
        <v>44307</v>
      </c>
      <c r="Q26" s="74" t="s">
        <v>83</v>
      </c>
      <c r="R26" s="35" t="s">
        <v>125</v>
      </c>
      <c r="S26" s="94">
        <f t="shared" si="19"/>
        <v>44320</v>
      </c>
      <c r="T26" s="70">
        <v>44321</v>
      </c>
      <c r="U26" s="98" t="s">
        <v>129</v>
      </c>
      <c r="V26" s="33" t="s">
        <v>78</v>
      </c>
      <c r="W26" s="35" t="s">
        <v>265</v>
      </c>
      <c r="X26" s="35"/>
      <c r="Z26" s="23"/>
    </row>
    <row r="27" spans="1:26" s="36" customFormat="1" ht="27" customHeight="1" x14ac:dyDescent="0.2">
      <c r="A27" s="32"/>
      <c r="B27" s="81" t="s">
        <v>235</v>
      </c>
      <c r="C27" s="82" t="s">
        <v>262</v>
      </c>
      <c r="D27" s="56">
        <f t="shared" si="20"/>
        <v>12.122068965517242</v>
      </c>
      <c r="E27" s="35">
        <f t="shared" si="17"/>
        <v>3.2640063000502562E-3</v>
      </c>
      <c r="F27" s="47">
        <v>1</v>
      </c>
      <c r="G27" s="60">
        <v>44260</v>
      </c>
      <c r="H27" s="66">
        <v>44195</v>
      </c>
      <c r="I27" s="73" t="s">
        <v>90</v>
      </c>
      <c r="J27" s="33" t="s">
        <v>81</v>
      </c>
      <c r="K27" s="34">
        <f t="shared" si="18"/>
        <v>44274</v>
      </c>
      <c r="L27" s="84">
        <v>44229</v>
      </c>
      <c r="M27" s="92" t="s">
        <v>122</v>
      </c>
      <c r="N27" s="35" t="s">
        <v>79</v>
      </c>
      <c r="O27" s="93">
        <v>44306</v>
      </c>
      <c r="P27" s="91">
        <v>44307</v>
      </c>
      <c r="Q27" s="74" t="s">
        <v>83</v>
      </c>
      <c r="R27" s="35" t="s">
        <v>125</v>
      </c>
      <c r="S27" s="94">
        <f t="shared" si="19"/>
        <v>44320</v>
      </c>
      <c r="T27" s="70">
        <v>44321</v>
      </c>
      <c r="U27" s="98" t="s">
        <v>129</v>
      </c>
      <c r="V27" s="33" t="s">
        <v>130</v>
      </c>
      <c r="W27" s="35" t="s">
        <v>265</v>
      </c>
      <c r="X27" s="35"/>
      <c r="Z27" s="23"/>
    </row>
    <row r="28" spans="1:26" s="36" customFormat="1" ht="27" customHeight="1" x14ac:dyDescent="0.2">
      <c r="A28" s="32"/>
      <c r="B28" s="81" t="s">
        <v>236</v>
      </c>
      <c r="C28" s="82" t="s">
        <v>213</v>
      </c>
      <c r="D28" s="56">
        <f t="shared" si="20"/>
        <v>12.122068965517242</v>
      </c>
      <c r="E28" s="35">
        <f t="shared" si="17"/>
        <v>3.2640063000502562E-3</v>
      </c>
      <c r="F28" s="47">
        <v>1</v>
      </c>
      <c r="G28" s="60">
        <v>44260</v>
      </c>
      <c r="H28" s="66">
        <v>44260</v>
      </c>
      <c r="I28" s="73" t="s">
        <v>82</v>
      </c>
      <c r="J28" s="33" t="s">
        <v>81</v>
      </c>
      <c r="K28" s="34">
        <f t="shared" si="18"/>
        <v>44274</v>
      </c>
      <c r="L28" s="50">
        <v>44291</v>
      </c>
      <c r="M28" s="75" t="s">
        <v>121</v>
      </c>
      <c r="N28" s="35" t="s">
        <v>78</v>
      </c>
      <c r="O28" s="93">
        <v>44306</v>
      </c>
      <c r="P28" s="91">
        <v>44307</v>
      </c>
      <c r="Q28" s="74" t="s">
        <v>83</v>
      </c>
      <c r="R28" s="35" t="s">
        <v>125</v>
      </c>
      <c r="S28" s="94">
        <f t="shared" si="19"/>
        <v>44320</v>
      </c>
      <c r="T28" s="70">
        <v>44321</v>
      </c>
      <c r="U28" s="98" t="s">
        <v>129</v>
      </c>
      <c r="V28" s="33" t="s">
        <v>130</v>
      </c>
      <c r="W28" s="35" t="s">
        <v>265</v>
      </c>
      <c r="X28" s="35"/>
      <c r="Z28" s="23"/>
    </row>
    <row r="29" spans="1:26" s="36" customFormat="1" ht="27" customHeight="1" x14ac:dyDescent="0.2">
      <c r="A29" s="32"/>
      <c r="B29" s="81" t="s">
        <v>237</v>
      </c>
      <c r="C29" s="82" t="s">
        <v>214</v>
      </c>
      <c r="D29" s="56">
        <f t="shared" si="20"/>
        <v>12.122068965517242</v>
      </c>
      <c r="E29" s="35">
        <f t="shared" si="17"/>
        <v>3.2640063000502562E-3</v>
      </c>
      <c r="F29" s="47">
        <v>1</v>
      </c>
      <c r="G29" s="60">
        <v>44260</v>
      </c>
      <c r="H29" s="66">
        <v>44260</v>
      </c>
      <c r="I29" s="73" t="s">
        <v>82</v>
      </c>
      <c r="J29" s="33" t="s">
        <v>81</v>
      </c>
      <c r="K29" s="34">
        <f t="shared" si="18"/>
        <v>44274</v>
      </c>
      <c r="L29" s="50">
        <v>44291</v>
      </c>
      <c r="M29" s="75" t="s">
        <v>121</v>
      </c>
      <c r="N29" s="35" t="s">
        <v>78</v>
      </c>
      <c r="O29" s="93">
        <v>44306</v>
      </c>
      <c r="P29" s="91">
        <v>44307</v>
      </c>
      <c r="Q29" s="74" t="s">
        <v>83</v>
      </c>
      <c r="R29" s="35" t="s">
        <v>125</v>
      </c>
      <c r="S29" s="94">
        <f t="shared" si="19"/>
        <v>44320</v>
      </c>
      <c r="T29" s="70"/>
      <c r="U29" s="99">
        <v>44321</v>
      </c>
      <c r="V29" s="33" t="s">
        <v>79</v>
      </c>
      <c r="W29" s="35" t="s">
        <v>265</v>
      </c>
      <c r="X29" s="35"/>
      <c r="Z29" s="23"/>
    </row>
    <row r="30" spans="1:26" s="36" customFormat="1" ht="27" customHeight="1" x14ac:dyDescent="0.2">
      <c r="A30" s="32"/>
      <c r="B30" s="81" t="s">
        <v>238</v>
      </c>
      <c r="C30" s="82" t="s">
        <v>40</v>
      </c>
      <c r="D30" s="56">
        <f t="shared" si="20"/>
        <v>12.122068965517242</v>
      </c>
      <c r="E30" s="35">
        <f t="shared" si="17"/>
        <v>3.2640063000502562E-3</v>
      </c>
      <c r="F30" s="47">
        <v>1</v>
      </c>
      <c r="G30" s="60">
        <v>44260</v>
      </c>
      <c r="H30" s="66">
        <v>44195</v>
      </c>
      <c r="I30" s="73" t="s">
        <v>90</v>
      </c>
      <c r="J30" s="33" t="s">
        <v>81</v>
      </c>
      <c r="K30" s="34">
        <f t="shared" si="18"/>
        <v>44274</v>
      </c>
      <c r="L30" s="84">
        <v>44229</v>
      </c>
      <c r="M30" s="92" t="s">
        <v>122</v>
      </c>
      <c r="N30" s="35" t="s">
        <v>79</v>
      </c>
      <c r="O30" s="93">
        <v>44306</v>
      </c>
      <c r="P30" s="91">
        <v>44307</v>
      </c>
      <c r="Q30" s="74" t="s">
        <v>83</v>
      </c>
      <c r="R30" s="35" t="s">
        <v>125</v>
      </c>
      <c r="S30" s="94">
        <f t="shared" si="19"/>
        <v>44320</v>
      </c>
      <c r="T30" s="70">
        <v>44321</v>
      </c>
      <c r="U30" s="98" t="s">
        <v>129</v>
      </c>
      <c r="V30" s="33" t="s">
        <v>78</v>
      </c>
      <c r="W30" s="35" t="s">
        <v>265</v>
      </c>
      <c r="X30" s="35"/>
      <c r="Z30" s="23"/>
    </row>
    <row r="31" spans="1:26" s="36" customFormat="1" ht="27" customHeight="1" x14ac:dyDescent="0.2">
      <c r="A31" s="32"/>
      <c r="B31" s="81" t="s">
        <v>239</v>
      </c>
      <c r="C31" s="82" t="s">
        <v>240</v>
      </c>
      <c r="D31" s="56">
        <f t="shared" si="20"/>
        <v>12.122068965517242</v>
      </c>
      <c r="E31" s="35">
        <f t="shared" si="17"/>
        <v>3.2640063000502562E-3</v>
      </c>
      <c r="F31" s="47">
        <v>1</v>
      </c>
      <c r="G31" s="60">
        <v>44260</v>
      </c>
      <c r="H31" s="66">
        <v>44195</v>
      </c>
      <c r="I31" s="73" t="s">
        <v>90</v>
      </c>
      <c r="J31" s="33" t="s">
        <v>81</v>
      </c>
      <c r="K31" s="34">
        <f t="shared" si="18"/>
        <v>44274</v>
      </c>
      <c r="L31" s="84">
        <v>44229</v>
      </c>
      <c r="M31" s="92" t="s">
        <v>122</v>
      </c>
      <c r="N31" s="35" t="s">
        <v>79</v>
      </c>
      <c r="O31" s="93">
        <v>44306</v>
      </c>
      <c r="P31" s="91">
        <v>44307</v>
      </c>
      <c r="Q31" s="74" t="s">
        <v>83</v>
      </c>
      <c r="R31" s="35" t="s">
        <v>125</v>
      </c>
      <c r="S31" s="94">
        <f t="shared" si="19"/>
        <v>44320</v>
      </c>
      <c r="T31" s="70">
        <v>44321</v>
      </c>
      <c r="U31" s="98" t="s">
        <v>129</v>
      </c>
      <c r="V31" s="33" t="s">
        <v>130</v>
      </c>
      <c r="W31" s="35" t="s">
        <v>265</v>
      </c>
      <c r="X31" s="35"/>
      <c r="Z31" s="23"/>
    </row>
    <row r="32" spans="1:26" s="36" customFormat="1" ht="27" customHeight="1" x14ac:dyDescent="0.2">
      <c r="A32" s="32"/>
      <c r="B32" s="81" t="s">
        <v>241</v>
      </c>
      <c r="C32" s="82" t="s">
        <v>41</v>
      </c>
      <c r="D32" s="56">
        <f t="shared" si="20"/>
        <v>12.122068965517242</v>
      </c>
      <c r="E32" s="35">
        <f t="shared" si="17"/>
        <v>3.2640063000502562E-3</v>
      </c>
      <c r="F32" s="47">
        <v>1</v>
      </c>
      <c r="G32" s="60">
        <v>44260</v>
      </c>
      <c r="H32" s="66">
        <v>44195</v>
      </c>
      <c r="I32" s="73" t="s">
        <v>90</v>
      </c>
      <c r="J32" s="33" t="s">
        <v>81</v>
      </c>
      <c r="K32" s="34">
        <f t="shared" si="18"/>
        <v>44274</v>
      </c>
      <c r="L32" s="84">
        <v>44229</v>
      </c>
      <c r="M32" s="92" t="s">
        <v>122</v>
      </c>
      <c r="N32" s="35" t="s">
        <v>79</v>
      </c>
      <c r="O32" s="93">
        <v>44306</v>
      </c>
      <c r="P32" s="91">
        <v>44307</v>
      </c>
      <c r="Q32" s="74" t="s">
        <v>83</v>
      </c>
      <c r="R32" s="35" t="s">
        <v>125</v>
      </c>
      <c r="S32" s="94">
        <f t="shared" si="19"/>
        <v>44320</v>
      </c>
      <c r="T32" s="70">
        <v>44321</v>
      </c>
      <c r="U32" s="98" t="s">
        <v>129</v>
      </c>
      <c r="V32" s="33" t="s">
        <v>78</v>
      </c>
      <c r="W32" s="35" t="s">
        <v>265</v>
      </c>
      <c r="X32" s="35"/>
      <c r="Z32" s="23"/>
    </row>
    <row r="33" spans="1:26" s="36" customFormat="1" ht="27" customHeight="1" x14ac:dyDescent="0.2">
      <c r="A33" s="32"/>
      <c r="B33" s="81" t="s">
        <v>242</v>
      </c>
      <c r="C33" s="82" t="s">
        <v>215</v>
      </c>
      <c r="D33" s="56">
        <f t="shared" si="20"/>
        <v>12.122068965517242</v>
      </c>
      <c r="E33" s="35">
        <f t="shared" si="17"/>
        <v>3.2640063000502562E-3</v>
      </c>
      <c r="F33" s="47">
        <v>1</v>
      </c>
      <c r="G33" s="60">
        <v>44260</v>
      </c>
      <c r="H33" s="66">
        <v>44260</v>
      </c>
      <c r="I33" s="73" t="s">
        <v>82</v>
      </c>
      <c r="J33" s="33" t="s">
        <v>81</v>
      </c>
      <c r="K33" s="34">
        <f t="shared" si="18"/>
        <v>44274</v>
      </c>
      <c r="L33" s="50">
        <v>44291</v>
      </c>
      <c r="M33" s="75" t="s">
        <v>121</v>
      </c>
      <c r="N33" s="35" t="s">
        <v>78</v>
      </c>
      <c r="O33" s="93">
        <v>44306</v>
      </c>
      <c r="P33" s="91">
        <v>44307</v>
      </c>
      <c r="Q33" s="74" t="s">
        <v>83</v>
      </c>
      <c r="R33" s="35" t="s">
        <v>125</v>
      </c>
      <c r="S33" s="94">
        <f t="shared" si="19"/>
        <v>44320</v>
      </c>
      <c r="T33" s="70"/>
      <c r="U33" s="99">
        <v>44321</v>
      </c>
      <c r="V33" s="33" t="s">
        <v>79</v>
      </c>
      <c r="W33" s="35" t="s">
        <v>265</v>
      </c>
      <c r="X33" s="35"/>
      <c r="Z33" s="23"/>
    </row>
    <row r="34" spans="1:26" s="36" customFormat="1" ht="27" customHeight="1" x14ac:dyDescent="0.2">
      <c r="A34" s="32"/>
      <c r="B34" s="81" t="s">
        <v>243</v>
      </c>
      <c r="C34" s="82" t="s">
        <v>216</v>
      </c>
      <c r="D34" s="56">
        <f t="shared" si="20"/>
        <v>12.122068965517242</v>
      </c>
      <c r="E34" s="35">
        <f t="shared" si="17"/>
        <v>3.2640063000502562E-3</v>
      </c>
      <c r="F34" s="47">
        <v>1</v>
      </c>
      <c r="G34" s="60">
        <v>44260</v>
      </c>
      <c r="H34" s="66">
        <v>44260</v>
      </c>
      <c r="I34" s="73" t="s">
        <v>82</v>
      </c>
      <c r="J34" s="33" t="s">
        <v>81</v>
      </c>
      <c r="K34" s="34">
        <f t="shared" si="18"/>
        <v>44274</v>
      </c>
      <c r="L34" s="50">
        <v>44291</v>
      </c>
      <c r="M34" s="75" t="s">
        <v>121</v>
      </c>
      <c r="N34" s="35" t="s">
        <v>78</v>
      </c>
      <c r="O34" s="93">
        <v>44306</v>
      </c>
      <c r="P34" s="91">
        <v>44307</v>
      </c>
      <c r="Q34" s="74" t="s">
        <v>83</v>
      </c>
      <c r="R34" s="35" t="s">
        <v>125</v>
      </c>
      <c r="S34" s="94">
        <f t="shared" si="19"/>
        <v>44320</v>
      </c>
      <c r="T34" s="70">
        <v>44321</v>
      </c>
      <c r="U34" s="98" t="s">
        <v>129</v>
      </c>
      <c r="V34" s="33" t="s">
        <v>78</v>
      </c>
      <c r="W34" s="35" t="s">
        <v>265</v>
      </c>
      <c r="X34" s="35"/>
      <c r="Z34" s="23"/>
    </row>
    <row r="35" spans="1:26" s="36" customFormat="1" ht="27" customHeight="1" x14ac:dyDescent="0.2">
      <c r="A35" s="32"/>
      <c r="B35" s="81" t="s">
        <v>244</v>
      </c>
      <c r="C35" s="82" t="s">
        <v>42</v>
      </c>
      <c r="D35" s="56">
        <f t="shared" si="20"/>
        <v>12.122068965517242</v>
      </c>
      <c r="E35" s="35">
        <f t="shared" si="17"/>
        <v>3.2640063000502562E-3</v>
      </c>
      <c r="F35" s="47">
        <v>1</v>
      </c>
      <c r="G35" s="60">
        <v>44260</v>
      </c>
      <c r="H35" s="66">
        <v>44195</v>
      </c>
      <c r="I35" s="73" t="s">
        <v>90</v>
      </c>
      <c r="J35" s="33" t="s">
        <v>81</v>
      </c>
      <c r="K35" s="34">
        <f t="shared" si="18"/>
        <v>44274</v>
      </c>
      <c r="L35" s="84">
        <v>44229</v>
      </c>
      <c r="M35" s="92" t="s">
        <v>122</v>
      </c>
      <c r="N35" s="35" t="s">
        <v>79</v>
      </c>
      <c r="O35" s="93">
        <v>44306</v>
      </c>
      <c r="P35" s="91">
        <v>44307</v>
      </c>
      <c r="Q35" s="74" t="s">
        <v>83</v>
      </c>
      <c r="R35" s="35" t="s">
        <v>125</v>
      </c>
      <c r="S35" s="94">
        <f t="shared" si="19"/>
        <v>44320</v>
      </c>
      <c r="T35" s="70">
        <v>44321</v>
      </c>
      <c r="U35" s="98" t="s">
        <v>129</v>
      </c>
      <c r="V35" s="33" t="s">
        <v>130</v>
      </c>
      <c r="W35" s="35" t="s">
        <v>265</v>
      </c>
      <c r="X35" s="35"/>
      <c r="Z35" s="23"/>
    </row>
    <row r="36" spans="1:26" s="36" customFormat="1" ht="27" customHeight="1" x14ac:dyDescent="0.2">
      <c r="A36" s="32"/>
      <c r="B36" s="81" t="s">
        <v>245</v>
      </c>
      <c r="C36" s="82" t="s">
        <v>43</v>
      </c>
      <c r="D36" s="56">
        <f t="shared" si="20"/>
        <v>12.122068965517242</v>
      </c>
      <c r="E36" s="35">
        <f t="shared" si="17"/>
        <v>3.2640063000502562E-3</v>
      </c>
      <c r="F36" s="47">
        <v>1</v>
      </c>
      <c r="G36" s="60">
        <v>44260</v>
      </c>
      <c r="H36" s="66">
        <v>44195</v>
      </c>
      <c r="I36" s="73" t="s">
        <v>90</v>
      </c>
      <c r="J36" s="33" t="s">
        <v>81</v>
      </c>
      <c r="K36" s="34">
        <f t="shared" si="18"/>
        <v>44274</v>
      </c>
      <c r="L36" s="84">
        <v>44229</v>
      </c>
      <c r="M36" s="92" t="s">
        <v>122</v>
      </c>
      <c r="N36" s="35" t="s">
        <v>79</v>
      </c>
      <c r="O36" s="93">
        <v>44306</v>
      </c>
      <c r="P36" s="91">
        <v>44307</v>
      </c>
      <c r="Q36" s="74" t="s">
        <v>83</v>
      </c>
      <c r="R36" s="35" t="s">
        <v>125</v>
      </c>
      <c r="S36" s="94">
        <f t="shared" si="19"/>
        <v>44320</v>
      </c>
      <c r="T36" s="70">
        <v>44321</v>
      </c>
      <c r="U36" s="98" t="s">
        <v>129</v>
      </c>
      <c r="V36" s="33" t="s">
        <v>78</v>
      </c>
      <c r="W36" s="35" t="s">
        <v>265</v>
      </c>
      <c r="X36" s="35"/>
      <c r="Z36" s="23"/>
    </row>
    <row r="37" spans="1:26" s="36" customFormat="1" ht="27" customHeight="1" x14ac:dyDescent="0.2">
      <c r="A37" s="32"/>
      <c r="B37" s="81" t="s">
        <v>246</v>
      </c>
      <c r="C37" s="82" t="s">
        <v>217</v>
      </c>
      <c r="D37" s="56">
        <f t="shared" si="20"/>
        <v>12.122068965517242</v>
      </c>
      <c r="E37" s="35">
        <f t="shared" si="17"/>
        <v>3.2640063000502562E-3</v>
      </c>
      <c r="F37" s="47">
        <v>1</v>
      </c>
      <c r="G37" s="60">
        <v>44260</v>
      </c>
      <c r="H37" s="66">
        <v>44260</v>
      </c>
      <c r="I37" s="73" t="s">
        <v>82</v>
      </c>
      <c r="J37" s="33" t="s">
        <v>81</v>
      </c>
      <c r="K37" s="34">
        <f t="shared" si="18"/>
        <v>44274</v>
      </c>
      <c r="L37" s="50">
        <v>44291</v>
      </c>
      <c r="M37" s="75" t="s">
        <v>121</v>
      </c>
      <c r="N37" s="35" t="s">
        <v>78</v>
      </c>
      <c r="O37" s="93">
        <v>44306</v>
      </c>
      <c r="P37" s="91">
        <v>44307</v>
      </c>
      <c r="Q37" s="74" t="s">
        <v>83</v>
      </c>
      <c r="R37" s="35" t="s">
        <v>125</v>
      </c>
      <c r="S37" s="94">
        <f t="shared" si="19"/>
        <v>44320</v>
      </c>
      <c r="T37" s="70">
        <v>44321</v>
      </c>
      <c r="U37" s="98" t="s">
        <v>129</v>
      </c>
      <c r="V37" s="33" t="s">
        <v>130</v>
      </c>
      <c r="W37" s="35" t="s">
        <v>265</v>
      </c>
      <c r="X37" s="35"/>
      <c r="Z37" s="23"/>
    </row>
    <row r="38" spans="1:26" s="36" customFormat="1" ht="27" customHeight="1" x14ac:dyDescent="0.2">
      <c r="A38" s="32"/>
      <c r="B38" s="47" t="s">
        <v>247</v>
      </c>
      <c r="C38" s="33" t="s">
        <v>44</v>
      </c>
      <c r="D38" s="56">
        <f t="shared" si="20"/>
        <v>12.122068965517242</v>
      </c>
      <c r="E38" s="35">
        <f t="shared" si="17"/>
        <v>3.2640063000502562E-3</v>
      </c>
      <c r="F38" s="47">
        <v>1</v>
      </c>
      <c r="G38" s="60">
        <v>44260</v>
      </c>
      <c r="H38" s="66">
        <v>44260</v>
      </c>
      <c r="I38" s="73" t="s">
        <v>82</v>
      </c>
      <c r="J38" s="33" t="s">
        <v>80</v>
      </c>
      <c r="K38" s="34">
        <f t="shared" si="18"/>
        <v>44274</v>
      </c>
      <c r="L38" s="84">
        <v>44229</v>
      </c>
      <c r="M38" s="92" t="s">
        <v>122</v>
      </c>
      <c r="N38" s="35" t="s">
        <v>79</v>
      </c>
      <c r="O38" s="93">
        <v>44306</v>
      </c>
      <c r="P38" s="91">
        <v>44307</v>
      </c>
      <c r="Q38" s="74" t="s">
        <v>83</v>
      </c>
      <c r="R38" s="35" t="s">
        <v>125</v>
      </c>
      <c r="S38" s="94">
        <f t="shared" si="19"/>
        <v>44320</v>
      </c>
      <c r="T38" s="70">
        <v>44321</v>
      </c>
      <c r="U38" s="98" t="s">
        <v>129</v>
      </c>
      <c r="V38" s="33" t="s">
        <v>130</v>
      </c>
      <c r="W38" s="35" t="s">
        <v>265</v>
      </c>
      <c r="X38" s="35"/>
      <c r="Z38" s="23"/>
    </row>
    <row r="39" spans="1:26" s="36" customFormat="1" ht="27" customHeight="1" x14ac:dyDescent="0.2">
      <c r="A39" s="32"/>
      <c r="B39" s="47" t="s">
        <v>248</v>
      </c>
      <c r="C39" s="33" t="s">
        <v>45</v>
      </c>
      <c r="D39" s="56">
        <f t="shared" si="20"/>
        <v>12.122068965517242</v>
      </c>
      <c r="E39" s="35">
        <f t="shared" si="17"/>
        <v>3.2640063000502562E-3</v>
      </c>
      <c r="F39" s="47">
        <v>1</v>
      </c>
      <c r="G39" s="60">
        <v>44260</v>
      </c>
      <c r="H39" s="66">
        <v>44260</v>
      </c>
      <c r="I39" s="73" t="s">
        <v>82</v>
      </c>
      <c r="J39" s="33" t="s">
        <v>80</v>
      </c>
      <c r="K39" s="34">
        <f t="shared" si="18"/>
        <v>44274</v>
      </c>
      <c r="L39" s="84">
        <v>44229</v>
      </c>
      <c r="M39" s="92" t="s">
        <v>122</v>
      </c>
      <c r="N39" s="35" t="s">
        <v>79</v>
      </c>
      <c r="O39" s="93">
        <v>44306</v>
      </c>
      <c r="P39" s="91">
        <v>44307</v>
      </c>
      <c r="Q39" s="74" t="s">
        <v>83</v>
      </c>
      <c r="R39" s="35" t="s">
        <v>125</v>
      </c>
      <c r="S39" s="94">
        <f t="shared" si="19"/>
        <v>44320</v>
      </c>
      <c r="T39" s="70">
        <v>44321</v>
      </c>
      <c r="U39" s="98" t="s">
        <v>129</v>
      </c>
      <c r="V39" s="33" t="s">
        <v>130</v>
      </c>
      <c r="W39" s="35" t="s">
        <v>265</v>
      </c>
      <c r="X39" s="35"/>
      <c r="Z39" s="23"/>
    </row>
    <row r="40" spans="1:26" s="36" customFormat="1" ht="27" customHeight="1" x14ac:dyDescent="0.2">
      <c r="A40" s="32"/>
      <c r="B40" s="47" t="s">
        <v>249</v>
      </c>
      <c r="C40" s="33" t="s">
        <v>46</v>
      </c>
      <c r="D40" s="56">
        <f t="shared" si="20"/>
        <v>12.122068965517242</v>
      </c>
      <c r="E40" s="35">
        <f t="shared" si="17"/>
        <v>3.2640063000502562E-3</v>
      </c>
      <c r="F40" s="47">
        <v>1</v>
      </c>
      <c r="G40" s="60">
        <v>44260</v>
      </c>
      <c r="H40" s="66">
        <v>44260</v>
      </c>
      <c r="I40" s="73" t="s">
        <v>82</v>
      </c>
      <c r="J40" s="33" t="s">
        <v>80</v>
      </c>
      <c r="K40" s="34">
        <f t="shared" si="18"/>
        <v>44274</v>
      </c>
      <c r="L40" s="84">
        <v>44229</v>
      </c>
      <c r="M40" s="92" t="s">
        <v>122</v>
      </c>
      <c r="N40" s="35" t="s">
        <v>79</v>
      </c>
      <c r="O40" s="93">
        <v>44306</v>
      </c>
      <c r="P40" s="91">
        <v>44307</v>
      </c>
      <c r="Q40" s="74" t="s">
        <v>83</v>
      </c>
      <c r="R40" s="35" t="s">
        <v>125</v>
      </c>
      <c r="S40" s="94">
        <f t="shared" si="19"/>
        <v>44320</v>
      </c>
      <c r="T40" s="70">
        <v>44321</v>
      </c>
      <c r="U40" s="98" t="s">
        <v>129</v>
      </c>
      <c r="V40" s="33" t="s">
        <v>78</v>
      </c>
      <c r="W40" s="35" t="s">
        <v>265</v>
      </c>
      <c r="X40" s="35"/>
      <c r="Z40" s="23"/>
    </row>
    <row r="41" spans="1:26" s="36" customFormat="1" ht="27" customHeight="1" x14ac:dyDescent="0.2">
      <c r="A41" s="32"/>
      <c r="B41" s="47" t="s">
        <v>250</v>
      </c>
      <c r="C41" s="33" t="s">
        <v>47</v>
      </c>
      <c r="D41" s="56">
        <f t="shared" si="20"/>
        <v>12.122068965517242</v>
      </c>
      <c r="E41" s="35">
        <f t="shared" si="17"/>
        <v>3.2640063000502562E-3</v>
      </c>
      <c r="F41" s="47">
        <v>1</v>
      </c>
      <c r="G41" s="60">
        <v>44260</v>
      </c>
      <c r="H41" s="66">
        <v>44195</v>
      </c>
      <c r="I41" s="73" t="s">
        <v>90</v>
      </c>
      <c r="J41" s="33" t="s">
        <v>81</v>
      </c>
      <c r="K41" s="34">
        <f t="shared" si="18"/>
        <v>44274</v>
      </c>
      <c r="L41" s="84">
        <v>44229</v>
      </c>
      <c r="M41" s="92" t="s">
        <v>122</v>
      </c>
      <c r="N41" s="35" t="s">
        <v>79</v>
      </c>
      <c r="O41" s="93">
        <v>44306</v>
      </c>
      <c r="P41" s="91">
        <v>44307</v>
      </c>
      <c r="Q41" s="74" t="s">
        <v>83</v>
      </c>
      <c r="R41" s="35" t="s">
        <v>125</v>
      </c>
      <c r="S41" s="94">
        <f t="shared" si="19"/>
        <v>44320</v>
      </c>
      <c r="T41" s="70"/>
      <c r="U41" s="99">
        <v>44321</v>
      </c>
      <c r="V41" s="33" t="s">
        <v>79</v>
      </c>
      <c r="W41" s="35" t="s">
        <v>265</v>
      </c>
      <c r="X41" s="35"/>
      <c r="Z41" s="23"/>
    </row>
    <row r="42" spans="1:26" s="36" customFormat="1" ht="27" customHeight="1" x14ac:dyDescent="0.2">
      <c r="A42" s="32"/>
      <c r="B42" s="47" t="s">
        <v>251</v>
      </c>
      <c r="C42" s="33" t="s">
        <v>48</v>
      </c>
      <c r="D42" s="56">
        <f t="shared" si="20"/>
        <v>12.122068965517242</v>
      </c>
      <c r="E42" s="35">
        <f t="shared" si="17"/>
        <v>3.2640063000502562E-3</v>
      </c>
      <c r="F42" s="47">
        <v>1</v>
      </c>
      <c r="G42" s="60">
        <v>44260</v>
      </c>
      <c r="H42" s="66">
        <v>44195</v>
      </c>
      <c r="I42" s="73" t="s">
        <v>90</v>
      </c>
      <c r="J42" s="33" t="s">
        <v>81</v>
      </c>
      <c r="K42" s="34">
        <f t="shared" si="18"/>
        <v>44274</v>
      </c>
      <c r="L42" s="84">
        <v>44229</v>
      </c>
      <c r="M42" s="92" t="s">
        <v>122</v>
      </c>
      <c r="N42" s="35" t="s">
        <v>79</v>
      </c>
      <c r="O42" s="93">
        <v>44306</v>
      </c>
      <c r="P42" s="91">
        <v>44307</v>
      </c>
      <c r="Q42" s="74" t="s">
        <v>83</v>
      </c>
      <c r="R42" s="35" t="s">
        <v>125</v>
      </c>
      <c r="S42" s="94">
        <f t="shared" si="19"/>
        <v>44320</v>
      </c>
      <c r="T42" s="70">
        <v>44321</v>
      </c>
      <c r="U42" s="98" t="s">
        <v>129</v>
      </c>
      <c r="V42" s="33" t="s">
        <v>130</v>
      </c>
      <c r="W42" s="35" t="s">
        <v>265</v>
      </c>
      <c r="X42" s="35"/>
      <c r="Z42" s="23"/>
    </row>
    <row r="43" spans="1:26" s="36" customFormat="1" ht="27" customHeight="1" x14ac:dyDescent="0.2">
      <c r="A43" s="32"/>
      <c r="B43" s="47" t="s">
        <v>252</v>
      </c>
      <c r="C43" s="33" t="s">
        <v>48</v>
      </c>
      <c r="D43" s="56"/>
      <c r="E43" s="35"/>
      <c r="F43" s="47"/>
      <c r="G43" s="60"/>
      <c r="H43" s="66"/>
      <c r="I43" s="73"/>
      <c r="J43" s="33"/>
      <c r="K43" s="34"/>
      <c r="L43" s="84"/>
      <c r="M43" s="92"/>
      <c r="N43" s="35"/>
      <c r="O43" s="93">
        <v>44306</v>
      </c>
      <c r="P43" s="91">
        <v>44307</v>
      </c>
      <c r="Q43" s="74" t="s">
        <v>83</v>
      </c>
      <c r="R43" s="35" t="s">
        <v>125</v>
      </c>
      <c r="S43" s="94"/>
      <c r="T43" s="70">
        <v>44321</v>
      </c>
      <c r="U43" s="98" t="s">
        <v>129</v>
      </c>
      <c r="V43" s="33" t="s">
        <v>130</v>
      </c>
      <c r="W43" s="35" t="s">
        <v>265</v>
      </c>
      <c r="X43" s="35"/>
      <c r="Z43" s="23"/>
    </row>
    <row r="44" spans="1:26" s="36" customFormat="1" ht="27" customHeight="1" x14ac:dyDescent="0.2">
      <c r="A44" s="32"/>
      <c r="B44" s="47" t="s">
        <v>253</v>
      </c>
      <c r="C44" s="33" t="s">
        <v>74</v>
      </c>
      <c r="D44" s="56"/>
      <c r="E44" s="35"/>
      <c r="F44" s="47"/>
      <c r="G44" s="60"/>
      <c r="H44" s="66"/>
      <c r="I44" s="73"/>
      <c r="J44" s="33"/>
      <c r="K44" s="34"/>
      <c r="L44" s="84"/>
      <c r="M44" s="92"/>
      <c r="N44" s="35"/>
      <c r="O44" s="93"/>
      <c r="P44" s="91"/>
      <c r="Q44" s="74"/>
      <c r="R44" s="35"/>
      <c r="S44" s="94"/>
      <c r="T44" s="70">
        <v>44321</v>
      </c>
      <c r="U44" s="98" t="s">
        <v>129</v>
      </c>
      <c r="V44" s="33" t="s">
        <v>78</v>
      </c>
      <c r="W44" s="35" t="s">
        <v>265</v>
      </c>
      <c r="X44" s="35"/>
      <c r="Z44" s="23"/>
    </row>
    <row r="45" spans="1:26" s="36" customFormat="1" ht="27" customHeight="1" x14ac:dyDescent="0.2">
      <c r="A45" s="32"/>
      <c r="B45" s="47" t="s">
        <v>254</v>
      </c>
      <c r="C45" s="33" t="s">
        <v>255</v>
      </c>
      <c r="D45" s="56">
        <f t="shared" si="20"/>
        <v>12.122068965517242</v>
      </c>
      <c r="E45" s="35">
        <f>D45/$D$125</f>
        <v>3.2640063000502562E-3</v>
      </c>
      <c r="F45" s="47">
        <v>1</v>
      </c>
      <c r="G45" s="60">
        <v>44260</v>
      </c>
      <c r="H45" s="66">
        <v>44195</v>
      </c>
      <c r="I45" s="73" t="s">
        <v>90</v>
      </c>
      <c r="J45" s="33" t="s">
        <v>81</v>
      </c>
      <c r="K45" s="34">
        <f t="shared" si="18"/>
        <v>44274</v>
      </c>
      <c r="L45" s="84">
        <v>44229</v>
      </c>
      <c r="M45" s="92" t="s">
        <v>122</v>
      </c>
      <c r="N45" s="35" t="s">
        <v>79</v>
      </c>
      <c r="O45" s="93">
        <v>44306</v>
      </c>
      <c r="P45" s="91">
        <v>44307</v>
      </c>
      <c r="Q45" s="74" t="s">
        <v>83</v>
      </c>
      <c r="R45" s="35" t="s">
        <v>125</v>
      </c>
      <c r="S45" s="94">
        <f t="shared" si="19"/>
        <v>44320</v>
      </c>
      <c r="T45" s="70">
        <v>44321</v>
      </c>
      <c r="U45" s="98" t="s">
        <v>129</v>
      </c>
      <c r="V45" s="33" t="s">
        <v>130</v>
      </c>
      <c r="W45" s="35" t="s">
        <v>265</v>
      </c>
      <c r="X45" s="35"/>
      <c r="Z45" s="23"/>
    </row>
    <row r="46" spans="1:26" s="36" customFormat="1" ht="27" customHeight="1" x14ac:dyDescent="0.2">
      <c r="A46" s="32"/>
      <c r="B46" s="47" t="s">
        <v>256</v>
      </c>
      <c r="C46" s="33" t="s">
        <v>49</v>
      </c>
      <c r="D46" s="56">
        <f t="shared" si="20"/>
        <v>12.122068965517242</v>
      </c>
      <c r="E46" s="35">
        <f>D46/$D$125</f>
        <v>3.2640063000502562E-3</v>
      </c>
      <c r="F46" s="47">
        <v>1</v>
      </c>
      <c r="G46" s="60">
        <v>44260</v>
      </c>
      <c r="H46" s="66">
        <v>44195</v>
      </c>
      <c r="I46" s="73" t="s">
        <v>90</v>
      </c>
      <c r="J46" s="33" t="s">
        <v>81</v>
      </c>
      <c r="K46" s="34">
        <f t="shared" si="18"/>
        <v>44274</v>
      </c>
      <c r="L46" s="84">
        <v>44229</v>
      </c>
      <c r="M46" s="92" t="s">
        <v>122</v>
      </c>
      <c r="N46" s="35" t="s">
        <v>79</v>
      </c>
      <c r="O46" s="93">
        <v>44306</v>
      </c>
      <c r="P46" s="91">
        <v>44307</v>
      </c>
      <c r="Q46" s="74" t="s">
        <v>83</v>
      </c>
      <c r="R46" s="35" t="s">
        <v>125</v>
      </c>
      <c r="S46" s="94">
        <f t="shared" si="19"/>
        <v>44320</v>
      </c>
      <c r="T46" s="70">
        <v>44321</v>
      </c>
      <c r="U46" s="98" t="s">
        <v>129</v>
      </c>
      <c r="V46" s="33" t="s">
        <v>130</v>
      </c>
      <c r="W46" s="35" t="s">
        <v>265</v>
      </c>
      <c r="X46" s="35"/>
      <c r="Z46" s="23"/>
    </row>
    <row r="47" spans="1:26" s="36" customFormat="1" ht="27" customHeight="1" x14ac:dyDescent="0.2">
      <c r="A47" s="32"/>
      <c r="B47" s="47" t="s">
        <v>257</v>
      </c>
      <c r="C47" s="33" t="s">
        <v>218</v>
      </c>
      <c r="D47" s="56"/>
      <c r="E47" s="35"/>
      <c r="F47" s="47"/>
      <c r="G47" s="60"/>
      <c r="H47" s="66"/>
      <c r="I47" s="73"/>
      <c r="J47" s="33"/>
      <c r="K47" s="34"/>
      <c r="L47" s="84"/>
      <c r="M47" s="92"/>
      <c r="N47" s="35"/>
      <c r="O47" s="93"/>
      <c r="P47" s="91"/>
      <c r="Q47" s="74"/>
      <c r="R47" s="35"/>
      <c r="S47" s="94"/>
      <c r="T47" s="70">
        <v>44321</v>
      </c>
      <c r="U47" s="98" t="s">
        <v>129</v>
      </c>
      <c r="V47" s="33" t="s">
        <v>78</v>
      </c>
      <c r="W47" s="35" t="s">
        <v>265</v>
      </c>
      <c r="X47" s="35"/>
      <c r="Z47" s="23"/>
    </row>
    <row r="48" spans="1:26" s="36" customFormat="1" ht="27" customHeight="1" x14ac:dyDescent="0.2">
      <c r="A48" s="32">
        <v>5</v>
      </c>
      <c r="B48" s="49" t="s">
        <v>258</v>
      </c>
      <c r="C48" s="33" t="s">
        <v>21</v>
      </c>
      <c r="D48" s="56">
        <v>30.240000000000002</v>
      </c>
      <c r="E48" s="35">
        <f>D48/$D$125</f>
        <v>8.1424673291576287E-3</v>
      </c>
      <c r="F48" s="47">
        <v>1</v>
      </c>
      <c r="G48" s="60">
        <v>44270</v>
      </c>
      <c r="H48" s="66">
        <v>44196</v>
      </c>
      <c r="I48" s="73" t="s">
        <v>92</v>
      </c>
      <c r="J48" s="33" t="s">
        <v>81</v>
      </c>
      <c r="K48" s="34">
        <f t="shared" si="18"/>
        <v>44284</v>
      </c>
      <c r="L48" s="84"/>
      <c r="M48" s="84">
        <v>44204</v>
      </c>
      <c r="N48" s="35" t="s">
        <v>79</v>
      </c>
      <c r="O48" s="93">
        <v>44316</v>
      </c>
      <c r="P48" s="91">
        <v>44337</v>
      </c>
      <c r="Q48" s="74" t="s">
        <v>134</v>
      </c>
      <c r="R48" s="35" t="s">
        <v>125</v>
      </c>
      <c r="S48" s="94">
        <f>O48+21</f>
        <v>44337</v>
      </c>
      <c r="T48" s="70"/>
      <c r="U48" s="98"/>
      <c r="V48" s="33"/>
      <c r="W48" s="35" t="s">
        <v>265</v>
      </c>
      <c r="X48" s="35"/>
      <c r="Z48" s="23"/>
    </row>
    <row r="49" spans="1:26" s="36" customFormat="1" ht="27" customHeight="1" x14ac:dyDescent="0.2">
      <c r="A49" s="32">
        <v>6</v>
      </c>
      <c r="B49" s="49" t="s">
        <v>259</v>
      </c>
      <c r="C49" s="33" t="s">
        <v>22</v>
      </c>
      <c r="D49" s="56">
        <v>112.26599999999999</v>
      </c>
      <c r="E49" s="35">
        <f>D49/$D$125</f>
        <v>3.0228909959497691E-2</v>
      </c>
      <c r="F49" s="47">
        <v>1</v>
      </c>
      <c r="G49" s="60">
        <v>44270</v>
      </c>
      <c r="H49" s="66">
        <v>44196</v>
      </c>
      <c r="I49" s="73" t="s">
        <v>91</v>
      </c>
      <c r="J49" s="33" t="s">
        <v>81</v>
      </c>
      <c r="K49" s="34">
        <f t="shared" si="18"/>
        <v>44284</v>
      </c>
      <c r="L49" s="84">
        <v>44214</v>
      </c>
      <c r="M49" s="74" t="s">
        <v>96</v>
      </c>
      <c r="N49" s="35" t="s">
        <v>78</v>
      </c>
      <c r="O49" s="38">
        <v>44271</v>
      </c>
      <c r="P49" s="91">
        <v>44271</v>
      </c>
      <c r="Q49" s="74" t="s">
        <v>114</v>
      </c>
      <c r="R49" s="35" t="s">
        <v>87</v>
      </c>
      <c r="S49" s="37">
        <f>O49+7</f>
        <v>44278</v>
      </c>
      <c r="T49" s="70">
        <v>44319</v>
      </c>
      <c r="U49" s="98" t="s">
        <v>131</v>
      </c>
      <c r="V49" s="33" t="s">
        <v>130</v>
      </c>
      <c r="W49" s="35" t="s">
        <v>266</v>
      </c>
      <c r="X49" s="35"/>
      <c r="Z49" s="23"/>
    </row>
    <row r="50" spans="1:26" s="26" customFormat="1" ht="27" customHeight="1" x14ac:dyDescent="0.25">
      <c r="A50" s="32">
        <v>7</v>
      </c>
      <c r="B50" s="49" t="s">
        <v>260</v>
      </c>
      <c r="C50" s="33" t="s">
        <v>23</v>
      </c>
      <c r="D50" s="56">
        <v>173.124</v>
      </c>
      <c r="E50" s="35">
        <f>D50/$D$125</f>
        <v>4.6615625459427421E-2</v>
      </c>
      <c r="F50" s="47">
        <v>1</v>
      </c>
      <c r="G50" s="60">
        <v>44270</v>
      </c>
      <c r="H50" s="66">
        <v>44188</v>
      </c>
      <c r="I50" s="73" t="s">
        <v>93</v>
      </c>
      <c r="J50" s="33" t="s">
        <v>81</v>
      </c>
      <c r="K50" s="34">
        <f t="shared" si="18"/>
        <v>44284</v>
      </c>
      <c r="L50" s="84"/>
      <c r="M50" s="84">
        <v>44196</v>
      </c>
      <c r="N50" s="35" t="s">
        <v>79</v>
      </c>
      <c r="O50" s="93">
        <v>44316</v>
      </c>
      <c r="P50" s="91"/>
      <c r="Q50" s="35"/>
      <c r="R50" s="35"/>
      <c r="S50" s="94">
        <f>O50+21</f>
        <v>44337</v>
      </c>
      <c r="T50" s="71"/>
      <c r="U50" s="47"/>
      <c r="V50" s="33"/>
      <c r="W50" s="35" t="s">
        <v>267</v>
      </c>
      <c r="X50" s="35"/>
      <c r="Z50" s="27"/>
    </row>
    <row r="51" spans="1:26" s="26" customFormat="1" ht="27" customHeight="1" x14ac:dyDescent="0.25">
      <c r="A51" s="48">
        <v>8</v>
      </c>
      <c r="B51" s="48" t="s">
        <v>261</v>
      </c>
      <c r="C51" s="33" t="s">
        <v>24</v>
      </c>
      <c r="D51" s="56">
        <v>26.756</v>
      </c>
      <c r="E51" s="35">
        <f>D51/$D$125</f>
        <v>7.2043603127956842E-3</v>
      </c>
      <c r="F51" s="47">
        <v>1</v>
      </c>
      <c r="G51" s="60">
        <v>44270</v>
      </c>
      <c r="H51" s="66">
        <v>44175</v>
      </c>
      <c r="I51" s="73" t="s">
        <v>95</v>
      </c>
      <c r="J51" s="33" t="s">
        <v>81</v>
      </c>
      <c r="K51" s="34">
        <f t="shared" si="18"/>
        <v>44284</v>
      </c>
      <c r="L51" s="92" t="s">
        <v>133</v>
      </c>
      <c r="M51" s="84">
        <v>44186</v>
      </c>
      <c r="N51" s="35" t="s">
        <v>79</v>
      </c>
      <c r="O51" s="93">
        <v>44316</v>
      </c>
      <c r="P51" s="91">
        <v>44335</v>
      </c>
      <c r="Q51" s="74" t="s">
        <v>135</v>
      </c>
      <c r="R51" s="35"/>
      <c r="S51" s="94">
        <f>O51+21</f>
        <v>44337</v>
      </c>
      <c r="T51" s="71"/>
      <c r="U51" s="47"/>
      <c r="V51" s="33"/>
      <c r="W51" s="35" t="s">
        <v>267</v>
      </c>
      <c r="X51" s="35"/>
      <c r="Z51" s="27"/>
    </row>
    <row r="52" spans="1:26" s="36" customFormat="1" ht="27" customHeight="1" x14ac:dyDescent="0.2">
      <c r="A52" s="42" t="s">
        <v>4</v>
      </c>
      <c r="B52" s="51" t="s">
        <v>138</v>
      </c>
      <c r="C52" s="24"/>
      <c r="D52" s="55">
        <f>SUM(D53:D89)</f>
        <v>1252.3179999999988</v>
      </c>
      <c r="E52" s="25">
        <f>SUM(E53:E89)</f>
        <v>0.33720100531468294</v>
      </c>
      <c r="F52" s="45">
        <f>SUM(F53:F89)</f>
        <v>35</v>
      </c>
      <c r="G52" s="45"/>
      <c r="H52" s="67"/>
      <c r="I52" s="24"/>
      <c r="J52" s="24"/>
      <c r="K52" s="45"/>
      <c r="L52" s="45"/>
      <c r="M52" s="24"/>
      <c r="N52" s="24"/>
      <c r="O52" s="45"/>
      <c r="P52" s="65"/>
      <c r="Q52" s="24"/>
      <c r="R52" s="24"/>
      <c r="S52" s="24"/>
      <c r="T52" s="69"/>
      <c r="U52" s="45"/>
      <c r="V52" s="24"/>
      <c r="W52" s="45"/>
      <c r="X52" s="45"/>
      <c r="Z52" s="23"/>
    </row>
    <row r="53" spans="1:26" s="26" customFormat="1" ht="27" customHeight="1" x14ac:dyDescent="0.25">
      <c r="A53" s="48">
        <v>10</v>
      </c>
      <c r="B53" s="48" t="s">
        <v>177</v>
      </c>
      <c r="C53" s="33" t="s">
        <v>28</v>
      </c>
      <c r="D53" s="56">
        <v>572</v>
      </c>
      <c r="E53" s="35">
        <f>D53/$D$125</f>
        <v>0.15401756985046836</v>
      </c>
      <c r="F53" s="47">
        <v>1</v>
      </c>
      <c r="G53" s="60">
        <v>44168</v>
      </c>
      <c r="H53" s="66">
        <v>44195</v>
      </c>
      <c r="I53" s="73" t="s">
        <v>90</v>
      </c>
      <c r="J53" s="33" t="s">
        <v>81</v>
      </c>
      <c r="K53" s="34">
        <f>G53+14</f>
        <v>44182</v>
      </c>
      <c r="L53" s="68">
        <v>44233</v>
      </c>
      <c r="M53" s="74" t="s">
        <v>89</v>
      </c>
      <c r="N53" s="35" t="s">
        <v>78</v>
      </c>
      <c r="O53" s="38">
        <f>K53+14</f>
        <v>44196</v>
      </c>
      <c r="P53" s="66">
        <v>44256</v>
      </c>
      <c r="Q53" s="74" t="s">
        <v>84</v>
      </c>
      <c r="R53" s="35" t="s">
        <v>87</v>
      </c>
      <c r="S53" s="37">
        <f>O53+7</f>
        <v>44203</v>
      </c>
      <c r="T53" s="70">
        <v>44259</v>
      </c>
      <c r="U53" s="98" t="s">
        <v>86</v>
      </c>
      <c r="V53" s="33" t="s">
        <v>78</v>
      </c>
      <c r="W53" s="35" t="s">
        <v>264</v>
      </c>
      <c r="X53" s="35"/>
      <c r="Z53" s="27"/>
    </row>
    <row r="54" spans="1:26" s="36" customFormat="1" ht="27" customHeight="1" x14ac:dyDescent="0.2">
      <c r="A54" s="48">
        <v>11</v>
      </c>
      <c r="B54" s="86" t="s">
        <v>178</v>
      </c>
      <c r="C54" s="79" t="s">
        <v>19</v>
      </c>
      <c r="D54" s="56"/>
      <c r="E54" s="35"/>
      <c r="F54" s="47"/>
      <c r="G54" s="60"/>
      <c r="H54" s="66"/>
      <c r="I54" s="33"/>
      <c r="J54" s="33"/>
      <c r="K54" s="34"/>
      <c r="L54" s="84"/>
      <c r="M54" s="35"/>
      <c r="N54" s="35"/>
      <c r="O54" s="38"/>
      <c r="P54" s="91"/>
      <c r="Q54" s="35"/>
      <c r="R54" s="35"/>
      <c r="S54" s="37"/>
      <c r="T54" s="71"/>
      <c r="U54" s="47"/>
      <c r="V54" s="33"/>
      <c r="W54" s="35" t="s">
        <v>265</v>
      </c>
      <c r="X54" s="35"/>
      <c r="Z54" s="23"/>
    </row>
    <row r="55" spans="1:26" s="36" customFormat="1" ht="27" customHeight="1" x14ac:dyDescent="0.2">
      <c r="A55" s="48"/>
      <c r="B55" s="48" t="s">
        <v>178</v>
      </c>
      <c r="C55" s="33" t="s">
        <v>139</v>
      </c>
      <c r="D55" s="56">
        <f>37.8/3</f>
        <v>12.6</v>
      </c>
      <c r="E55" s="35">
        <f>D55/$D$125</f>
        <v>3.3926947204823447E-3</v>
      </c>
      <c r="F55" s="47">
        <v>1</v>
      </c>
      <c r="G55" s="60">
        <v>44270</v>
      </c>
      <c r="H55" s="66">
        <v>44196</v>
      </c>
      <c r="I55" s="73" t="s">
        <v>92</v>
      </c>
      <c r="J55" s="33" t="s">
        <v>81</v>
      </c>
      <c r="K55" s="34">
        <f>G55+14</f>
        <v>44284</v>
      </c>
      <c r="L55" s="84"/>
      <c r="M55" s="84">
        <v>44204</v>
      </c>
      <c r="N55" s="35" t="s">
        <v>79</v>
      </c>
      <c r="O55" s="95">
        <f>G55+14</f>
        <v>44284</v>
      </c>
      <c r="P55" s="91"/>
      <c r="Q55" s="35"/>
      <c r="R55" s="35"/>
      <c r="S55" s="95">
        <f>O55+7</f>
        <v>44291</v>
      </c>
      <c r="T55" s="71"/>
      <c r="U55" s="47"/>
      <c r="V55" s="33"/>
      <c r="W55" s="35" t="s">
        <v>265</v>
      </c>
      <c r="X55" s="35"/>
      <c r="Z55" s="23"/>
    </row>
    <row r="56" spans="1:26" s="36" customFormat="1" ht="27" customHeight="1" x14ac:dyDescent="0.2">
      <c r="A56" s="48"/>
      <c r="B56" s="48" t="s">
        <v>179</v>
      </c>
      <c r="C56" s="33" t="s">
        <v>139</v>
      </c>
      <c r="D56" s="56">
        <f>37.8/3</f>
        <v>12.6</v>
      </c>
      <c r="E56" s="35">
        <f>D56/$D$125</f>
        <v>3.3926947204823447E-3</v>
      </c>
      <c r="F56" s="47">
        <v>1</v>
      </c>
      <c r="G56" s="60">
        <v>44270</v>
      </c>
      <c r="H56" s="66">
        <v>44196</v>
      </c>
      <c r="I56" s="73" t="s">
        <v>92</v>
      </c>
      <c r="J56" s="33" t="s">
        <v>81</v>
      </c>
      <c r="K56" s="34">
        <f>G56+14</f>
        <v>44284</v>
      </c>
      <c r="L56" s="84"/>
      <c r="M56" s="84">
        <v>44204</v>
      </c>
      <c r="N56" s="35" t="s">
        <v>79</v>
      </c>
      <c r="O56" s="95">
        <f t="shared" ref="O56:O57" si="21">G56+14</f>
        <v>44284</v>
      </c>
      <c r="P56" s="91"/>
      <c r="Q56" s="35"/>
      <c r="R56" s="35"/>
      <c r="S56" s="95">
        <f>O56+7</f>
        <v>44291</v>
      </c>
      <c r="T56" s="71"/>
      <c r="U56" s="47"/>
      <c r="V56" s="33"/>
      <c r="W56" s="35" t="s">
        <v>265</v>
      </c>
      <c r="X56" s="35"/>
      <c r="Z56" s="23"/>
    </row>
    <row r="57" spans="1:26" s="36" customFormat="1" ht="27" customHeight="1" x14ac:dyDescent="0.2">
      <c r="A57" s="48"/>
      <c r="B57" s="48" t="s">
        <v>180</v>
      </c>
      <c r="C57" s="33" t="s">
        <v>139</v>
      </c>
      <c r="D57" s="56">
        <f>37.8/3</f>
        <v>12.6</v>
      </c>
      <c r="E57" s="35">
        <f>D57/$D$125</f>
        <v>3.3926947204823447E-3</v>
      </c>
      <c r="F57" s="47">
        <v>1</v>
      </c>
      <c r="G57" s="60">
        <v>44270</v>
      </c>
      <c r="H57" s="66">
        <v>44196</v>
      </c>
      <c r="I57" s="73" t="s">
        <v>92</v>
      </c>
      <c r="J57" s="33" t="s">
        <v>81</v>
      </c>
      <c r="K57" s="34">
        <f>G57+14</f>
        <v>44284</v>
      </c>
      <c r="L57" s="84"/>
      <c r="M57" s="84">
        <v>44204</v>
      </c>
      <c r="N57" s="35" t="s">
        <v>79</v>
      </c>
      <c r="O57" s="95">
        <f t="shared" si="21"/>
        <v>44284</v>
      </c>
      <c r="P57" s="91"/>
      <c r="Q57" s="35"/>
      <c r="R57" s="35"/>
      <c r="S57" s="95">
        <f>O57+7</f>
        <v>44291</v>
      </c>
      <c r="T57" s="71"/>
      <c r="U57" s="47"/>
      <c r="V57" s="33"/>
      <c r="W57" s="35" t="s">
        <v>265</v>
      </c>
      <c r="X57" s="35"/>
      <c r="Z57" s="23"/>
    </row>
    <row r="58" spans="1:26" s="26" customFormat="1" ht="27" customHeight="1" x14ac:dyDescent="0.25">
      <c r="A58" s="32">
        <v>12</v>
      </c>
      <c r="B58" s="86" t="s">
        <v>181</v>
      </c>
      <c r="C58" s="79" t="s">
        <v>20</v>
      </c>
      <c r="D58" s="56"/>
      <c r="E58" s="35"/>
      <c r="F58" s="47"/>
      <c r="G58" s="60"/>
      <c r="H58" s="66"/>
      <c r="I58" s="33"/>
      <c r="J58" s="33"/>
      <c r="K58" s="34"/>
      <c r="L58" s="83"/>
      <c r="M58" s="35"/>
      <c r="N58" s="35"/>
      <c r="O58" s="35"/>
      <c r="P58" s="91"/>
      <c r="Q58" s="35"/>
      <c r="R58" s="35"/>
      <c r="S58" s="35"/>
      <c r="T58" s="71"/>
      <c r="U58" s="47"/>
      <c r="V58" s="33"/>
      <c r="W58" s="35" t="s">
        <v>265</v>
      </c>
      <c r="X58" s="35"/>
      <c r="Z58" s="27"/>
    </row>
    <row r="59" spans="1:26" s="26" customFormat="1" ht="27" customHeight="1" x14ac:dyDescent="0.25">
      <c r="A59" s="32"/>
      <c r="B59" s="85" t="s">
        <v>51</v>
      </c>
      <c r="C59" s="77" t="s">
        <v>50</v>
      </c>
      <c r="D59" s="56">
        <f>328.86/27</f>
        <v>12.18</v>
      </c>
      <c r="E59" s="35">
        <f t="shared" ref="E59:E85" si="22">D59/$D$125</f>
        <v>3.2796048964662669E-3</v>
      </c>
      <c r="F59" s="47">
        <v>1</v>
      </c>
      <c r="G59" s="60">
        <v>44270</v>
      </c>
      <c r="H59" s="66">
        <v>44196</v>
      </c>
      <c r="I59" s="73" t="s">
        <v>90</v>
      </c>
      <c r="J59" s="33" t="s">
        <v>81</v>
      </c>
      <c r="K59" s="34">
        <f t="shared" ref="K59:K89" si="23">G59+14</f>
        <v>44284</v>
      </c>
      <c r="L59" s="84"/>
      <c r="M59" s="84">
        <v>44222</v>
      </c>
      <c r="N59" s="35" t="s">
        <v>79</v>
      </c>
      <c r="O59" s="95">
        <f t="shared" ref="O59:O86" si="24">G59+14</f>
        <v>44284</v>
      </c>
      <c r="P59" s="91"/>
      <c r="Q59" s="35"/>
      <c r="R59" s="35"/>
      <c r="S59" s="95">
        <f t="shared" ref="S59:S86" si="25">O59+7</f>
        <v>44291</v>
      </c>
      <c r="T59" s="71"/>
      <c r="U59" s="47"/>
      <c r="V59" s="33"/>
      <c r="W59" s="35" t="s">
        <v>265</v>
      </c>
      <c r="X59" s="35"/>
      <c r="Z59" s="27"/>
    </row>
    <row r="60" spans="1:26" s="26" customFormat="1" ht="27" customHeight="1" x14ac:dyDescent="0.25">
      <c r="A60" s="32"/>
      <c r="B60" s="85" t="s">
        <v>182</v>
      </c>
      <c r="C60" s="77" t="s">
        <v>140</v>
      </c>
      <c r="D60" s="56">
        <f t="shared" ref="D60:D85" si="26">328.86/27</f>
        <v>12.18</v>
      </c>
      <c r="E60" s="35">
        <f t="shared" si="22"/>
        <v>3.2796048964662669E-3</v>
      </c>
      <c r="F60" s="47">
        <v>1</v>
      </c>
      <c r="G60" s="60">
        <v>44270</v>
      </c>
      <c r="H60" s="66">
        <v>44196</v>
      </c>
      <c r="I60" s="73" t="s">
        <v>90</v>
      </c>
      <c r="J60" s="33" t="s">
        <v>81</v>
      </c>
      <c r="K60" s="34">
        <f t="shared" si="23"/>
        <v>44284</v>
      </c>
      <c r="L60" s="84"/>
      <c r="M60" s="84">
        <v>44222</v>
      </c>
      <c r="N60" s="35" t="s">
        <v>79</v>
      </c>
      <c r="O60" s="95">
        <f t="shared" si="24"/>
        <v>44284</v>
      </c>
      <c r="P60" s="91"/>
      <c r="Q60" s="35"/>
      <c r="R60" s="35"/>
      <c r="S60" s="95">
        <f t="shared" si="25"/>
        <v>44291</v>
      </c>
      <c r="T60" s="71"/>
      <c r="U60" s="47"/>
      <c r="V60" s="33"/>
      <c r="W60" s="35" t="s">
        <v>265</v>
      </c>
      <c r="X60" s="35"/>
      <c r="Z60" s="27"/>
    </row>
    <row r="61" spans="1:26" s="26" customFormat="1" ht="27" customHeight="1" x14ac:dyDescent="0.25">
      <c r="A61" s="32"/>
      <c r="B61" s="85" t="s">
        <v>181</v>
      </c>
      <c r="C61" s="77" t="s">
        <v>52</v>
      </c>
      <c r="D61" s="56">
        <f t="shared" si="26"/>
        <v>12.18</v>
      </c>
      <c r="E61" s="35">
        <f t="shared" si="22"/>
        <v>3.2796048964662669E-3</v>
      </c>
      <c r="F61" s="47">
        <v>1</v>
      </c>
      <c r="G61" s="60">
        <v>44270</v>
      </c>
      <c r="H61" s="66">
        <v>44196</v>
      </c>
      <c r="I61" s="73" t="s">
        <v>90</v>
      </c>
      <c r="J61" s="33" t="s">
        <v>81</v>
      </c>
      <c r="K61" s="34">
        <f t="shared" si="23"/>
        <v>44284</v>
      </c>
      <c r="L61" s="84"/>
      <c r="M61" s="84">
        <v>44222</v>
      </c>
      <c r="N61" s="35" t="s">
        <v>79</v>
      </c>
      <c r="O61" s="95">
        <f t="shared" si="24"/>
        <v>44284</v>
      </c>
      <c r="P61" s="91"/>
      <c r="Q61" s="35"/>
      <c r="R61" s="35"/>
      <c r="S61" s="95">
        <f t="shared" si="25"/>
        <v>44291</v>
      </c>
      <c r="T61" s="71"/>
      <c r="U61" s="47"/>
      <c r="V61" s="33"/>
      <c r="W61" s="35" t="s">
        <v>265</v>
      </c>
      <c r="X61" s="35"/>
      <c r="Z61" s="27"/>
    </row>
    <row r="62" spans="1:26" s="26" customFormat="1" ht="27" customHeight="1" x14ac:dyDescent="0.25">
      <c r="A62" s="32"/>
      <c r="B62" s="85" t="s">
        <v>183</v>
      </c>
      <c r="C62" s="77" t="s">
        <v>53</v>
      </c>
      <c r="D62" s="56">
        <f t="shared" si="26"/>
        <v>12.18</v>
      </c>
      <c r="E62" s="35">
        <f t="shared" si="22"/>
        <v>3.2796048964662669E-3</v>
      </c>
      <c r="F62" s="47">
        <v>1</v>
      </c>
      <c r="G62" s="60">
        <v>44270</v>
      </c>
      <c r="H62" s="66">
        <v>44196</v>
      </c>
      <c r="I62" s="73" t="s">
        <v>90</v>
      </c>
      <c r="J62" s="33" t="s">
        <v>81</v>
      </c>
      <c r="K62" s="34">
        <f t="shared" si="23"/>
        <v>44284</v>
      </c>
      <c r="L62" s="84"/>
      <c r="M62" s="84">
        <v>44222</v>
      </c>
      <c r="N62" s="35" t="s">
        <v>79</v>
      </c>
      <c r="O62" s="95">
        <f t="shared" si="24"/>
        <v>44284</v>
      </c>
      <c r="P62" s="91"/>
      <c r="Q62" s="35"/>
      <c r="R62" s="35"/>
      <c r="S62" s="95">
        <f t="shared" si="25"/>
        <v>44291</v>
      </c>
      <c r="T62" s="71"/>
      <c r="U62" s="47"/>
      <c r="V62" s="33"/>
      <c r="W62" s="35" t="s">
        <v>265</v>
      </c>
      <c r="X62" s="35"/>
      <c r="Z62" s="27"/>
    </row>
    <row r="63" spans="1:26" s="26" customFormat="1" ht="27" customHeight="1" x14ac:dyDescent="0.25">
      <c r="A63" s="32"/>
      <c r="B63" s="85" t="s">
        <v>184</v>
      </c>
      <c r="C63" s="77" t="s">
        <v>54</v>
      </c>
      <c r="D63" s="56">
        <f t="shared" si="26"/>
        <v>12.18</v>
      </c>
      <c r="E63" s="35">
        <f t="shared" si="22"/>
        <v>3.2796048964662669E-3</v>
      </c>
      <c r="F63" s="47">
        <v>1</v>
      </c>
      <c r="G63" s="60">
        <v>44270</v>
      </c>
      <c r="H63" s="66">
        <v>44196</v>
      </c>
      <c r="I63" s="73" t="s">
        <v>90</v>
      </c>
      <c r="J63" s="33" t="s">
        <v>81</v>
      </c>
      <c r="K63" s="34">
        <f t="shared" si="23"/>
        <v>44284</v>
      </c>
      <c r="L63" s="84"/>
      <c r="M63" s="84">
        <v>44222</v>
      </c>
      <c r="N63" s="35" t="s">
        <v>79</v>
      </c>
      <c r="O63" s="95">
        <f t="shared" si="24"/>
        <v>44284</v>
      </c>
      <c r="P63" s="91"/>
      <c r="Q63" s="35"/>
      <c r="R63" s="35"/>
      <c r="S63" s="95">
        <f t="shared" si="25"/>
        <v>44291</v>
      </c>
      <c r="T63" s="71"/>
      <c r="U63" s="47"/>
      <c r="V63" s="33"/>
      <c r="W63" s="35" t="s">
        <v>265</v>
      </c>
      <c r="X63" s="35"/>
      <c r="Z63" s="27"/>
    </row>
    <row r="64" spans="1:26" s="26" customFormat="1" ht="27" customHeight="1" x14ac:dyDescent="0.25">
      <c r="A64" s="32"/>
      <c r="B64" s="85" t="s">
        <v>185</v>
      </c>
      <c r="C64" s="77" t="s">
        <v>55</v>
      </c>
      <c r="D64" s="56">
        <f t="shared" si="26"/>
        <v>12.18</v>
      </c>
      <c r="E64" s="35">
        <f t="shared" si="22"/>
        <v>3.2796048964662669E-3</v>
      </c>
      <c r="F64" s="47">
        <v>1</v>
      </c>
      <c r="G64" s="60">
        <v>44270</v>
      </c>
      <c r="H64" s="66">
        <v>44196</v>
      </c>
      <c r="I64" s="73" t="s">
        <v>90</v>
      </c>
      <c r="J64" s="33" t="s">
        <v>81</v>
      </c>
      <c r="K64" s="34">
        <f t="shared" si="23"/>
        <v>44284</v>
      </c>
      <c r="L64" s="84"/>
      <c r="M64" s="84">
        <v>44222</v>
      </c>
      <c r="N64" s="35" t="s">
        <v>79</v>
      </c>
      <c r="O64" s="95">
        <f t="shared" si="24"/>
        <v>44284</v>
      </c>
      <c r="P64" s="91"/>
      <c r="Q64" s="35"/>
      <c r="R64" s="35"/>
      <c r="S64" s="95">
        <f t="shared" si="25"/>
        <v>44291</v>
      </c>
      <c r="T64" s="71"/>
      <c r="U64" s="47"/>
      <c r="V64" s="33"/>
      <c r="W64" s="35" t="s">
        <v>265</v>
      </c>
      <c r="X64" s="35"/>
      <c r="Z64" s="27"/>
    </row>
    <row r="65" spans="1:26" s="26" customFormat="1" ht="27" customHeight="1" x14ac:dyDescent="0.25">
      <c r="A65" s="32"/>
      <c r="B65" s="85" t="s">
        <v>186</v>
      </c>
      <c r="C65" s="77" t="s">
        <v>56</v>
      </c>
      <c r="D65" s="56">
        <f t="shared" si="26"/>
        <v>12.18</v>
      </c>
      <c r="E65" s="35">
        <f t="shared" si="22"/>
        <v>3.2796048964662669E-3</v>
      </c>
      <c r="F65" s="47">
        <v>1</v>
      </c>
      <c r="G65" s="60">
        <v>44270</v>
      </c>
      <c r="H65" s="66">
        <v>44196</v>
      </c>
      <c r="I65" s="73" t="s">
        <v>90</v>
      </c>
      <c r="J65" s="33" t="s">
        <v>81</v>
      </c>
      <c r="K65" s="34">
        <f t="shared" si="23"/>
        <v>44284</v>
      </c>
      <c r="L65" s="84"/>
      <c r="M65" s="84">
        <v>44222</v>
      </c>
      <c r="N65" s="35" t="s">
        <v>79</v>
      </c>
      <c r="O65" s="95">
        <f t="shared" si="24"/>
        <v>44284</v>
      </c>
      <c r="P65" s="91"/>
      <c r="Q65" s="35"/>
      <c r="R65" s="35"/>
      <c r="S65" s="95">
        <f t="shared" si="25"/>
        <v>44291</v>
      </c>
      <c r="T65" s="71"/>
      <c r="U65" s="47"/>
      <c r="V65" s="33"/>
      <c r="W65" s="35" t="s">
        <v>265</v>
      </c>
      <c r="X65" s="35"/>
      <c r="Z65" s="27"/>
    </row>
    <row r="66" spans="1:26" s="26" customFormat="1" ht="27" customHeight="1" x14ac:dyDescent="0.25">
      <c r="A66" s="32"/>
      <c r="B66" s="85" t="s">
        <v>187</v>
      </c>
      <c r="C66" s="77" t="s">
        <v>57</v>
      </c>
      <c r="D66" s="56">
        <f t="shared" si="26"/>
        <v>12.18</v>
      </c>
      <c r="E66" s="35">
        <f t="shared" si="22"/>
        <v>3.2796048964662669E-3</v>
      </c>
      <c r="F66" s="47">
        <v>1</v>
      </c>
      <c r="G66" s="60">
        <v>44270</v>
      </c>
      <c r="H66" s="66">
        <v>44196</v>
      </c>
      <c r="I66" s="73" t="s">
        <v>90</v>
      </c>
      <c r="J66" s="33" t="s">
        <v>81</v>
      </c>
      <c r="K66" s="34">
        <f t="shared" si="23"/>
        <v>44284</v>
      </c>
      <c r="L66" s="84"/>
      <c r="M66" s="84">
        <v>44222</v>
      </c>
      <c r="N66" s="35" t="s">
        <v>79</v>
      </c>
      <c r="O66" s="95">
        <f t="shared" si="24"/>
        <v>44284</v>
      </c>
      <c r="P66" s="91"/>
      <c r="Q66" s="35"/>
      <c r="R66" s="35"/>
      <c r="S66" s="95">
        <f t="shared" si="25"/>
        <v>44291</v>
      </c>
      <c r="T66" s="71"/>
      <c r="U66" s="47"/>
      <c r="V66" s="33"/>
      <c r="W66" s="35" t="s">
        <v>265</v>
      </c>
      <c r="X66" s="35"/>
      <c r="Z66" s="27"/>
    </row>
    <row r="67" spans="1:26" s="26" customFormat="1" ht="27" customHeight="1" x14ac:dyDescent="0.25">
      <c r="A67" s="32"/>
      <c r="B67" s="85" t="s">
        <v>188</v>
      </c>
      <c r="C67" s="77" t="s">
        <v>58</v>
      </c>
      <c r="D67" s="56">
        <f t="shared" si="26"/>
        <v>12.18</v>
      </c>
      <c r="E67" s="35">
        <f t="shared" si="22"/>
        <v>3.2796048964662669E-3</v>
      </c>
      <c r="F67" s="47">
        <v>1</v>
      </c>
      <c r="G67" s="60">
        <v>44270</v>
      </c>
      <c r="H67" s="66">
        <v>44196</v>
      </c>
      <c r="I67" s="73" t="s">
        <v>90</v>
      </c>
      <c r="J67" s="33" t="s">
        <v>81</v>
      </c>
      <c r="K67" s="34">
        <f t="shared" si="23"/>
        <v>44284</v>
      </c>
      <c r="L67" s="84"/>
      <c r="M67" s="84">
        <v>44222</v>
      </c>
      <c r="N67" s="35" t="s">
        <v>79</v>
      </c>
      <c r="O67" s="95">
        <f t="shared" si="24"/>
        <v>44284</v>
      </c>
      <c r="P67" s="91"/>
      <c r="Q67" s="35"/>
      <c r="R67" s="35"/>
      <c r="S67" s="95">
        <f t="shared" si="25"/>
        <v>44291</v>
      </c>
      <c r="T67" s="71"/>
      <c r="U67" s="47"/>
      <c r="V67" s="33"/>
      <c r="W67" s="35" t="s">
        <v>265</v>
      </c>
      <c r="X67" s="35"/>
      <c r="Z67" s="27"/>
    </row>
    <row r="68" spans="1:26" s="26" customFormat="1" ht="27" customHeight="1" x14ac:dyDescent="0.25">
      <c r="A68" s="32"/>
      <c r="B68" s="85" t="s">
        <v>189</v>
      </c>
      <c r="C68" s="77" t="s">
        <v>219</v>
      </c>
      <c r="D68" s="56">
        <f t="shared" si="26"/>
        <v>12.18</v>
      </c>
      <c r="E68" s="35">
        <f t="shared" si="22"/>
        <v>3.2796048964662669E-3</v>
      </c>
      <c r="F68" s="47">
        <v>1</v>
      </c>
      <c r="G68" s="60">
        <v>44270</v>
      </c>
      <c r="H68" s="66">
        <v>44196</v>
      </c>
      <c r="I68" s="73" t="s">
        <v>90</v>
      </c>
      <c r="J68" s="33" t="s">
        <v>81</v>
      </c>
      <c r="K68" s="34">
        <f t="shared" si="23"/>
        <v>44284</v>
      </c>
      <c r="L68" s="84"/>
      <c r="M68" s="84">
        <v>44222</v>
      </c>
      <c r="N68" s="35" t="s">
        <v>79</v>
      </c>
      <c r="O68" s="95">
        <f t="shared" si="24"/>
        <v>44284</v>
      </c>
      <c r="P68" s="91"/>
      <c r="Q68" s="35"/>
      <c r="R68" s="35"/>
      <c r="S68" s="95">
        <f t="shared" si="25"/>
        <v>44291</v>
      </c>
      <c r="T68" s="71"/>
      <c r="U68" s="47"/>
      <c r="V68" s="33"/>
      <c r="W68" s="35" t="s">
        <v>265</v>
      </c>
      <c r="X68" s="35"/>
      <c r="Z68" s="27"/>
    </row>
    <row r="69" spans="1:26" s="26" customFormat="1" ht="27" customHeight="1" x14ac:dyDescent="0.25">
      <c r="A69" s="32"/>
      <c r="B69" s="85" t="s">
        <v>190</v>
      </c>
      <c r="C69" s="77" t="s">
        <v>59</v>
      </c>
      <c r="D69" s="56">
        <f t="shared" si="26"/>
        <v>12.18</v>
      </c>
      <c r="E69" s="35">
        <f t="shared" si="22"/>
        <v>3.2796048964662669E-3</v>
      </c>
      <c r="F69" s="47">
        <v>1</v>
      </c>
      <c r="G69" s="60">
        <v>44270</v>
      </c>
      <c r="H69" s="66">
        <v>44196</v>
      </c>
      <c r="I69" s="73" t="s">
        <v>90</v>
      </c>
      <c r="J69" s="33" t="s">
        <v>81</v>
      </c>
      <c r="K69" s="34">
        <f t="shared" si="23"/>
        <v>44284</v>
      </c>
      <c r="L69" s="84"/>
      <c r="M69" s="84">
        <v>44222</v>
      </c>
      <c r="N69" s="35" t="s">
        <v>79</v>
      </c>
      <c r="O69" s="95">
        <f t="shared" si="24"/>
        <v>44284</v>
      </c>
      <c r="P69" s="91"/>
      <c r="Q69" s="35"/>
      <c r="R69" s="35"/>
      <c r="S69" s="95">
        <f t="shared" si="25"/>
        <v>44291</v>
      </c>
      <c r="T69" s="71"/>
      <c r="U69" s="47"/>
      <c r="V69" s="33"/>
      <c r="W69" s="35" t="s">
        <v>265</v>
      </c>
      <c r="X69" s="35"/>
      <c r="Z69" s="27"/>
    </row>
    <row r="70" spans="1:26" s="26" customFormat="1" ht="27" customHeight="1" x14ac:dyDescent="0.25">
      <c r="A70" s="32"/>
      <c r="B70" s="85" t="s">
        <v>191</v>
      </c>
      <c r="C70" s="77" t="s">
        <v>60</v>
      </c>
      <c r="D70" s="56">
        <f t="shared" si="26"/>
        <v>12.18</v>
      </c>
      <c r="E70" s="35">
        <f t="shared" si="22"/>
        <v>3.2796048964662669E-3</v>
      </c>
      <c r="F70" s="47">
        <v>1</v>
      </c>
      <c r="G70" s="60">
        <v>44270</v>
      </c>
      <c r="H70" s="66">
        <v>44196</v>
      </c>
      <c r="I70" s="73" t="s">
        <v>90</v>
      </c>
      <c r="J70" s="33" t="s">
        <v>81</v>
      </c>
      <c r="K70" s="34">
        <f t="shared" si="23"/>
        <v>44284</v>
      </c>
      <c r="L70" s="84"/>
      <c r="M70" s="84">
        <v>44222</v>
      </c>
      <c r="N70" s="35" t="s">
        <v>79</v>
      </c>
      <c r="O70" s="95">
        <f t="shared" si="24"/>
        <v>44284</v>
      </c>
      <c r="P70" s="91"/>
      <c r="Q70" s="35"/>
      <c r="R70" s="35"/>
      <c r="S70" s="95">
        <f t="shared" si="25"/>
        <v>44291</v>
      </c>
      <c r="T70" s="71"/>
      <c r="U70" s="47"/>
      <c r="V70" s="33"/>
      <c r="W70" s="35" t="s">
        <v>265</v>
      </c>
      <c r="X70" s="35"/>
      <c r="Z70" s="27"/>
    </row>
    <row r="71" spans="1:26" s="26" customFormat="1" ht="27" customHeight="1" x14ac:dyDescent="0.25">
      <c r="A71" s="32"/>
      <c r="B71" s="85" t="s">
        <v>192</v>
      </c>
      <c r="C71" s="77" t="s">
        <v>61</v>
      </c>
      <c r="D71" s="56">
        <f t="shared" si="26"/>
        <v>12.18</v>
      </c>
      <c r="E71" s="35">
        <f t="shared" si="22"/>
        <v>3.2796048964662669E-3</v>
      </c>
      <c r="F71" s="47">
        <v>1</v>
      </c>
      <c r="G71" s="60">
        <v>44270</v>
      </c>
      <c r="H71" s="66">
        <v>44196</v>
      </c>
      <c r="I71" s="73" t="s">
        <v>90</v>
      </c>
      <c r="J71" s="33" t="s">
        <v>81</v>
      </c>
      <c r="K71" s="34">
        <f t="shared" si="23"/>
        <v>44284</v>
      </c>
      <c r="L71" s="84"/>
      <c r="M71" s="84">
        <v>44222</v>
      </c>
      <c r="N71" s="35" t="s">
        <v>79</v>
      </c>
      <c r="O71" s="95">
        <f t="shared" si="24"/>
        <v>44284</v>
      </c>
      <c r="P71" s="91"/>
      <c r="Q71" s="35"/>
      <c r="R71" s="35"/>
      <c r="S71" s="95">
        <f t="shared" si="25"/>
        <v>44291</v>
      </c>
      <c r="T71" s="71"/>
      <c r="U71" s="47"/>
      <c r="V71" s="33"/>
      <c r="W71" s="35" t="s">
        <v>265</v>
      </c>
      <c r="X71" s="35"/>
      <c r="Z71" s="27"/>
    </row>
    <row r="72" spans="1:26" s="26" customFormat="1" ht="27" customHeight="1" x14ac:dyDescent="0.25">
      <c r="A72" s="32"/>
      <c r="B72" s="85" t="s">
        <v>193</v>
      </c>
      <c r="C72" s="77" t="s">
        <v>44</v>
      </c>
      <c r="D72" s="56">
        <f t="shared" si="26"/>
        <v>12.18</v>
      </c>
      <c r="E72" s="35">
        <f t="shared" si="22"/>
        <v>3.2796048964662669E-3</v>
      </c>
      <c r="F72" s="47">
        <v>1</v>
      </c>
      <c r="G72" s="60">
        <v>44270</v>
      </c>
      <c r="H72" s="66">
        <v>44196</v>
      </c>
      <c r="I72" s="73" t="s">
        <v>90</v>
      </c>
      <c r="J72" s="33" t="s">
        <v>81</v>
      </c>
      <c r="K72" s="34">
        <f t="shared" si="23"/>
        <v>44284</v>
      </c>
      <c r="L72" s="84"/>
      <c r="M72" s="84">
        <v>44222</v>
      </c>
      <c r="N72" s="35" t="s">
        <v>79</v>
      </c>
      <c r="O72" s="95">
        <f t="shared" si="24"/>
        <v>44284</v>
      </c>
      <c r="P72" s="91"/>
      <c r="Q72" s="35"/>
      <c r="R72" s="35"/>
      <c r="S72" s="95">
        <f t="shared" si="25"/>
        <v>44291</v>
      </c>
      <c r="T72" s="71"/>
      <c r="U72" s="47"/>
      <c r="V72" s="33"/>
      <c r="W72" s="35" t="s">
        <v>265</v>
      </c>
      <c r="X72" s="35"/>
      <c r="Z72" s="27"/>
    </row>
    <row r="73" spans="1:26" s="26" customFormat="1" ht="27" customHeight="1" x14ac:dyDescent="0.25">
      <c r="A73" s="32"/>
      <c r="B73" s="85" t="s">
        <v>194</v>
      </c>
      <c r="C73" s="77" t="s">
        <v>62</v>
      </c>
      <c r="D73" s="56">
        <f t="shared" si="26"/>
        <v>12.18</v>
      </c>
      <c r="E73" s="35">
        <f t="shared" si="22"/>
        <v>3.2796048964662669E-3</v>
      </c>
      <c r="F73" s="47">
        <v>1</v>
      </c>
      <c r="G73" s="60">
        <v>44270</v>
      </c>
      <c r="H73" s="66">
        <v>44196</v>
      </c>
      <c r="I73" s="73" t="s">
        <v>90</v>
      </c>
      <c r="J73" s="33" t="s">
        <v>81</v>
      </c>
      <c r="K73" s="34">
        <f t="shared" si="23"/>
        <v>44284</v>
      </c>
      <c r="L73" s="84"/>
      <c r="M73" s="84">
        <v>44222</v>
      </c>
      <c r="N73" s="35" t="s">
        <v>79</v>
      </c>
      <c r="O73" s="95">
        <f t="shared" si="24"/>
        <v>44284</v>
      </c>
      <c r="P73" s="91"/>
      <c r="Q73" s="35"/>
      <c r="R73" s="35"/>
      <c r="S73" s="95">
        <f t="shared" si="25"/>
        <v>44291</v>
      </c>
      <c r="T73" s="71"/>
      <c r="U73" s="47"/>
      <c r="V73" s="33"/>
      <c r="W73" s="35" t="s">
        <v>265</v>
      </c>
      <c r="X73" s="35"/>
      <c r="Z73" s="27"/>
    </row>
    <row r="74" spans="1:26" s="26" customFormat="1" ht="27" customHeight="1" x14ac:dyDescent="0.25">
      <c r="A74" s="32"/>
      <c r="B74" s="85" t="s">
        <v>195</v>
      </c>
      <c r="C74" s="77" t="s">
        <v>63</v>
      </c>
      <c r="D74" s="56">
        <f t="shared" si="26"/>
        <v>12.18</v>
      </c>
      <c r="E74" s="35">
        <f t="shared" si="22"/>
        <v>3.2796048964662669E-3</v>
      </c>
      <c r="F74" s="47">
        <v>1</v>
      </c>
      <c r="G74" s="60">
        <v>44270</v>
      </c>
      <c r="H74" s="66">
        <v>44196</v>
      </c>
      <c r="I74" s="73" t="s">
        <v>90</v>
      </c>
      <c r="J74" s="33" t="s">
        <v>81</v>
      </c>
      <c r="K74" s="34">
        <f t="shared" si="23"/>
        <v>44284</v>
      </c>
      <c r="L74" s="84"/>
      <c r="M74" s="84">
        <v>44222</v>
      </c>
      <c r="N74" s="35" t="s">
        <v>79</v>
      </c>
      <c r="O74" s="95">
        <f t="shared" si="24"/>
        <v>44284</v>
      </c>
      <c r="P74" s="91"/>
      <c r="Q74" s="35"/>
      <c r="R74" s="35"/>
      <c r="S74" s="95">
        <f t="shared" si="25"/>
        <v>44291</v>
      </c>
      <c r="T74" s="71"/>
      <c r="U74" s="47"/>
      <c r="V74" s="33"/>
      <c r="W74" s="35" t="s">
        <v>265</v>
      </c>
      <c r="X74" s="35"/>
      <c r="Z74" s="27"/>
    </row>
    <row r="75" spans="1:26" s="26" customFormat="1" ht="27" customHeight="1" x14ac:dyDescent="0.25">
      <c r="A75" s="32"/>
      <c r="B75" s="85" t="s">
        <v>196</v>
      </c>
      <c r="C75" s="77" t="s">
        <v>64</v>
      </c>
      <c r="D75" s="56">
        <f t="shared" si="26"/>
        <v>12.18</v>
      </c>
      <c r="E75" s="35">
        <f t="shared" si="22"/>
        <v>3.2796048964662669E-3</v>
      </c>
      <c r="F75" s="47">
        <v>1</v>
      </c>
      <c r="G75" s="60">
        <v>44270</v>
      </c>
      <c r="H75" s="66">
        <v>44196</v>
      </c>
      <c r="I75" s="73" t="s">
        <v>90</v>
      </c>
      <c r="J75" s="33" t="s">
        <v>81</v>
      </c>
      <c r="K75" s="34">
        <f t="shared" si="23"/>
        <v>44284</v>
      </c>
      <c r="L75" s="84"/>
      <c r="M75" s="84">
        <v>44222</v>
      </c>
      <c r="N75" s="35" t="s">
        <v>79</v>
      </c>
      <c r="O75" s="95">
        <f t="shared" si="24"/>
        <v>44284</v>
      </c>
      <c r="P75" s="91"/>
      <c r="Q75" s="35"/>
      <c r="R75" s="35"/>
      <c r="S75" s="95">
        <f t="shared" si="25"/>
        <v>44291</v>
      </c>
      <c r="T75" s="71"/>
      <c r="U75" s="47"/>
      <c r="V75" s="33"/>
      <c r="W75" s="35" t="s">
        <v>265</v>
      </c>
      <c r="X75" s="35"/>
      <c r="Z75" s="27"/>
    </row>
    <row r="76" spans="1:26" s="26" customFormat="1" ht="27" customHeight="1" x14ac:dyDescent="0.25">
      <c r="A76" s="32"/>
      <c r="B76" s="85" t="s">
        <v>197</v>
      </c>
      <c r="C76" s="77" t="s">
        <v>65</v>
      </c>
      <c r="D76" s="56">
        <f t="shared" si="26"/>
        <v>12.18</v>
      </c>
      <c r="E76" s="35">
        <f t="shared" si="22"/>
        <v>3.2796048964662669E-3</v>
      </c>
      <c r="F76" s="47">
        <v>1</v>
      </c>
      <c r="G76" s="60">
        <v>44270</v>
      </c>
      <c r="H76" s="66">
        <v>44196</v>
      </c>
      <c r="I76" s="73" t="s">
        <v>90</v>
      </c>
      <c r="J76" s="33" t="s">
        <v>81</v>
      </c>
      <c r="K76" s="34">
        <f t="shared" si="23"/>
        <v>44284</v>
      </c>
      <c r="L76" s="84"/>
      <c r="M76" s="84">
        <v>44222</v>
      </c>
      <c r="N76" s="35" t="s">
        <v>79</v>
      </c>
      <c r="O76" s="95">
        <f t="shared" si="24"/>
        <v>44284</v>
      </c>
      <c r="P76" s="91"/>
      <c r="Q76" s="35"/>
      <c r="R76" s="35"/>
      <c r="S76" s="95">
        <f t="shared" si="25"/>
        <v>44291</v>
      </c>
      <c r="T76" s="71"/>
      <c r="U76" s="47"/>
      <c r="V76" s="33"/>
      <c r="W76" s="35" t="s">
        <v>265</v>
      </c>
      <c r="X76" s="35"/>
      <c r="Z76" s="27"/>
    </row>
    <row r="77" spans="1:26" s="26" customFormat="1" ht="27" customHeight="1" x14ac:dyDescent="0.25">
      <c r="A77" s="32"/>
      <c r="B77" s="85" t="s">
        <v>198</v>
      </c>
      <c r="C77" s="77" t="s">
        <v>66</v>
      </c>
      <c r="D77" s="56">
        <f t="shared" si="26"/>
        <v>12.18</v>
      </c>
      <c r="E77" s="35">
        <f t="shared" si="22"/>
        <v>3.2796048964662669E-3</v>
      </c>
      <c r="F77" s="47">
        <v>1</v>
      </c>
      <c r="G77" s="60">
        <v>44270</v>
      </c>
      <c r="H77" s="66">
        <v>44196</v>
      </c>
      <c r="I77" s="73" t="s">
        <v>90</v>
      </c>
      <c r="J77" s="33" t="s">
        <v>81</v>
      </c>
      <c r="K77" s="34">
        <f t="shared" si="23"/>
        <v>44284</v>
      </c>
      <c r="L77" s="84"/>
      <c r="M77" s="84">
        <v>44222</v>
      </c>
      <c r="N77" s="35" t="s">
        <v>79</v>
      </c>
      <c r="O77" s="95">
        <f t="shared" si="24"/>
        <v>44284</v>
      </c>
      <c r="P77" s="91"/>
      <c r="Q77" s="35"/>
      <c r="R77" s="35"/>
      <c r="S77" s="95">
        <f t="shared" si="25"/>
        <v>44291</v>
      </c>
      <c r="T77" s="71"/>
      <c r="U77" s="47"/>
      <c r="V77" s="33"/>
      <c r="W77" s="35" t="s">
        <v>265</v>
      </c>
      <c r="X77" s="35"/>
      <c r="Z77" s="27"/>
    </row>
    <row r="78" spans="1:26" s="26" customFormat="1" ht="27" customHeight="1" x14ac:dyDescent="0.25">
      <c r="A78" s="32"/>
      <c r="B78" s="85" t="s">
        <v>199</v>
      </c>
      <c r="C78" s="77" t="s">
        <v>67</v>
      </c>
      <c r="D78" s="56">
        <f t="shared" si="26"/>
        <v>12.18</v>
      </c>
      <c r="E78" s="35">
        <f t="shared" si="22"/>
        <v>3.2796048964662669E-3</v>
      </c>
      <c r="F78" s="47">
        <v>1</v>
      </c>
      <c r="G78" s="60">
        <v>44270</v>
      </c>
      <c r="H78" s="66">
        <v>44196</v>
      </c>
      <c r="I78" s="73" t="s">
        <v>90</v>
      </c>
      <c r="J78" s="33" t="s">
        <v>81</v>
      </c>
      <c r="K78" s="34">
        <f t="shared" si="23"/>
        <v>44284</v>
      </c>
      <c r="L78" s="84"/>
      <c r="M78" s="84">
        <v>44222</v>
      </c>
      <c r="N78" s="35" t="s">
        <v>79</v>
      </c>
      <c r="O78" s="95">
        <f t="shared" si="24"/>
        <v>44284</v>
      </c>
      <c r="P78" s="91"/>
      <c r="Q78" s="35"/>
      <c r="R78" s="35"/>
      <c r="S78" s="95">
        <f t="shared" si="25"/>
        <v>44291</v>
      </c>
      <c r="T78" s="71"/>
      <c r="U78" s="47"/>
      <c r="V78" s="33"/>
      <c r="W78" s="35" t="s">
        <v>265</v>
      </c>
      <c r="X78" s="35"/>
      <c r="Z78" s="27"/>
    </row>
    <row r="79" spans="1:26" s="26" customFormat="1" ht="27" customHeight="1" x14ac:dyDescent="0.25">
      <c r="A79" s="32"/>
      <c r="B79" s="85" t="s">
        <v>200</v>
      </c>
      <c r="C79" s="77" t="s">
        <v>68</v>
      </c>
      <c r="D79" s="56">
        <f t="shared" si="26"/>
        <v>12.18</v>
      </c>
      <c r="E79" s="35">
        <f t="shared" si="22"/>
        <v>3.2796048964662669E-3</v>
      </c>
      <c r="F79" s="47">
        <v>1</v>
      </c>
      <c r="G79" s="60">
        <v>44270</v>
      </c>
      <c r="H79" s="66">
        <v>44196</v>
      </c>
      <c r="I79" s="73" t="s">
        <v>90</v>
      </c>
      <c r="J79" s="33" t="s">
        <v>81</v>
      </c>
      <c r="K79" s="34">
        <f t="shared" si="23"/>
        <v>44284</v>
      </c>
      <c r="L79" s="84"/>
      <c r="M79" s="84">
        <v>44222</v>
      </c>
      <c r="N79" s="35" t="s">
        <v>79</v>
      </c>
      <c r="O79" s="95">
        <f t="shared" si="24"/>
        <v>44284</v>
      </c>
      <c r="P79" s="91"/>
      <c r="Q79" s="35"/>
      <c r="R79" s="35"/>
      <c r="S79" s="95">
        <f t="shared" si="25"/>
        <v>44291</v>
      </c>
      <c r="T79" s="71"/>
      <c r="U79" s="47"/>
      <c r="V79" s="33"/>
      <c r="W79" s="35" t="s">
        <v>265</v>
      </c>
      <c r="X79" s="35"/>
      <c r="Z79" s="27"/>
    </row>
    <row r="80" spans="1:26" s="26" customFormat="1" ht="27" customHeight="1" x14ac:dyDescent="0.25">
      <c r="A80" s="32"/>
      <c r="B80" s="85" t="s">
        <v>201</v>
      </c>
      <c r="C80" s="77" t="s">
        <v>69</v>
      </c>
      <c r="D80" s="56">
        <f t="shared" si="26"/>
        <v>12.18</v>
      </c>
      <c r="E80" s="35">
        <f t="shared" si="22"/>
        <v>3.2796048964662669E-3</v>
      </c>
      <c r="F80" s="47">
        <v>1</v>
      </c>
      <c r="G80" s="60">
        <v>44270</v>
      </c>
      <c r="H80" s="66">
        <v>44196</v>
      </c>
      <c r="I80" s="73" t="s">
        <v>90</v>
      </c>
      <c r="J80" s="33" t="s">
        <v>81</v>
      </c>
      <c r="K80" s="34">
        <f t="shared" si="23"/>
        <v>44284</v>
      </c>
      <c r="L80" s="84"/>
      <c r="M80" s="84">
        <v>44222</v>
      </c>
      <c r="N80" s="35" t="s">
        <v>79</v>
      </c>
      <c r="O80" s="95">
        <f t="shared" si="24"/>
        <v>44284</v>
      </c>
      <c r="P80" s="91"/>
      <c r="Q80" s="35"/>
      <c r="R80" s="35"/>
      <c r="S80" s="95">
        <f t="shared" si="25"/>
        <v>44291</v>
      </c>
      <c r="T80" s="71"/>
      <c r="U80" s="47"/>
      <c r="V80" s="33"/>
      <c r="W80" s="35" t="s">
        <v>265</v>
      </c>
      <c r="X80" s="35"/>
      <c r="Z80" s="27"/>
    </row>
    <row r="81" spans="1:26" s="26" customFormat="1" ht="27" customHeight="1" x14ac:dyDescent="0.25">
      <c r="A81" s="32"/>
      <c r="B81" s="85" t="s">
        <v>202</v>
      </c>
      <c r="C81" s="77" t="s">
        <v>70</v>
      </c>
      <c r="D81" s="56">
        <f t="shared" si="26"/>
        <v>12.18</v>
      </c>
      <c r="E81" s="35">
        <f t="shared" si="22"/>
        <v>3.2796048964662669E-3</v>
      </c>
      <c r="F81" s="47">
        <v>1</v>
      </c>
      <c r="G81" s="60">
        <v>44270</v>
      </c>
      <c r="H81" s="66">
        <v>44196</v>
      </c>
      <c r="I81" s="73" t="s">
        <v>90</v>
      </c>
      <c r="J81" s="33" t="s">
        <v>81</v>
      </c>
      <c r="K81" s="34">
        <f t="shared" si="23"/>
        <v>44284</v>
      </c>
      <c r="L81" s="84"/>
      <c r="M81" s="84">
        <v>44222</v>
      </c>
      <c r="N81" s="35" t="s">
        <v>79</v>
      </c>
      <c r="O81" s="95">
        <f t="shared" si="24"/>
        <v>44284</v>
      </c>
      <c r="P81" s="91"/>
      <c r="Q81" s="35"/>
      <c r="R81" s="35"/>
      <c r="S81" s="95">
        <f t="shared" si="25"/>
        <v>44291</v>
      </c>
      <c r="T81" s="71"/>
      <c r="U81" s="47"/>
      <c r="V81" s="33"/>
      <c r="W81" s="35" t="s">
        <v>265</v>
      </c>
      <c r="X81" s="35"/>
      <c r="Z81" s="27"/>
    </row>
    <row r="82" spans="1:26" s="26" customFormat="1" ht="27" customHeight="1" x14ac:dyDescent="0.25">
      <c r="A82" s="32"/>
      <c r="B82" s="85" t="s">
        <v>203</v>
      </c>
      <c r="C82" s="77" t="s">
        <v>71</v>
      </c>
      <c r="D82" s="56">
        <f t="shared" si="26"/>
        <v>12.18</v>
      </c>
      <c r="E82" s="35">
        <f t="shared" si="22"/>
        <v>3.2796048964662669E-3</v>
      </c>
      <c r="F82" s="47">
        <v>1</v>
      </c>
      <c r="G82" s="60">
        <v>44270</v>
      </c>
      <c r="H82" s="66">
        <v>44196</v>
      </c>
      <c r="I82" s="73" t="s">
        <v>90</v>
      </c>
      <c r="J82" s="33" t="s">
        <v>81</v>
      </c>
      <c r="K82" s="34">
        <f t="shared" si="23"/>
        <v>44284</v>
      </c>
      <c r="L82" s="84"/>
      <c r="M82" s="84">
        <v>44222</v>
      </c>
      <c r="N82" s="35" t="s">
        <v>79</v>
      </c>
      <c r="O82" s="95">
        <f t="shared" si="24"/>
        <v>44284</v>
      </c>
      <c r="P82" s="91"/>
      <c r="Q82" s="35"/>
      <c r="R82" s="35"/>
      <c r="S82" s="95">
        <f t="shared" si="25"/>
        <v>44291</v>
      </c>
      <c r="T82" s="71"/>
      <c r="U82" s="47"/>
      <c r="V82" s="33"/>
      <c r="W82" s="35" t="s">
        <v>265</v>
      </c>
      <c r="X82" s="35"/>
      <c r="Z82" s="27"/>
    </row>
    <row r="83" spans="1:26" s="26" customFormat="1" ht="27" customHeight="1" x14ac:dyDescent="0.25">
      <c r="A83" s="32"/>
      <c r="B83" s="85" t="s">
        <v>204</v>
      </c>
      <c r="C83" s="77" t="s">
        <v>72</v>
      </c>
      <c r="D83" s="56">
        <f t="shared" si="26"/>
        <v>12.18</v>
      </c>
      <c r="E83" s="35">
        <f t="shared" si="22"/>
        <v>3.2796048964662669E-3</v>
      </c>
      <c r="F83" s="47">
        <v>1</v>
      </c>
      <c r="G83" s="60">
        <v>44270</v>
      </c>
      <c r="H83" s="66">
        <v>44196</v>
      </c>
      <c r="I83" s="73" t="s">
        <v>90</v>
      </c>
      <c r="J83" s="33" t="s">
        <v>81</v>
      </c>
      <c r="K83" s="34">
        <f t="shared" si="23"/>
        <v>44284</v>
      </c>
      <c r="L83" s="84"/>
      <c r="M83" s="84">
        <v>44222</v>
      </c>
      <c r="N83" s="35" t="s">
        <v>79</v>
      </c>
      <c r="O83" s="95">
        <f t="shared" si="24"/>
        <v>44284</v>
      </c>
      <c r="P83" s="91"/>
      <c r="Q83" s="35"/>
      <c r="R83" s="35"/>
      <c r="S83" s="95">
        <f t="shared" si="25"/>
        <v>44291</v>
      </c>
      <c r="T83" s="71"/>
      <c r="U83" s="47"/>
      <c r="V83" s="33"/>
      <c r="W83" s="35" t="s">
        <v>265</v>
      </c>
      <c r="X83" s="35"/>
      <c r="Z83" s="27"/>
    </row>
    <row r="84" spans="1:26" s="26" customFormat="1" ht="27" customHeight="1" x14ac:dyDescent="0.25">
      <c r="A84" s="32"/>
      <c r="B84" s="85" t="s">
        <v>205</v>
      </c>
      <c r="C84" s="77" t="s">
        <v>73</v>
      </c>
      <c r="D84" s="56">
        <f t="shared" si="26"/>
        <v>12.18</v>
      </c>
      <c r="E84" s="35">
        <f t="shared" si="22"/>
        <v>3.2796048964662669E-3</v>
      </c>
      <c r="F84" s="47">
        <v>1</v>
      </c>
      <c r="G84" s="60">
        <v>44270</v>
      </c>
      <c r="H84" s="66">
        <v>44196</v>
      </c>
      <c r="I84" s="73" t="s">
        <v>90</v>
      </c>
      <c r="J84" s="33" t="s">
        <v>81</v>
      </c>
      <c r="K84" s="34">
        <f t="shared" si="23"/>
        <v>44284</v>
      </c>
      <c r="L84" s="84"/>
      <c r="M84" s="84">
        <v>44222</v>
      </c>
      <c r="N84" s="35" t="s">
        <v>79</v>
      </c>
      <c r="O84" s="95">
        <f t="shared" si="24"/>
        <v>44284</v>
      </c>
      <c r="P84" s="91"/>
      <c r="Q84" s="35"/>
      <c r="R84" s="35"/>
      <c r="S84" s="95">
        <f t="shared" si="25"/>
        <v>44291</v>
      </c>
      <c r="T84" s="71"/>
      <c r="U84" s="47"/>
      <c r="V84" s="33"/>
      <c r="W84" s="35" t="s">
        <v>265</v>
      </c>
      <c r="X84" s="35"/>
      <c r="Z84" s="27"/>
    </row>
    <row r="85" spans="1:26" s="26" customFormat="1" ht="27" customHeight="1" x14ac:dyDescent="0.25">
      <c r="A85" s="32"/>
      <c r="B85" s="85" t="s">
        <v>206</v>
      </c>
      <c r="C85" s="77" t="s">
        <v>74</v>
      </c>
      <c r="D85" s="56">
        <f t="shared" si="26"/>
        <v>12.18</v>
      </c>
      <c r="E85" s="35">
        <f t="shared" si="22"/>
        <v>3.2796048964662669E-3</v>
      </c>
      <c r="F85" s="47">
        <v>1</v>
      </c>
      <c r="G85" s="60">
        <v>44270</v>
      </c>
      <c r="H85" s="66">
        <v>44196</v>
      </c>
      <c r="I85" s="73" t="s">
        <v>90</v>
      </c>
      <c r="J85" s="33" t="s">
        <v>81</v>
      </c>
      <c r="K85" s="34">
        <f t="shared" si="23"/>
        <v>44284</v>
      </c>
      <c r="L85" s="84"/>
      <c r="M85" s="84">
        <v>44222</v>
      </c>
      <c r="N85" s="35" t="s">
        <v>79</v>
      </c>
      <c r="O85" s="95">
        <f t="shared" si="24"/>
        <v>44284</v>
      </c>
      <c r="P85" s="91"/>
      <c r="Q85" s="35"/>
      <c r="R85" s="35"/>
      <c r="S85" s="95">
        <f t="shared" si="25"/>
        <v>44291</v>
      </c>
      <c r="T85" s="71"/>
      <c r="U85" s="47"/>
      <c r="V85" s="33"/>
      <c r="W85" s="35" t="s">
        <v>265</v>
      </c>
      <c r="X85" s="35"/>
      <c r="Z85" s="27"/>
    </row>
    <row r="86" spans="1:26" s="26" customFormat="1" ht="27" customHeight="1" x14ac:dyDescent="0.25">
      <c r="A86" s="48">
        <v>13</v>
      </c>
      <c r="B86" s="48" t="s">
        <v>207</v>
      </c>
      <c r="C86" s="33" t="s">
        <v>21</v>
      </c>
      <c r="D86" s="56">
        <v>30.240000000000002</v>
      </c>
      <c r="E86" s="35">
        <f>D86/$D$125</f>
        <v>8.1424673291576287E-3</v>
      </c>
      <c r="F86" s="47">
        <v>1</v>
      </c>
      <c r="G86" s="60">
        <v>44270</v>
      </c>
      <c r="H86" s="66">
        <v>44196</v>
      </c>
      <c r="I86" s="73" t="s">
        <v>92</v>
      </c>
      <c r="J86" s="33" t="s">
        <v>81</v>
      </c>
      <c r="K86" s="34">
        <f t="shared" si="23"/>
        <v>44284</v>
      </c>
      <c r="L86" s="84"/>
      <c r="M86" s="84">
        <v>44204</v>
      </c>
      <c r="N86" s="35" t="s">
        <v>79</v>
      </c>
      <c r="O86" s="95">
        <f t="shared" si="24"/>
        <v>44284</v>
      </c>
      <c r="P86" s="91"/>
      <c r="Q86" s="35"/>
      <c r="R86" s="35"/>
      <c r="S86" s="95">
        <f t="shared" si="25"/>
        <v>44291</v>
      </c>
      <c r="T86" s="71"/>
      <c r="U86" s="47"/>
      <c r="V86" s="33"/>
      <c r="W86" s="35" t="s">
        <v>265</v>
      </c>
      <c r="X86" s="35"/>
      <c r="Z86" s="27"/>
    </row>
    <row r="87" spans="1:26" s="26" customFormat="1" ht="27" customHeight="1" x14ac:dyDescent="0.25">
      <c r="A87" s="32">
        <v>14</v>
      </c>
      <c r="B87" s="48" t="s">
        <v>208</v>
      </c>
      <c r="C87" s="33" t="s">
        <v>22</v>
      </c>
      <c r="D87" s="56">
        <v>112.26599999999999</v>
      </c>
      <c r="E87" s="53">
        <f>D87/$D$125</f>
        <v>3.0228909959497691E-2</v>
      </c>
      <c r="F87" s="47">
        <v>1</v>
      </c>
      <c r="G87" s="60">
        <v>44270</v>
      </c>
      <c r="H87" s="66">
        <v>44196</v>
      </c>
      <c r="I87" s="73" t="s">
        <v>91</v>
      </c>
      <c r="J87" s="33" t="s">
        <v>81</v>
      </c>
      <c r="K87" s="34">
        <f t="shared" si="23"/>
        <v>44284</v>
      </c>
      <c r="L87" s="84">
        <v>44214</v>
      </c>
      <c r="M87" s="74" t="s">
        <v>96</v>
      </c>
      <c r="N87" s="35" t="s">
        <v>78</v>
      </c>
      <c r="O87" s="34">
        <f>K87+14</f>
        <v>44298</v>
      </c>
      <c r="P87" s="91">
        <v>44287</v>
      </c>
      <c r="Q87" s="74" t="s">
        <v>120</v>
      </c>
      <c r="R87" s="35" t="s">
        <v>132</v>
      </c>
      <c r="S87" s="34">
        <f>O87+7</f>
        <v>44305</v>
      </c>
      <c r="T87" s="84"/>
      <c r="U87" s="84">
        <v>44305</v>
      </c>
      <c r="V87" s="35" t="s">
        <v>79</v>
      </c>
      <c r="W87" s="35" t="s">
        <v>266</v>
      </c>
      <c r="X87" s="35"/>
      <c r="Z87" s="27"/>
    </row>
    <row r="88" spans="1:26" s="26" customFormat="1" ht="27" customHeight="1" x14ac:dyDescent="0.25">
      <c r="A88" s="48">
        <v>15</v>
      </c>
      <c r="B88" s="48" t="s">
        <v>209</v>
      </c>
      <c r="C88" s="33" t="s">
        <v>23</v>
      </c>
      <c r="D88" s="56">
        <v>144.39600000000002</v>
      </c>
      <c r="E88" s="53">
        <f>D88/$D$125</f>
        <v>3.8880281496727676E-2</v>
      </c>
      <c r="F88" s="47">
        <v>1</v>
      </c>
      <c r="G88" s="60">
        <v>44270</v>
      </c>
      <c r="H88" s="66">
        <v>44183</v>
      </c>
      <c r="I88" s="73" t="s">
        <v>94</v>
      </c>
      <c r="J88" s="33" t="s">
        <v>81</v>
      </c>
      <c r="K88" s="34">
        <f t="shared" si="23"/>
        <v>44284</v>
      </c>
      <c r="L88" s="84"/>
      <c r="M88" s="84">
        <v>44230</v>
      </c>
      <c r="N88" s="35" t="s">
        <v>79</v>
      </c>
      <c r="O88" s="95">
        <f t="shared" ref="O88:O89" si="27">G88+14</f>
        <v>44284</v>
      </c>
      <c r="P88" s="91"/>
      <c r="Q88" s="35"/>
      <c r="R88" s="35"/>
      <c r="S88" s="95">
        <f>O88+7</f>
        <v>44291</v>
      </c>
      <c r="T88" s="72"/>
      <c r="U88" s="100"/>
      <c r="V88" s="52"/>
      <c r="W88" s="35" t="s">
        <v>267</v>
      </c>
      <c r="X88" s="35"/>
      <c r="Z88" s="27"/>
    </row>
    <row r="89" spans="1:26" s="26" customFormat="1" ht="27" customHeight="1" x14ac:dyDescent="0.25">
      <c r="A89" s="32">
        <v>16</v>
      </c>
      <c r="B89" s="48" t="s">
        <v>210</v>
      </c>
      <c r="C89" s="33" t="s">
        <v>24</v>
      </c>
      <c r="D89" s="56">
        <v>26.756</v>
      </c>
      <c r="E89" s="53">
        <f>D89/$D$125</f>
        <v>7.2043603127956842E-3</v>
      </c>
      <c r="F89" s="47">
        <v>1</v>
      </c>
      <c r="G89" s="60">
        <v>44270</v>
      </c>
      <c r="H89" s="66">
        <v>44175</v>
      </c>
      <c r="I89" s="73" t="s">
        <v>95</v>
      </c>
      <c r="J89" s="33" t="s">
        <v>81</v>
      </c>
      <c r="K89" s="34">
        <f t="shared" si="23"/>
        <v>44284</v>
      </c>
      <c r="L89" s="84"/>
      <c r="M89" s="84">
        <v>44186</v>
      </c>
      <c r="N89" s="35" t="s">
        <v>79</v>
      </c>
      <c r="O89" s="95">
        <f t="shared" si="27"/>
        <v>44284</v>
      </c>
      <c r="P89" s="91"/>
      <c r="Q89" s="35"/>
      <c r="R89" s="35"/>
      <c r="S89" s="95">
        <f>O89+7</f>
        <v>44291</v>
      </c>
      <c r="T89" s="72"/>
      <c r="U89" s="100"/>
      <c r="V89" s="52"/>
      <c r="W89" s="35" t="s">
        <v>267</v>
      </c>
      <c r="X89" s="35"/>
      <c r="Z89" s="27"/>
    </row>
    <row r="90" spans="1:26" s="36" customFormat="1" ht="27" customHeight="1" x14ac:dyDescent="0.2">
      <c r="A90" s="42" t="s">
        <v>5</v>
      </c>
      <c r="B90" s="51" t="s">
        <v>141</v>
      </c>
      <c r="C90" s="24"/>
      <c r="D90" s="55">
        <f>SUM(D91:D124)</f>
        <v>1167.2680000000012</v>
      </c>
      <c r="E90" s="25">
        <f>SUM(E91:E124)</f>
        <v>0.31430031595142727</v>
      </c>
      <c r="F90" s="45">
        <f>SUM(F91:F124)</f>
        <v>33</v>
      </c>
      <c r="G90" s="45"/>
      <c r="H90" s="67"/>
      <c r="I90" s="24"/>
      <c r="J90" s="24"/>
      <c r="K90" s="45"/>
      <c r="L90" s="45"/>
      <c r="M90" s="24"/>
      <c r="N90" s="24"/>
      <c r="O90" s="45"/>
      <c r="P90" s="65"/>
      <c r="Q90" s="24"/>
      <c r="R90" s="24"/>
      <c r="S90" s="24"/>
      <c r="T90" s="69"/>
      <c r="U90" s="45"/>
      <c r="V90" s="24"/>
      <c r="W90" s="45"/>
      <c r="X90" s="45"/>
      <c r="Z90" s="23"/>
    </row>
    <row r="91" spans="1:26" s="26" customFormat="1" ht="27" customHeight="1" x14ac:dyDescent="0.25">
      <c r="A91" s="48">
        <v>18</v>
      </c>
      <c r="B91" s="47" t="s">
        <v>143</v>
      </c>
      <c r="C91" s="33" t="s">
        <v>28</v>
      </c>
      <c r="D91" s="56">
        <v>572</v>
      </c>
      <c r="E91" s="35">
        <f>D91/$D$125</f>
        <v>0.15401756985046836</v>
      </c>
      <c r="F91" s="47">
        <v>1</v>
      </c>
      <c r="G91" s="60">
        <v>44239</v>
      </c>
      <c r="H91" s="66">
        <v>44201</v>
      </c>
      <c r="I91" s="73" t="s">
        <v>88</v>
      </c>
      <c r="J91" s="33" t="s">
        <v>81</v>
      </c>
      <c r="K91" s="34">
        <f>G91+14</f>
        <v>44253</v>
      </c>
      <c r="L91" s="68">
        <v>44209</v>
      </c>
      <c r="M91" s="75" t="s">
        <v>83</v>
      </c>
      <c r="N91" s="35" t="s">
        <v>79</v>
      </c>
      <c r="O91" s="38">
        <f>K91+14</f>
        <v>44267</v>
      </c>
      <c r="P91" s="66">
        <v>44256</v>
      </c>
      <c r="Q91" s="74" t="s">
        <v>84</v>
      </c>
      <c r="R91" s="35" t="s">
        <v>87</v>
      </c>
      <c r="S91" s="37">
        <f>O91+7</f>
        <v>44274</v>
      </c>
      <c r="T91" s="70">
        <v>44259</v>
      </c>
      <c r="U91" s="47">
        <v>106</v>
      </c>
      <c r="V91" s="33" t="s">
        <v>78</v>
      </c>
      <c r="W91" s="35" t="s">
        <v>264</v>
      </c>
      <c r="X91" s="35"/>
      <c r="Z91" s="27"/>
    </row>
    <row r="92" spans="1:26" s="36" customFormat="1" ht="27" customHeight="1" x14ac:dyDescent="0.2">
      <c r="A92" s="32">
        <v>19</v>
      </c>
      <c r="B92" s="47" t="s">
        <v>144</v>
      </c>
      <c r="C92" s="87" t="s">
        <v>142</v>
      </c>
      <c r="D92" s="56">
        <v>9.4499999999999993</v>
      </c>
      <c r="E92" s="35">
        <f>D92/$D$125</f>
        <v>2.5445210403617587E-3</v>
      </c>
      <c r="F92" s="47">
        <v>1</v>
      </c>
      <c r="G92" s="60">
        <v>44270</v>
      </c>
      <c r="H92" s="66">
        <v>44196</v>
      </c>
      <c r="I92" s="73" t="s">
        <v>91</v>
      </c>
      <c r="J92" s="33" t="s">
        <v>81</v>
      </c>
      <c r="K92" s="34">
        <f>G92+14</f>
        <v>44284</v>
      </c>
      <c r="L92" s="92" t="s">
        <v>119</v>
      </c>
      <c r="M92" s="84">
        <v>44201</v>
      </c>
      <c r="N92" s="35" t="s">
        <v>79</v>
      </c>
      <c r="O92" s="93">
        <v>44312</v>
      </c>
      <c r="P92" s="91">
        <v>44309</v>
      </c>
      <c r="Q92" s="74" t="s">
        <v>96</v>
      </c>
      <c r="R92" s="35" t="s">
        <v>87</v>
      </c>
      <c r="S92" s="94">
        <f>O92+14</f>
        <v>44326</v>
      </c>
      <c r="T92" s="70">
        <v>44319</v>
      </c>
      <c r="U92" s="47">
        <v>232</v>
      </c>
      <c r="V92" s="33" t="s">
        <v>130</v>
      </c>
      <c r="W92" s="35" t="s">
        <v>265</v>
      </c>
      <c r="X92" s="35"/>
      <c r="Z92" s="23"/>
    </row>
    <row r="93" spans="1:26" s="26" customFormat="1" ht="27" customHeight="1" x14ac:dyDescent="0.25">
      <c r="A93" s="48">
        <v>20</v>
      </c>
      <c r="B93" s="61" t="s">
        <v>145</v>
      </c>
      <c r="C93" s="63" t="s">
        <v>20</v>
      </c>
      <c r="D93" s="56"/>
      <c r="E93" s="35"/>
      <c r="F93" s="47"/>
      <c r="G93" s="60"/>
      <c r="H93" s="66"/>
      <c r="I93" s="33"/>
      <c r="J93" s="33"/>
      <c r="K93" s="34"/>
      <c r="L93" s="83"/>
      <c r="M93" s="83"/>
      <c r="N93" s="35"/>
      <c r="O93" s="38"/>
      <c r="P93" s="91"/>
      <c r="Q93" s="35"/>
      <c r="R93" s="35"/>
      <c r="S93" s="37"/>
      <c r="T93" s="71"/>
      <c r="U93" s="47"/>
      <c r="V93" s="33"/>
      <c r="W93" s="35" t="s">
        <v>265</v>
      </c>
      <c r="X93" s="35"/>
      <c r="Z93" s="27"/>
    </row>
    <row r="94" spans="1:26" s="26" customFormat="1" ht="27" customHeight="1" x14ac:dyDescent="0.25">
      <c r="A94" s="48"/>
      <c r="B94" s="88" t="s">
        <v>145</v>
      </c>
      <c r="C94" s="87" t="s">
        <v>75</v>
      </c>
      <c r="D94" s="56">
        <f>272.16/27</f>
        <v>10.08</v>
      </c>
      <c r="E94" s="35">
        <f t="shared" ref="E94:E120" si="28">D94/$D$125</f>
        <v>2.7141557763858759E-3</v>
      </c>
      <c r="F94" s="47">
        <v>1</v>
      </c>
      <c r="G94" s="60">
        <v>44270</v>
      </c>
      <c r="H94" s="66">
        <v>44196</v>
      </c>
      <c r="I94" s="73" t="s">
        <v>91</v>
      </c>
      <c r="J94" s="33" t="s">
        <v>116</v>
      </c>
      <c r="K94" s="95">
        <v>44308</v>
      </c>
      <c r="L94" s="92" t="s">
        <v>119</v>
      </c>
      <c r="M94" s="84">
        <v>44201</v>
      </c>
      <c r="N94" s="35" t="s">
        <v>79</v>
      </c>
      <c r="O94" s="93">
        <v>44320</v>
      </c>
      <c r="P94" s="91">
        <v>44314</v>
      </c>
      <c r="Q94" s="74" t="s">
        <v>127</v>
      </c>
      <c r="R94" s="35" t="s">
        <v>125</v>
      </c>
      <c r="S94" s="94">
        <f>O94+14</f>
        <v>44334</v>
      </c>
      <c r="T94" s="70">
        <v>44350</v>
      </c>
      <c r="U94" s="98" t="s">
        <v>136</v>
      </c>
      <c r="V94" s="33" t="s">
        <v>130</v>
      </c>
      <c r="W94" s="35" t="s">
        <v>265</v>
      </c>
      <c r="X94" s="35"/>
      <c r="Z94" s="27"/>
    </row>
    <row r="95" spans="1:26" s="26" customFormat="1" ht="27" customHeight="1" x14ac:dyDescent="0.25">
      <c r="A95" s="48"/>
      <c r="B95" s="88" t="s">
        <v>146</v>
      </c>
      <c r="C95" s="87" t="s">
        <v>76</v>
      </c>
      <c r="D95" s="56">
        <f t="shared" ref="D95:D120" si="29">272.16/27</f>
        <v>10.08</v>
      </c>
      <c r="E95" s="35">
        <f t="shared" si="28"/>
        <v>2.7141557763858759E-3</v>
      </c>
      <c r="F95" s="47">
        <v>1</v>
      </c>
      <c r="G95" s="60">
        <v>44270</v>
      </c>
      <c r="H95" s="66">
        <v>44196</v>
      </c>
      <c r="I95" s="73" t="s">
        <v>91</v>
      </c>
      <c r="J95" s="33" t="s">
        <v>116</v>
      </c>
      <c r="K95" s="95">
        <v>44308</v>
      </c>
      <c r="L95" s="92" t="s">
        <v>119</v>
      </c>
      <c r="M95" s="84">
        <v>44201</v>
      </c>
      <c r="N95" s="35" t="s">
        <v>79</v>
      </c>
      <c r="O95" s="93">
        <v>44320</v>
      </c>
      <c r="P95" s="91">
        <v>44314</v>
      </c>
      <c r="Q95" s="74" t="s">
        <v>127</v>
      </c>
      <c r="R95" s="35" t="s">
        <v>125</v>
      </c>
      <c r="S95" s="94">
        <f t="shared" ref="S95:S121" si="30">O95+14</f>
        <v>44334</v>
      </c>
      <c r="T95" s="70">
        <v>44350</v>
      </c>
      <c r="U95" s="98" t="s">
        <v>136</v>
      </c>
      <c r="V95" s="33" t="s">
        <v>130</v>
      </c>
      <c r="W95" s="35" t="s">
        <v>265</v>
      </c>
      <c r="X95" s="35"/>
      <c r="Z95" s="27"/>
    </row>
    <row r="96" spans="1:26" s="26" customFormat="1" ht="27" customHeight="1" x14ac:dyDescent="0.25">
      <c r="A96" s="48"/>
      <c r="B96" s="88" t="s">
        <v>147</v>
      </c>
      <c r="C96" s="87" t="s">
        <v>77</v>
      </c>
      <c r="D96" s="56">
        <f t="shared" si="29"/>
        <v>10.08</v>
      </c>
      <c r="E96" s="35">
        <f t="shared" si="28"/>
        <v>2.7141557763858759E-3</v>
      </c>
      <c r="F96" s="47">
        <v>1</v>
      </c>
      <c r="G96" s="60">
        <v>44270</v>
      </c>
      <c r="H96" s="66">
        <v>44196</v>
      </c>
      <c r="I96" s="73" t="s">
        <v>91</v>
      </c>
      <c r="J96" s="33" t="s">
        <v>116</v>
      </c>
      <c r="K96" s="95">
        <v>44308</v>
      </c>
      <c r="L96" s="92" t="s">
        <v>119</v>
      </c>
      <c r="M96" s="84">
        <v>44201</v>
      </c>
      <c r="N96" s="35" t="s">
        <v>79</v>
      </c>
      <c r="O96" s="93">
        <v>44320</v>
      </c>
      <c r="P96" s="91">
        <v>44314</v>
      </c>
      <c r="Q96" s="74" t="s">
        <v>127</v>
      </c>
      <c r="R96" s="35" t="s">
        <v>125</v>
      </c>
      <c r="S96" s="94">
        <f t="shared" si="30"/>
        <v>44334</v>
      </c>
      <c r="T96" s="70">
        <v>44350</v>
      </c>
      <c r="U96" s="98" t="s">
        <v>136</v>
      </c>
      <c r="V96" s="33" t="s">
        <v>78</v>
      </c>
      <c r="W96" s="35" t="s">
        <v>265</v>
      </c>
      <c r="X96" s="35"/>
      <c r="Z96" s="27"/>
    </row>
    <row r="97" spans="1:26" s="26" customFormat="1" ht="27" customHeight="1" x14ac:dyDescent="0.25">
      <c r="A97" s="48"/>
      <c r="B97" s="88" t="s">
        <v>148</v>
      </c>
      <c r="C97" s="87" t="s">
        <v>174</v>
      </c>
      <c r="D97" s="56">
        <f t="shared" si="29"/>
        <v>10.08</v>
      </c>
      <c r="E97" s="35">
        <f t="shared" si="28"/>
        <v>2.7141557763858759E-3</v>
      </c>
      <c r="F97" s="47">
        <v>1</v>
      </c>
      <c r="G97" s="60">
        <v>44270</v>
      </c>
      <c r="H97" s="66">
        <v>44196</v>
      </c>
      <c r="I97" s="73" t="s">
        <v>91</v>
      </c>
      <c r="J97" s="33" t="s">
        <v>116</v>
      </c>
      <c r="K97" s="95">
        <v>44308</v>
      </c>
      <c r="L97" s="92" t="s">
        <v>119</v>
      </c>
      <c r="M97" s="84">
        <v>44201</v>
      </c>
      <c r="N97" s="35" t="s">
        <v>79</v>
      </c>
      <c r="O97" s="93">
        <v>44320</v>
      </c>
      <c r="P97" s="91">
        <v>44314</v>
      </c>
      <c r="Q97" s="74" t="s">
        <v>127</v>
      </c>
      <c r="R97" s="35" t="s">
        <v>125</v>
      </c>
      <c r="S97" s="94">
        <f t="shared" si="30"/>
        <v>44334</v>
      </c>
      <c r="T97" s="70">
        <v>44350</v>
      </c>
      <c r="U97" s="98" t="s">
        <v>136</v>
      </c>
      <c r="V97" s="33" t="s">
        <v>78</v>
      </c>
      <c r="W97" s="35" t="s">
        <v>265</v>
      </c>
      <c r="X97" s="35"/>
      <c r="Z97" s="27"/>
    </row>
    <row r="98" spans="1:26" s="26" customFormat="1" ht="27" customHeight="1" x14ac:dyDescent="0.25">
      <c r="A98" s="48"/>
      <c r="B98" s="88" t="s">
        <v>149</v>
      </c>
      <c r="C98" s="87" t="s">
        <v>70</v>
      </c>
      <c r="D98" s="56">
        <f t="shared" si="29"/>
        <v>10.08</v>
      </c>
      <c r="E98" s="35">
        <f t="shared" si="28"/>
        <v>2.7141557763858759E-3</v>
      </c>
      <c r="F98" s="47">
        <v>1</v>
      </c>
      <c r="G98" s="60">
        <v>44270</v>
      </c>
      <c r="H98" s="66">
        <v>44196</v>
      </c>
      <c r="I98" s="73" t="s">
        <v>91</v>
      </c>
      <c r="J98" s="33" t="s">
        <v>116</v>
      </c>
      <c r="K98" s="95">
        <v>44308</v>
      </c>
      <c r="L98" s="92" t="s">
        <v>119</v>
      </c>
      <c r="M98" s="84">
        <v>44201</v>
      </c>
      <c r="N98" s="35" t="s">
        <v>79</v>
      </c>
      <c r="O98" s="93">
        <v>44320</v>
      </c>
      <c r="P98" s="91">
        <v>44314</v>
      </c>
      <c r="Q98" s="74" t="s">
        <v>127</v>
      </c>
      <c r="R98" s="35" t="s">
        <v>125</v>
      </c>
      <c r="S98" s="94">
        <f t="shared" si="30"/>
        <v>44334</v>
      </c>
      <c r="T98" s="70">
        <v>44350</v>
      </c>
      <c r="U98" s="98" t="s">
        <v>136</v>
      </c>
      <c r="V98" s="33" t="s">
        <v>130</v>
      </c>
      <c r="W98" s="35" t="s">
        <v>265</v>
      </c>
      <c r="X98" s="35"/>
      <c r="Z98" s="27"/>
    </row>
    <row r="99" spans="1:26" s="26" customFormat="1" ht="27" customHeight="1" x14ac:dyDescent="0.25">
      <c r="A99" s="48"/>
      <c r="B99" s="88" t="s">
        <v>150</v>
      </c>
      <c r="C99" s="87" t="s">
        <v>99</v>
      </c>
      <c r="D99" s="56">
        <f t="shared" si="29"/>
        <v>10.08</v>
      </c>
      <c r="E99" s="35">
        <f t="shared" si="28"/>
        <v>2.7141557763858759E-3</v>
      </c>
      <c r="F99" s="47">
        <v>1</v>
      </c>
      <c r="G99" s="60">
        <v>44270</v>
      </c>
      <c r="H99" s="66">
        <v>44298</v>
      </c>
      <c r="I99" s="73" t="s">
        <v>117</v>
      </c>
      <c r="J99" s="33" t="s">
        <v>81</v>
      </c>
      <c r="K99" s="95">
        <v>44308</v>
      </c>
      <c r="L99" s="84" t="s">
        <v>133</v>
      </c>
      <c r="M99" s="74"/>
      <c r="N99" s="35"/>
      <c r="O99" s="93">
        <v>44320</v>
      </c>
      <c r="P99" s="91">
        <v>44314</v>
      </c>
      <c r="Q99" s="74" t="s">
        <v>127</v>
      </c>
      <c r="R99" s="35" t="s">
        <v>125</v>
      </c>
      <c r="S99" s="94">
        <f t="shared" si="30"/>
        <v>44334</v>
      </c>
      <c r="T99" s="70">
        <v>44350</v>
      </c>
      <c r="U99" s="98" t="s">
        <v>136</v>
      </c>
      <c r="V99" s="33" t="s">
        <v>78</v>
      </c>
      <c r="W99" s="35" t="s">
        <v>265</v>
      </c>
      <c r="X99" s="35"/>
      <c r="Z99" s="27"/>
    </row>
    <row r="100" spans="1:26" s="26" customFormat="1" ht="27" customHeight="1" x14ac:dyDescent="0.25">
      <c r="A100" s="48"/>
      <c r="B100" s="88" t="s">
        <v>151</v>
      </c>
      <c r="C100" s="87" t="s">
        <v>56</v>
      </c>
      <c r="D100" s="56">
        <f t="shared" si="29"/>
        <v>10.08</v>
      </c>
      <c r="E100" s="35">
        <f t="shared" si="28"/>
        <v>2.7141557763858759E-3</v>
      </c>
      <c r="F100" s="47">
        <v>1</v>
      </c>
      <c r="G100" s="60">
        <v>44270</v>
      </c>
      <c r="H100" s="66">
        <v>44298</v>
      </c>
      <c r="I100" s="73" t="s">
        <v>117</v>
      </c>
      <c r="J100" s="33" t="s">
        <v>81</v>
      </c>
      <c r="K100" s="95">
        <v>44308</v>
      </c>
      <c r="L100" s="84" t="s">
        <v>133</v>
      </c>
      <c r="M100" s="74"/>
      <c r="N100" s="35"/>
      <c r="O100" s="93">
        <v>44320</v>
      </c>
      <c r="P100" s="91">
        <v>44314</v>
      </c>
      <c r="Q100" s="74" t="s">
        <v>127</v>
      </c>
      <c r="R100" s="35" t="s">
        <v>125</v>
      </c>
      <c r="S100" s="94">
        <f t="shared" si="30"/>
        <v>44334</v>
      </c>
      <c r="T100" s="70">
        <v>44350</v>
      </c>
      <c r="U100" s="98" t="s">
        <v>136</v>
      </c>
      <c r="V100" s="33" t="s">
        <v>130</v>
      </c>
      <c r="W100" s="35" t="s">
        <v>265</v>
      </c>
      <c r="X100" s="35"/>
      <c r="Z100" s="27"/>
    </row>
    <row r="101" spans="1:26" s="26" customFormat="1" ht="27" customHeight="1" x14ac:dyDescent="0.25">
      <c r="A101" s="48"/>
      <c r="B101" s="88" t="s">
        <v>152</v>
      </c>
      <c r="C101" s="87" t="s">
        <v>100</v>
      </c>
      <c r="D101" s="56">
        <f t="shared" si="29"/>
        <v>10.08</v>
      </c>
      <c r="E101" s="35">
        <f t="shared" si="28"/>
        <v>2.7141557763858759E-3</v>
      </c>
      <c r="F101" s="47">
        <v>1</v>
      </c>
      <c r="G101" s="60">
        <v>44270</v>
      </c>
      <c r="H101" s="66">
        <v>44298</v>
      </c>
      <c r="I101" s="73" t="s">
        <v>117</v>
      </c>
      <c r="J101" s="33" t="s">
        <v>81</v>
      </c>
      <c r="K101" s="95">
        <v>44308</v>
      </c>
      <c r="L101" s="84" t="s">
        <v>133</v>
      </c>
      <c r="M101" s="74"/>
      <c r="N101" s="35"/>
      <c r="O101" s="93">
        <v>44320</v>
      </c>
      <c r="P101" s="91">
        <v>44314</v>
      </c>
      <c r="Q101" s="74" t="s">
        <v>127</v>
      </c>
      <c r="R101" s="35" t="s">
        <v>125</v>
      </c>
      <c r="S101" s="94">
        <f t="shared" si="30"/>
        <v>44334</v>
      </c>
      <c r="T101" s="70">
        <v>44350</v>
      </c>
      <c r="U101" s="98" t="s">
        <v>136</v>
      </c>
      <c r="V101" s="33" t="s">
        <v>78</v>
      </c>
      <c r="W101" s="35" t="s">
        <v>265</v>
      </c>
      <c r="X101" s="35"/>
      <c r="Z101" s="27"/>
    </row>
    <row r="102" spans="1:26" s="26" customFormat="1" ht="27" customHeight="1" x14ac:dyDescent="0.25">
      <c r="A102" s="48"/>
      <c r="B102" s="88" t="s">
        <v>153</v>
      </c>
      <c r="C102" s="87" t="s">
        <v>57</v>
      </c>
      <c r="D102" s="56">
        <f t="shared" si="29"/>
        <v>10.08</v>
      </c>
      <c r="E102" s="35">
        <f t="shared" si="28"/>
        <v>2.7141557763858759E-3</v>
      </c>
      <c r="F102" s="47">
        <v>1</v>
      </c>
      <c r="G102" s="60">
        <v>44270</v>
      </c>
      <c r="H102" s="66">
        <v>44298</v>
      </c>
      <c r="I102" s="73" t="s">
        <v>117</v>
      </c>
      <c r="J102" s="33" t="s">
        <v>81</v>
      </c>
      <c r="K102" s="95">
        <v>44308</v>
      </c>
      <c r="L102" s="84" t="s">
        <v>133</v>
      </c>
      <c r="M102" s="74"/>
      <c r="N102" s="35"/>
      <c r="O102" s="93">
        <v>44320</v>
      </c>
      <c r="P102" s="91">
        <v>44314</v>
      </c>
      <c r="Q102" s="74" t="s">
        <v>127</v>
      </c>
      <c r="R102" s="35" t="s">
        <v>125</v>
      </c>
      <c r="S102" s="94">
        <f t="shared" si="30"/>
        <v>44334</v>
      </c>
      <c r="T102" s="70">
        <v>44350</v>
      </c>
      <c r="U102" s="98" t="s">
        <v>136</v>
      </c>
      <c r="V102" s="33" t="s">
        <v>78</v>
      </c>
      <c r="W102" s="35" t="s">
        <v>265</v>
      </c>
      <c r="X102" s="35"/>
      <c r="Z102" s="27"/>
    </row>
    <row r="103" spans="1:26" s="26" customFormat="1" ht="27" customHeight="1" x14ac:dyDescent="0.25">
      <c r="A103" s="48"/>
      <c r="B103" s="88" t="s">
        <v>154</v>
      </c>
      <c r="C103" s="87" t="s">
        <v>58</v>
      </c>
      <c r="D103" s="56">
        <f t="shared" si="29"/>
        <v>10.08</v>
      </c>
      <c r="E103" s="35">
        <f t="shared" si="28"/>
        <v>2.7141557763858759E-3</v>
      </c>
      <c r="F103" s="47">
        <v>1</v>
      </c>
      <c r="G103" s="60">
        <v>44270</v>
      </c>
      <c r="H103" s="66">
        <v>44298</v>
      </c>
      <c r="I103" s="73" t="s">
        <v>117</v>
      </c>
      <c r="J103" s="33" t="s">
        <v>81</v>
      </c>
      <c r="K103" s="95">
        <v>44308</v>
      </c>
      <c r="L103" s="84" t="s">
        <v>133</v>
      </c>
      <c r="M103" s="74"/>
      <c r="N103" s="35"/>
      <c r="O103" s="93">
        <v>44320</v>
      </c>
      <c r="P103" s="91">
        <v>44314</v>
      </c>
      <c r="Q103" s="74" t="s">
        <v>127</v>
      </c>
      <c r="R103" s="35" t="s">
        <v>125</v>
      </c>
      <c r="S103" s="94">
        <f t="shared" si="30"/>
        <v>44334</v>
      </c>
      <c r="T103" s="70">
        <v>44350</v>
      </c>
      <c r="U103" s="98" t="s">
        <v>136</v>
      </c>
      <c r="V103" s="33" t="s">
        <v>130</v>
      </c>
      <c r="W103" s="35" t="s">
        <v>265</v>
      </c>
      <c r="X103" s="35"/>
      <c r="Z103" s="27"/>
    </row>
    <row r="104" spans="1:26" s="26" customFormat="1" ht="27" customHeight="1" x14ac:dyDescent="0.25">
      <c r="A104" s="48"/>
      <c r="B104" s="88" t="s">
        <v>155</v>
      </c>
      <c r="C104" s="87" t="s">
        <v>107</v>
      </c>
      <c r="D104" s="56">
        <f t="shared" si="29"/>
        <v>10.08</v>
      </c>
      <c r="E104" s="35">
        <f t="shared" si="28"/>
        <v>2.7141557763858759E-3</v>
      </c>
      <c r="F104" s="47">
        <v>1</v>
      </c>
      <c r="G104" s="60">
        <v>44270</v>
      </c>
      <c r="H104" s="66">
        <v>44298</v>
      </c>
      <c r="I104" s="73" t="s">
        <v>117</v>
      </c>
      <c r="J104" s="33" t="s">
        <v>81</v>
      </c>
      <c r="K104" s="95">
        <v>44308</v>
      </c>
      <c r="L104" s="84" t="s">
        <v>133</v>
      </c>
      <c r="M104" s="74"/>
      <c r="N104" s="35"/>
      <c r="O104" s="93">
        <v>44320</v>
      </c>
      <c r="P104" s="91">
        <v>44314</v>
      </c>
      <c r="Q104" s="74" t="s">
        <v>127</v>
      </c>
      <c r="R104" s="35" t="s">
        <v>125</v>
      </c>
      <c r="S104" s="94">
        <f t="shared" si="30"/>
        <v>44334</v>
      </c>
      <c r="T104" s="70">
        <v>44350</v>
      </c>
      <c r="U104" s="98" t="s">
        <v>136</v>
      </c>
      <c r="V104" s="33" t="s">
        <v>130</v>
      </c>
      <c r="W104" s="35" t="s">
        <v>265</v>
      </c>
      <c r="X104" s="35"/>
      <c r="Z104" s="27"/>
    </row>
    <row r="105" spans="1:26" s="26" customFormat="1" ht="27" customHeight="1" x14ac:dyDescent="0.25">
      <c r="A105" s="48"/>
      <c r="B105" s="88" t="s">
        <v>156</v>
      </c>
      <c r="C105" s="87" t="s">
        <v>108</v>
      </c>
      <c r="D105" s="56">
        <f t="shared" si="29"/>
        <v>10.08</v>
      </c>
      <c r="E105" s="35">
        <f t="shared" si="28"/>
        <v>2.7141557763858759E-3</v>
      </c>
      <c r="F105" s="47">
        <v>1</v>
      </c>
      <c r="G105" s="60">
        <v>44270</v>
      </c>
      <c r="H105" s="66">
        <v>44298</v>
      </c>
      <c r="I105" s="73" t="s">
        <v>117</v>
      </c>
      <c r="J105" s="33" t="s">
        <v>81</v>
      </c>
      <c r="K105" s="95">
        <v>44308</v>
      </c>
      <c r="L105" s="84" t="s">
        <v>133</v>
      </c>
      <c r="M105" s="74"/>
      <c r="N105" s="35"/>
      <c r="O105" s="93">
        <v>44320</v>
      </c>
      <c r="P105" s="91">
        <v>44314</v>
      </c>
      <c r="Q105" s="74" t="s">
        <v>127</v>
      </c>
      <c r="R105" s="35" t="s">
        <v>125</v>
      </c>
      <c r="S105" s="94">
        <f t="shared" si="30"/>
        <v>44334</v>
      </c>
      <c r="T105" s="70">
        <v>44350</v>
      </c>
      <c r="U105" s="98" t="s">
        <v>136</v>
      </c>
      <c r="V105" s="33" t="s">
        <v>130</v>
      </c>
      <c r="W105" s="35" t="s">
        <v>265</v>
      </c>
      <c r="X105" s="35"/>
      <c r="Z105" s="27"/>
    </row>
    <row r="106" spans="1:26" s="26" customFormat="1" ht="27" customHeight="1" x14ac:dyDescent="0.25">
      <c r="A106" s="48"/>
      <c r="B106" s="88" t="s">
        <v>157</v>
      </c>
      <c r="C106" s="87" t="s">
        <v>101</v>
      </c>
      <c r="D106" s="56">
        <f t="shared" si="29"/>
        <v>10.08</v>
      </c>
      <c r="E106" s="35">
        <f t="shared" si="28"/>
        <v>2.7141557763858759E-3</v>
      </c>
      <c r="F106" s="47">
        <v>1</v>
      </c>
      <c r="G106" s="60">
        <v>44270</v>
      </c>
      <c r="H106" s="66">
        <v>44298</v>
      </c>
      <c r="I106" s="73" t="s">
        <v>117</v>
      </c>
      <c r="J106" s="33" t="s">
        <v>81</v>
      </c>
      <c r="K106" s="95">
        <v>44308</v>
      </c>
      <c r="L106" s="84" t="s">
        <v>133</v>
      </c>
      <c r="M106" s="74"/>
      <c r="N106" s="35"/>
      <c r="O106" s="93">
        <v>44320</v>
      </c>
      <c r="P106" s="91">
        <v>44314</v>
      </c>
      <c r="Q106" s="74" t="s">
        <v>127</v>
      </c>
      <c r="R106" s="35" t="s">
        <v>125</v>
      </c>
      <c r="S106" s="94">
        <f t="shared" si="30"/>
        <v>44334</v>
      </c>
      <c r="T106" s="70">
        <v>44350</v>
      </c>
      <c r="U106" s="98" t="s">
        <v>136</v>
      </c>
      <c r="V106" s="33" t="s">
        <v>78</v>
      </c>
      <c r="W106" s="35" t="s">
        <v>265</v>
      </c>
      <c r="X106" s="35"/>
      <c r="Z106" s="27"/>
    </row>
    <row r="107" spans="1:26" s="26" customFormat="1" ht="27" customHeight="1" x14ac:dyDescent="0.25">
      <c r="A107" s="48"/>
      <c r="B107" s="88" t="s">
        <v>158</v>
      </c>
      <c r="C107" s="87" t="s">
        <v>102</v>
      </c>
      <c r="D107" s="56">
        <f t="shared" si="29"/>
        <v>10.08</v>
      </c>
      <c r="E107" s="35">
        <f t="shared" si="28"/>
        <v>2.7141557763858759E-3</v>
      </c>
      <c r="F107" s="47">
        <v>1</v>
      </c>
      <c r="G107" s="60">
        <v>44270</v>
      </c>
      <c r="H107" s="66">
        <v>44298</v>
      </c>
      <c r="I107" s="73" t="s">
        <v>117</v>
      </c>
      <c r="J107" s="33" t="s">
        <v>81</v>
      </c>
      <c r="K107" s="95">
        <v>44308</v>
      </c>
      <c r="L107" s="84" t="s">
        <v>133</v>
      </c>
      <c r="M107" s="74"/>
      <c r="N107" s="35"/>
      <c r="O107" s="93">
        <v>44320</v>
      </c>
      <c r="P107" s="91">
        <v>44314</v>
      </c>
      <c r="Q107" s="74" t="s">
        <v>127</v>
      </c>
      <c r="R107" s="35" t="s">
        <v>125</v>
      </c>
      <c r="S107" s="94">
        <f t="shared" si="30"/>
        <v>44334</v>
      </c>
      <c r="T107" s="70">
        <v>44350</v>
      </c>
      <c r="U107" s="98" t="s">
        <v>136</v>
      </c>
      <c r="V107" s="33" t="s">
        <v>78</v>
      </c>
      <c r="W107" s="35" t="s">
        <v>265</v>
      </c>
      <c r="X107" s="35"/>
      <c r="Z107" s="27"/>
    </row>
    <row r="108" spans="1:26" s="26" customFormat="1" ht="27" customHeight="1" x14ac:dyDescent="0.25">
      <c r="A108" s="48"/>
      <c r="B108" s="88" t="s">
        <v>159</v>
      </c>
      <c r="C108" s="87" t="s">
        <v>103</v>
      </c>
      <c r="D108" s="56">
        <f t="shared" si="29"/>
        <v>10.08</v>
      </c>
      <c r="E108" s="35">
        <f t="shared" si="28"/>
        <v>2.7141557763858759E-3</v>
      </c>
      <c r="F108" s="47">
        <v>1</v>
      </c>
      <c r="G108" s="60">
        <v>44270</v>
      </c>
      <c r="H108" s="66">
        <v>44298</v>
      </c>
      <c r="I108" s="73" t="s">
        <v>117</v>
      </c>
      <c r="J108" s="33" t="s">
        <v>81</v>
      </c>
      <c r="K108" s="95">
        <v>44308</v>
      </c>
      <c r="L108" s="84" t="s">
        <v>133</v>
      </c>
      <c r="M108" s="74"/>
      <c r="N108" s="35"/>
      <c r="O108" s="93">
        <v>44320</v>
      </c>
      <c r="P108" s="91">
        <v>44314</v>
      </c>
      <c r="Q108" s="74" t="s">
        <v>127</v>
      </c>
      <c r="R108" s="35" t="s">
        <v>125</v>
      </c>
      <c r="S108" s="94">
        <f t="shared" si="30"/>
        <v>44334</v>
      </c>
      <c r="T108" s="70">
        <v>44350</v>
      </c>
      <c r="U108" s="98" t="s">
        <v>136</v>
      </c>
      <c r="V108" s="33" t="s">
        <v>130</v>
      </c>
      <c r="W108" s="35" t="s">
        <v>265</v>
      </c>
      <c r="X108" s="35"/>
      <c r="Z108" s="27"/>
    </row>
    <row r="109" spans="1:26" s="26" customFormat="1" ht="27" customHeight="1" x14ac:dyDescent="0.25">
      <c r="A109" s="48"/>
      <c r="B109" s="88" t="s">
        <v>160</v>
      </c>
      <c r="C109" s="87" t="s">
        <v>104</v>
      </c>
      <c r="D109" s="56">
        <f t="shared" si="29"/>
        <v>10.08</v>
      </c>
      <c r="E109" s="35">
        <f t="shared" si="28"/>
        <v>2.7141557763858759E-3</v>
      </c>
      <c r="F109" s="47">
        <v>1</v>
      </c>
      <c r="G109" s="60">
        <v>44270</v>
      </c>
      <c r="H109" s="66">
        <v>44298</v>
      </c>
      <c r="I109" s="73" t="s">
        <v>117</v>
      </c>
      <c r="J109" s="33" t="s">
        <v>81</v>
      </c>
      <c r="K109" s="95">
        <v>44308</v>
      </c>
      <c r="L109" s="84" t="s">
        <v>133</v>
      </c>
      <c r="M109" s="74"/>
      <c r="N109" s="35"/>
      <c r="O109" s="93">
        <v>44320</v>
      </c>
      <c r="P109" s="91">
        <v>44314</v>
      </c>
      <c r="Q109" s="74" t="s">
        <v>127</v>
      </c>
      <c r="R109" s="35" t="s">
        <v>125</v>
      </c>
      <c r="S109" s="94">
        <f t="shared" si="30"/>
        <v>44334</v>
      </c>
      <c r="T109" s="70">
        <v>44350</v>
      </c>
      <c r="U109" s="98" t="s">
        <v>136</v>
      </c>
      <c r="V109" s="33" t="s">
        <v>78</v>
      </c>
      <c r="W109" s="35" t="s">
        <v>265</v>
      </c>
      <c r="X109" s="35"/>
      <c r="Z109" s="27"/>
    </row>
    <row r="110" spans="1:26" s="26" customFormat="1" ht="27" customHeight="1" x14ac:dyDescent="0.25">
      <c r="A110" s="48"/>
      <c r="B110" s="88" t="s">
        <v>161</v>
      </c>
      <c r="C110" s="87" t="s">
        <v>105</v>
      </c>
      <c r="D110" s="56">
        <f t="shared" si="29"/>
        <v>10.08</v>
      </c>
      <c r="E110" s="35">
        <f t="shared" si="28"/>
        <v>2.7141557763858759E-3</v>
      </c>
      <c r="F110" s="47">
        <v>1</v>
      </c>
      <c r="G110" s="60">
        <v>44270</v>
      </c>
      <c r="H110" s="66">
        <v>44298</v>
      </c>
      <c r="I110" s="73" t="s">
        <v>117</v>
      </c>
      <c r="J110" s="33" t="s">
        <v>81</v>
      </c>
      <c r="K110" s="95">
        <v>44308</v>
      </c>
      <c r="L110" s="84" t="s">
        <v>133</v>
      </c>
      <c r="M110" s="74"/>
      <c r="N110" s="35"/>
      <c r="O110" s="93">
        <v>44320</v>
      </c>
      <c r="P110" s="91">
        <v>44314</v>
      </c>
      <c r="Q110" s="74" t="s">
        <v>127</v>
      </c>
      <c r="R110" s="35" t="s">
        <v>125</v>
      </c>
      <c r="S110" s="94">
        <f t="shared" si="30"/>
        <v>44334</v>
      </c>
      <c r="T110" s="70">
        <v>44350</v>
      </c>
      <c r="U110" s="98" t="s">
        <v>136</v>
      </c>
      <c r="V110" s="33" t="s">
        <v>79</v>
      </c>
      <c r="W110" s="35" t="s">
        <v>265</v>
      </c>
      <c r="X110" s="35"/>
      <c r="Z110" s="27"/>
    </row>
    <row r="111" spans="1:26" s="26" customFormat="1" ht="27" customHeight="1" x14ac:dyDescent="0.25">
      <c r="A111" s="48"/>
      <c r="B111" s="88" t="s">
        <v>162</v>
      </c>
      <c r="C111" s="87" t="s">
        <v>106</v>
      </c>
      <c r="D111" s="56">
        <f t="shared" si="29"/>
        <v>10.08</v>
      </c>
      <c r="E111" s="35">
        <f t="shared" si="28"/>
        <v>2.7141557763858759E-3</v>
      </c>
      <c r="F111" s="47">
        <v>1</v>
      </c>
      <c r="G111" s="60">
        <v>44270</v>
      </c>
      <c r="H111" s="66">
        <v>44298</v>
      </c>
      <c r="I111" s="73" t="s">
        <v>117</v>
      </c>
      <c r="J111" s="33" t="s">
        <v>81</v>
      </c>
      <c r="K111" s="95">
        <v>44308</v>
      </c>
      <c r="L111" s="84" t="s">
        <v>133</v>
      </c>
      <c r="M111" s="74"/>
      <c r="N111" s="35"/>
      <c r="O111" s="93">
        <v>44320</v>
      </c>
      <c r="P111" s="91">
        <v>44314</v>
      </c>
      <c r="Q111" s="74" t="s">
        <v>127</v>
      </c>
      <c r="R111" s="35" t="s">
        <v>125</v>
      </c>
      <c r="S111" s="94">
        <f t="shared" si="30"/>
        <v>44334</v>
      </c>
      <c r="T111" s="70">
        <v>44350</v>
      </c>
      <c r="U111" s="98" t="s">
        <v>136</v>
      </c>
      <c r="V111" s="33" t="s">
        <v>79</v>
      </c>
      <c r="W111" s="35" t="s">
        <v>265</v>
      </c>
      <c r="X111" s="35"/>
      <c r="Z111" s="27"/>
    </row>
    <row r="112" spans="1:26" s="26" customFormat="1" ht="27" customHeight="1" x14ac:dyDescent="0.25">
      <c r="A112" s="48"/>
      <c r="B112" s="88" t="s">
        <v>163</v>
      </c>
      <c r="C112" s="87" t="s">
        <v>109</v>
      </c>
      <c r="D112" s="56">
        <f t="shared" si="29"/>
        <v>10.08</v>
      </c>
      <c r="E112" s="35">
        <f t="shared" si="28"/>
        <v>2.7141557763858759E-3</v>
      </c>
      <c r="F112" s="47">
        <v>1</v>
      </c>
      <c r="G112" s="60">
        <v>44270</v>
      </c>
      <c r="H112" s="66">
        <v>44298</v>
      </c>
      <c r="I112" s="73" t="s">
        <v>117</v>
      </c>
      <c r="J112" s="33" t="s">
        <v>81</v>
      </c>
      <c r="K112" s="95">
        <v>44308</v>
      </c>
      <c r="L112" s="84" t="s">
        <v>133</v>
      </c>
      <c r="M112" s="74"/>
      <c r="N112" s="35"/>
      <c r="O112" s="93">
        <v>44320</v>
      </c>
      <c r="P112" s="91">
        <v>44314</v>
      </c>
      <c r="Q112" s="74" t="s">
        <v>127</v>
      </c>
      <c r="R112" s="35" t="s">
        <v>125</v>
      </c>
      <c r="S112" s="94">
        <f t="shared" si="30"/>
        <v>44334</v>
      </c>
      <c r="T112" s="70">
        <v>44350</v>
      </c>
      <c r="U112" s="98" t="s">
        <v>136</v>
      </c>
      <c r="V112" s="33" t="s">
        <v>130</v>
      </c>
      <c r="W112" s="35" t="s">
        <v>265</v>
      </c>
      <c r="X112" s="35"/>
      <c r="Z112" s="27"/>
    </row>
    <row r="113" spans="1:26" s="26" customFormat="1" ht="27" customHeight="1" x14ac:dyDescent="0.25">
      <c r="A113" s="48"/>
      <c r="B113" s="88" t="s">
        <v>164</v>
      </c>
      <c r="C113" s="87" t="s">
        <v>110</v>
      </c>
      <c r="D113" s="56">
        <f t="shared" si="29"/>
        <v>10.08</v>
      </c>
      <c r="E113" s="35">
        <f t="shared" si="28"/>
        <v>2.7141557763858759E-3</v>
      </c>
      <c r="F113" s="47">
        <v>1</v>
      </c>
      <c r="G113" s="60">
        <v>44270</v>
      </c>
      <c r="H113" s="66">
        <v>44298</v>
      </c>
      <c r="I113" s="73" t="s">
        <v>117</v>
      </c>
      <c r="J113" s="33" t="s">
        <v>81</v>
      </c>
      <c r="K113" s="95">
        <v>44308</v>
      </c>
      <c r="L113" s="84" t="s">
        <v>133</v>
      </c>
      <c r="M113" s="74"/>
      <c r="N113" s="35"/>
      <c r="O113" s="93">
        <v>44320</v>
      </c>
      <c r="P113" s="91">
        <v>44314</v>
      </c>
      <c r="Q113" s="74" t="s">
        <v>127</v>
      </c>
      <c r="R113" s="35" t="s">
        <v>125</v>
      </c>
      <c r="S113" s="94">
        <f t="shared" si="30"/>
        <v>44334</v>
      </c>
      <c r="T113" s="70">
        <v>44350</v>
      </c>
      <c r="U113" s="98" t="s">
        <v>136</v>
      </c>
      <c r="V113" s="33" t="s">
        <v>78</v>
      </c>
      <c r="W113" s="35" t="s">
        <v>265</v>
      </c>
      <c r="X113" s="35"/>
      <c r="Z113" s="27"/>
    </row>
    <row r="114" spans="1:26" s="26" customFormat="1" ht="27" customHeight="1" x14ac:dyDescent="0.25">
      <c r="A114" s="48"/>
      <c r="B114" s="88" t="s">
        <v>165</v>
      </c>
      <c r="C114" s="87" t="s">
        <v>111</v>
      </c>
      <c r="D114" s="56">
        <f t="shared" si="29"/>
        <v>10.08</v>
      </c>
      <c r="E114" s="35">
        <f t="shared" si="28"/>
        <v>2.7141557763858759E-3</v>
      </c>
      <c r="F114" s="47">
        <v>1</v>
      </c>
      <c r="G114" s="60">
        <v>44270</v>
      </c>
      <c r="H114" s="66">
        <v>44298</v>
      </c>
      <c r="I114" s="73" t="s">
        <v>117</v>
      </c>
      <c r="J114" s="33" t="s">
        <v>81</v>
      </c>
      <c r="K114" s="95">
        <v>44308</v>
      </c>
      <c r="L114" s="84" t="s">
        <v>133</v>
      </c>
      <c r="M114" s="74"/>
      <c r="N114" s="35"/>
      <c r="O114" s="93">
        <v>44320</v>
      </c>
      <c r="P114" s="91">
        <v>44314</v>
      </c>
      <c r="Q114" s="74" t="s">
        <v>127</v>
      </c>
      <c r="R114" s="35" t="s">
        <v>125</v>
      </c>
      <c r="S114" s="94">
        <f t="shared" si="30"/>
        <v>44334</v>
      </c>
      <c r="T114" s="70">
        <v>44350</v>
      </c>
      <c r="U114" s="98" t="s">
        <v>136</v>
      </c>
      <c r="V114" s="33" t="s">
        <v>78</v>
      </c>
      <c r="W114" s="35" t="s">
        <v>265</v>
      </c>
      <c r="X114" s="35"/>
      <c r="Z114" s="27"/>
    </row>
    <row r="115" spans="1:26" s="26" customFormat="1" ht="27" customHeight="1" x14ac:dyDescent="0.25">
      <c r="A115" s="48"/>
      <c r="B115" s="88" t="s">
        <v>166</v>
      </c>
      <c r="C115" s="87" t="s">
        <v>47</v>
      </c>
      <c r="D115" s="56">
        <f t="shared" si="29"/>
        <v>10.08</v>
      </c>
      <c r="E115" s="35">
        <f t="shared" si="28"/>
        <v>2.7141557763858759E-3</v>
      </c>
      <c r="F115" s="47">
        <v>1</v>
      </c>
      <c r="G115" s="60">
        <v>44270</v>
      </c>
      <c r="H115" s="66">
        <v>44298</v>
      </c>
      <c r="I115" s="73" t="s">
        <v>117</v>
      </c>
      <c r="J115" s="33" t="s">
        <v>81</v>
      </c>
      <c r="K115" s="95">
        <v>44308</v>
      </c>
      <c r="L115" s="84" t="s">
        <v>133</v>
      </c>
      <c r="M115" s="74"/>
      <c r="N115" s="35"/>
      <c r="O115" s="93">
        <v>44320</v>
      </c>
      <c r="P115" s="91">
        <v>44314</v>
      </c>
      <c r="Q115" s="74" t="s">
        <v>127</v>
      </c>
      <c r="R115" s="35" t="s">
        <v>125</v>
      </c>
      <c r="S115" s="94">
        <f t="shared" si="30"/>
        <v>44334</v>
      </c>
      <c r="T115" s="70">
        <v>44350</v>
      </c>
      <c r="U115" s="98" t="s">
        <v>136</v>
      </c>
      <c r="V115" s="33" t="s">
        <v>78</v>
      </c>
      <c r="W115" s="35" t="s">
        <v>265</v>
      </c>
      <c r="X115" s="35"/>
      <c r="Z115" s="27"/>
    </row>
    <row r="116" spans="1:26" s="26" customFormat="1" ht="27" customHeight="1" x14ac:dyDescent="0.25">
      <c r="A116" s="48"/>
      <c r="B116" s="88" t="s">
        <v>167</v>
      </c>
      <c r="C116" s="87" t="s">
        <v>112</v>
      </c>
      <c r="D116" s="56">
        <f t="shared" si="29"/>
        <v>10.08</v>
      </c>
      <c r="E116" s="35">
        <f t="shared" si="28"/>
        <v>2.7141557763858759E-3</v>
      </c>
      <c r="F116" s="47">
        <v>1</v>
      </c>
      <c r="G116" s="60">
        <v>44270</v>
      </c>
      <c r="H116" s="66">
        <v>44298</v>
      </c>
      <c r="I116" s="73" t="s">
        <v>117</v>
      </c>
      <c r="J116" s="33" t="s">
        <v>81</v>
      </c>
      <c r="K116" s="95">
        <v>44308</v>
      </c>
      <c r="L116" s="84" t="s">
        <v>133</v>
      </c>
      <c r="M116" s="74"/>
      <c r="N116" s="35"/>
      <c r="O116" s="93">
        <v>44320</v>
      </c>
      <c r="P116" s="91">
        <v>44314</v>
      </c>
      <c r="Q116" s="74" t="s">
        <v>127</v>
      </c>
      <c r="R116" s="35" t="s">
        <v>125</v>
      </c>
      <c r="S116" s="94">
        <f t="shared" si="30"/>
        <v>44334</v>
      </c>
      <c r="T116" s="70">
        <v>44350</v>
      </c>
      <c r="U116" s="98" t="s">
        <v>136</v>
      </c>
      <c r="V116" s="33" t="s">
        <v>78</v>
      </c>
      <c r="W116" s="35" t="s">
        <v>265</v>
      </c>
      <c r="X116" s="35"/>
      <c r="Z116" s="27"/>
    </row>
    <row r="117" spans="1:26" s="26" customFormat="1" ht="27" customHeight="1" x14ac:dyDescent="0.25">
      <c r="A117" s="48"/>
      <c r="B117" s="88" t="s">
        <v>168</v>
      </c>
      <c r="C117" s="87" t="s">
        <v>113</v>
      </c>
      <c r="D117" s="56">
        <f t="shared" si="29"/>
        <v>10.08</v>
      </c>
      <c r="E117" s="35">
        <f t="shared" si="28"/>
        <v>2.7141557763858759E-3</v>
      </c>
      <c r="F117" s="47">
        <v>1</v>
      </c>
      <c r="G117" s="60">
        <v>44270</v>
      </c>
      <c r="H117" s="66">
        <v>44298</v>
      </c>
      <c r="I117" s="73" t="s">
        <v>117</v>
      </c>
      <c r="J117" s="33" t="s">
        <v>81</v>
      </c>
      <c r="K117" s="95">
        <v>44308</v>
      </c>
      <c r="L117" s="84" t="s">
        <v>133</v>
      </c>
      <c r="M117" s="74"/>
      <c r="N117" s="35"/>
      <c r="O117" s="93">
        <v>44320</v>
      </c>
      <c r="P117" s="91">
        <v>44314</v>
      </c>
      <c r="Q117" s="74" t="s">
        <v>127</v>
      </c>
      <c r="R117" s="35" t="s">
        <v>125</v>
      </c>
      <c r="S117" s="94">
        <f t="shared" si="30"/>
        <v>44334</v>
      </c>
      <c r="T117" s="70">
        <v>44350</v>
      </c>
      <c r="U117" s="98" t="s">
        <v>136</v>
      </c>
      <c r="V117" s="33" t="s">
        <v>78</v>
      </c>
      <c r="W117" s="35" t="s">
        <v>265</v>
      </c>
      <c r="X117" s="35"/>
      <c r="Z117" s="27"/>
    </row>
    <row r="118" spans="1:26" s="26" customFormat="1" ht="27" customHeight="1" x14ac:dyDescent="0.25">
      <c r="A118" s="48"/>
      <c r="B118" s="88" t="s">
        <v>169</v>
      </c>
      <c r="C118" s="87" t="s">
        <v>74</v>
      </c>
      <c r="D118" s="56">
        <f t="shared" si="29"/>
        <v>10.08</v>
      </c>
      <c r="E118" s="35">
        <f t="shared" si="28"/>
        <v>2.7141557763858759E-3</v>
      </c>
      <c r="F118" s="47">
        <v>1</v>
      </c>
      <c r="G118" s="60">
        <v>44270</v>
      </c>
      <c r="H118" s="66">
        <v>44298</v>
      </c>
      <c r="I118" s="73" t="s">
        <v>117</v>
      </c>
      <c r="J118" s="33" t="s">
        <v>81</v>
      </c>
      <c r="K118" s="95">
        <v>44308</v>
      </c>
      <c r="L118" s="84" t="s">
        <v>133</v>
      </c>
      <c r="M118" s="74"/>
      <c r="N118" s="35"/>
      <c r="O118" s="93">
        <v>44320</v>
      </c>
      <c r="P118" s="91">
        <v>44314</v>
      </c>
      <c r="Q118" s="74" t="s">
        <v>127</v>
      </c>
      <c r="R118" s="35" t="s">
        <v>125</v>
      </c>
      <c r="S118" s="94">
        <f t="shared" si="30"/>
        <v>44334</v>
      </c>
      <c r="T118" s="70">
        <v>44350</v>
      </c>
      <c r="U118" s="98" t="s">
        <v>136</v>
      </c>
      <c r="V118" s="33" t="s">
        <v>79</v>
      </c>
      <c r="W118" s="35" t="s">
        <v>265</v>
      </c>
      <c r="X118" s="35"/>
      <c r="Z118" s="27"/>
    </row>
    <row r="119" spans="1:26" s="26" customFormat="1" ht="27" customHeight="1" x14ac:dyDescent="0.25">
      <c r="A119" s="48"/>
      <c r="B119" s="88" t="s">
        <v>97</v>
      </c>
      <c r="C119" s="87" t="s">
        <v>175</v>
      </c>
      <c r="D119" s="56">
        <f t="shared" si="29"/>
        <v>10.08</v>
      </c>
      <c r="E119" s="35">
        <f t="shared" si="28"/>
        <v>2.7141557763858759E-3</v>
      </c>
      <c r="F119" s="47">
        <v>1</v>
      </c>
      <c r="G119" s="60">
        <v>44270</v>
      </c>
      <c r="H119" s="66">
        <v>44298</v>
      </c>
      <c r="I119" s="73" t="s">
        <v>117</v>
      </c>
      <c r="J119" s="33" t="s">
        <v>81</v>
      </c>
      <c r="K119" s="95">
        <v>44308</v>
      </c>
      <c r="L119" s="84" t="s">
        <v>133</v>
      </c>
      <c r="M119" s="74"/>
      <c r="N119" s="35"/>
      <c r="O119" s="93">
        <v>44320</v>
      </c>
      <c r="P119" s="91">
        <v>44314</v>
      </c>
      <c r="Q119" s="74" t="s">
        <v>127</v>
      </c>
      <c r="R119" s="35" t="s">
        <v>125</v>
      </c>
      <c r="S119" s="94">
        <f t="shared" si="30"/>
        <v>44334</v>
      </c>
      <c r="T119" s="70">
        <v>44350</v>
      </c>
      <c r="U119" s="98" t="s">
        <v>136</v>
      </c>
      <c r="V119" s="33" t="s">
        <v>130</v>
      </c>
      <c r="W119" s="35" t="s">
        <v>265</v>
      </c>
      <c r="X119" s="35"/>
      <c r="Z119" s="27"/>
    </row>
    <row r="120" spans="1:26" s="26" customFormat="1" ht="27" customHeight="1" x14ac:dyDescent="0.25">
      <c r="A120" s="48"/>
      <c r="B120" s="62" t="s">
        <v>98</v>
      </c>
      <c r="C120" s="64" t="s">
        <v>176</v>
      </c>
      <c r="D120" s="56">
        <f t="shared" si="29"/>
        <v>10.08</v>
      </c>
      <c r="E120" s="35">
        <f t="shared" si="28"/>
        <v>2.7141557763858759E-3</v>
      </c>
      <c r="F120" s="47">
        <v>1</v>
      </c>
      <c r="G120" s="60">
        <v>44270</v>
      </c>
      <c r="H120" s="66">
        <v>44298</v>
      </c>
      <c r="I120" s="73" t="s">
        <v>117</v>
      </c>
      <c r="J120" s="33" t="s">
        <v>81</v>
      </c>
      <c r="K120" s="95">
        <v>44308</v>
      </c>
      <c r="L120" s="84" t="s">
        <v>133</v>
      </c>
      <c r="M120" s="74"/>
      <c r="N120" s="35"/>
      <c r="O120" s="93">
        <v>44320</v>
      </c>
      <c r="P120" s="91">
        <v>44314</v>
      </c>
      <c r="Q120" s="74" t="s">
        <v>127</v>
      </c>
      <c r="R120" s="35" t="s">
        <v>125</v>
      </c>
      <c r="S120" s="94">
        <f t="shared" si="30"/>
        <v>44334</v>
      </c>
      <c r="T120" s="70">
        <v>44350</v>
      </c>
      <c r="U120" s="98" t="s">
        <v>136</v>
      </c>
      <c r="V120" s="33" t="s">
        <v>130</v>
      </c>
      <c r="W120" s="35" t="s">
        <v>265</v>
      </c>
      <c r="X120" s="35"/>
      <c r="Z120" s="27"/>
    </row>
    <row r="121" spans="1:26" s="26" customFormat="1" ht="27" customHeight="1" x14ac:dyDescent="0.25">
      <c r="A121" s="32">
        <v>21</v>
      </c>
      <c r="B121" s="47" t="s">
        <v>170</v>
      </c>
      <c r="C121" s="54" t="s">
        <v>21</v>
      </c>
      <c r="D121" s="56">
        <v>30.240000000000002</v>
      </c>
      <c r="E121" s="35">
        <f>D121/$D$125</f>
        <v>8.1424673291576287E-3</v>
      </c>
      <c r="F121" s="47">
        <v>1</v>
      </c>
      <c r="G121" s="60">
        <v>44270</v>
      </c>
      <c r="H121" s="66">
        <v>44196</v>
      </c>
      <c r="I121" s="73" t="s">
        <v>92</v>
      </c>
      <c r="J121" s="33" t="s">
        <v>81</v>
      </c>
      <c r="K121" s="34">
        <f>G121+14</f>
        <v>44284</v>
      </c>
      <c r="L121" s="84">
        <v>44309</v>
      </c>
      <c r="M121" s="92" t="s">
        <v>124</v>
      </c>
      <c r="N121" s="35" t="s">
        <v>78</v>
      </c>
      <c r="O121" s="93">
        <f>K121+14</f>
        <v>44298</v>
      </c>
      <c r="P121" s="91">
        <v>44337</v>
      </c>
      <c r="Q121" s="74" t="s">
        <v>134</v>
      </c>
      <c r="R121" s="35" t="s">
        <v>125</v>
      </c>
      <c r="S121" s="94">
        <f t="shared" si="30"/>
        <v>44312</v>
      </c>
      <c r="T121" s="71"/>
      <c r="U121" s="47"/>
      <c r="V121" s="33"/>
      <c r="W121" s="35" t="s">
        <v>265</v>
      </c>
      <c r="X121" s="35"/>
      <c r="Z121" s="27"/>
    </row>
    <row r="122" spans="1:26" s="26" customFormat="1" ht="27" customHeight="1" x14ac:dyDescent="0.25">
      <c r="A122" s="48">
        <v>22</v>
      </c>
      <c r="B122" s="47" t="s">
        <v>171</v>
      </c>
      <c r="C122" s="54" t="s">
        <v>22</v>
      </c>
      <c r="D122" s="56">
        <v>112.26600000000001</v>
      </c>
      <c r="E122" s="35">
        <f>D122/$D$125</f>
        <v>3.0228909959497695E-2</v>
      </c>
      <c r="F122" s="47">
        <v>1</v>
      </c>
      <c r="G122" s="60">
        <v>44270</v>
      </c>
      <c r="H122" s="66">
        <v>44196</v>
      </c>
      <c r="I122" s="73" t="s">
        <v>91</v>
      </c>
      <c r="J122" s="33" t="s">
        <v>81</v>
      </c>
      <c r="K122" s="34">
        <f>G122+14</f>
        <v>44284</v>
      </c>
      <c r="L122" s="84">
        <v>44214</v>
      </c>
      <c r="M122" s="74" t="s">
        <v>96</v>
      </c>
      <c r="N122" s="35" t="s">
        <v>78</v>
      </c>
      <c r="O122" s="38">
        <f>K122+14</f>
        <v>44298</v>
      </c>
      <c r="P122" s="66">
        <v>44265</v>
      </c>
      <c r="Q122" s="74" t="s">
        <v>115</v>
      </c>
      <c r="R122" s="35" t="s">
        <v>87</v>
      </c>
      <c r="S122" s="37">
        <f>O122+21</f>
        <v>44319</v>
      </c>
      <c r="T122" s="70"/>
      <c r="U122" s="99">
        <v>44320</v>
      </c>
      <c r="V122" s="33" t="s">
        <v>79</v>
      </c>
      <c r="W122" s="35" t="s">
        <v>266</v>
      </c>
      <c r="X122" s="35"/>
      <c r="Z122" s="27"/>
    </row>
    <row r="123" spans="1:26" s="26" customFormat="1" ht="27" customHeight="1" x14ac:dyDescent="0.25">
      <c r="A123" s="32">
        <v>23</v>
      </c>
      <c r="B123" s="48" t="s">
        <v>172</v>
      </c>
      <c r="C123" s="54" t="s">
        <v>23</v>
      </c>
      <c r="D123" s="56">
        <v>144.39600000000002</v>
      </c>
      <c r="E123" s="35">
        <f>D123/$D$125</f>
        <v>3.8880281496727676E-2</v>
      </c>
      <c r="F123" s="47">
        <v>1</v>
      </c>
      <c r="G123" s="60">
        <v>44270</v>
      </c>
      <c r="H123" s="66">
        <v>44188</v>
      </c>
      <c r="I123" s="73" t="s">
        <v>93</v>
      </c>
      <c r="J123" s="33" t="s">
        <v>81</v>
      </c>
      <c r="K123" s="34">
        <f>G123+14</f>
        <v>44284</v>
      </c>
      <c r="L123" s="84"/>
      <c r="M123" s="84">
        <v>44196</v>
      </c>
      <c r="N123" s="35" t="s">
        <v>79</v>
      </c>
      <c r="O123" s="93">
        <f t="shared" ref="O123:O124" si="31">K123+14</f>
        <v>44298</v>
      </c>
      <c r="P123" s="91"/>
      <c r="Q123" s="35"/>
      <c r="R123" s="35"/>
      <c r="S123" s="94">
        <f>O123+14</f>
        <v>44312</v>
      </c>
      <c r="T123" s="71"/>
      <c r="U123" s="47"/>
      <c r="V123" s="33"/>
      <c r="W123" s="35" t="s">
        <v>267</v>
      </c>
      <c r="X123" s="35"/>
      <c r="Z123" s="27"/>
    </row>
    <row r="124" spans="1:26" s="26" customFormat="1" ht="27" customHeight="1" x14ac:dyDescent="0.25">
      <c r="A124" s="48">
        <v>24</v>
      </c>
      <c r="B124" s="48" t="s">
        <v>173</v>
      </c>
      <c r="C124" s="54" t="s">
        <v>24</v>
      </c>
      <c r="D124" s="56">
        <v>26.756</v>
      </c>
      <c r="E124" s="53">
        <f>D124/$D$125</f>
        <v>7.2043603127956842E-3</v>
      </c>
      <c r="F124" s="47">
        <v>1</v>
      </c>
      <c r="G124" s="60">
        <v>44270</v>
      </c>
      <c r="H124" s="66">
        <v>44175</v>
      </c>
      <c r="I124" s="73" t="s">
        <v>95</v>
      </c>
      <c r="J124" s="33" t="s">
        <v>81</v>
      </c>
      <c r="K124" s="34">
        <f>G124+14</f>
        <v>44284</v>
      </c>
      <c r="L124" s="84"/>
      <c r="M124" s="84">
        <v>44196</v>
      </c>
      <c r="N124" s="35" t="s">
        <v>79</v>
      </c>
      <c r="O124" s="93">
        <f t="shared" si="31"/>
        <v>44298</v>
      </c>
      <c r="P124" s="91">
        <v>44315</v>
      </c>
      <c r="Q124" s="74" t="s">
        <v>128</v>
      </c>
      <c r="R124" s="35" t="s">
        <v>87</v>
      </c>
      <c r="S124" s="94">
        <f>O124+14</f>
        <v>44312</v>
      </c>
      <c r="T124" s="71"/>
      <c r="U124" s="99">
        <v>44322</v>
      </c>
      <c r="V124" s="33" t="s">
        <v>79</v>
      </c>
      <c r="W124" s="35" t="s">
        <v>267</v>
      </c>
      <c r="X124" s="35"/>
      <c r="Z124" s="27"/>
    </row>
    <row r="125" spans="1:26" s="43" customFormat="1" ht="27" customHeight="1" thickBot="1" x14ac:dyDescent="0.3">
      <c r="A125" s="44"/>
      <c r="B125" s="29"/>
      <c r="C125" s="28" t="s">
        <v>25</v>
      </c>
      <c r="D125" s="57">
        <f>D90+D52+D9</f>
        <v>3713.8619999999992</v>
      </c>
      <c r="E125" s="30">
        <f>E90+E52+E9</f>
        <v>0.99999999999999956</v>
      </c>
      <c r="F125" s="29">
        <f>F90+F52+F9</f>
        <v>105</v>
      </c>
      <c r="G125" s="29"/>
      <c r="H125" s="28"/>
      <c r="I125" s="28"/>
      <c r="J125" s="28"/>
      <c r="K125" s="29"/>
      <c r="L125" s="28"/>
      <c r="M125" s="28"/>
      <c r="N125" s="28"/>
      <c r="O125" s="29"/>
      <c r="P125" s="28"/>
      <c r="Q125" s="28"/>
      <c r="R125" s="28"/>
      <c r="S125" s="28"/>
      <c r="T125" s="28"/>
      <c r="U125" s="29"/>
      <c r="V125" s="28"/>
      <c r="W125" s="28"/>
      <c r="X125" s="28"/>
      <c r="Y125" s="36"/>
      <c r="Z125" s="23"/>
    </row>
    <row r="126" spans="1:26" ht="15" x14ac:dyDescent="0.2">
      <c r="Y126" s="36"/>
      <c r="Z126" s="23"/>
    </row>
    <row r="127" spans="1:26" ht="15" x14ac:dyDescent="0.2">
      <c r="Y127" s="36"/>
      <c r="Z127" s="23"/>
    </row>
    <row r="128" spans="1:26" ht="15" x14ac:dyDescent="0.2">
      <c r="W128" s="101" t="s">
        <v>26</v>
      </c>
      <c r="X128" s="101" t="s">
        <v>26</v>
      </c>
      <c r="Y128" s="36"/>
      <c r="Z128" s="23"/>
    </row>
    <row r="129" spans="2:26" ht="15" x14ac:dyDescent="0.2">
      <c r="W129" s="102"/>
      <c r="X129" s="102"/>
      <c r="Y129" s="36"/>
      <c r="Z129" s="23"/>
    </row>
    <row r="130" spans="2:26" ht="15" x14ac:dyDescent="0.2">
      <c r="W130" s="31" t="s">
        <v>1</v>
      </c>
      <c r="X130" s="31" t="s">
        <v>1</v>
      </c>
      <c r="Y130" s="36"/>
      <c r="Z130" s="23"/>
    </row>
    <row r="131" spans="2:26" ht="15" x14ac:dyDescent="0.2">
      <c r="W131" s="31" t="s">
        <v>27</v>
      </c>
      <c r="X131" s="31" t="s">
        <v>27</v>
      </c>
      <c r="Y131" s="36"/>
      <c r="Z131" s="23"/>
    </row>
    <row r="132" spans="2:26" ht="15" x14ac:dyDescent="0.2">
      <c r="Y132" s="36"/>
      <c r="Z132" s="23"/>
    </row>
    <row r="133" spans="2:26" ht="15" x14ac:dyDescent="0.2">
      <c r="Y133" s="36"/>
      <c r="Z133" s="23"/>
    </row>
    <row r="134" spans="2:26" ht="15" x14ac:dyDescent="0.2">
      <c r="Y134" s="36"/>
      <c r="Z134" s="23"/>
    </row>
    <row r="135" spans="2:26" ht="15" x14ac:dyDescent="0.2">
      <c r="Y135" s="36"/>
      <c r="Z135" s="23"/>
    </row>
    <row r="136" spans="2:26" ht="15.75" x14ac:dyDescent="0.2">
      <c r="B136" s="47" t="s">
        <v>220</v>
      </c>
      <c r="Y136" s="36"/>
      <c r="Z136" s="23"/>
    </row>
    <row r="137" spans="2:26" ht="15.75" x14ac:dyDescent="0.2">
      <c r="B137" s="48" t="s">
        <v>177</v>
      </c>
    </row>
    <row r="138" spans="2:26" ht="15.75" x14ac:dyDescent="0.2">
      <c r="B138" s="47" t="s">
        <v>143</v>
      </c>
    </row>
  </sheetData>
  <autoFilter ref="A1:X136" xr:uid="{00000000-0009-0000-0000-000002000000}"/>
  <mergeCells count="20">
    <mergeCell ref="A2:X2"/>
    <mergeCell ref="A3:X3"/>
    <mergeCell ref="A5:A8"/>
    <mergeCell ref="D5:D8"/>
    <mergeCell ref="E5:E8"/>
    <mergeCell ref="F5:F8"/>
    <mergeCell ref="G5:N6"/>
    <mergeCell ref="W5:W8"/>
    <mergeCell ref="X128:X129"/>
    <mergeCell ref="X5:X8"/>
    <mergeCell ref="S7:V7"/>
    <mergeCell ref="B6:B7"/>
    <mergeCell ref="C6:C7"/>
    <mergeCell ref="G7:G8"/>
    <mergeCell ref="H7:J7"/>
    <mergeCell ref="K7:N7"/>
    <mergeCell ref="O7:O8"/>
    <mergeCell ref="P7:R7"/>
    <mergeCell ref="O5:V6"/>
    <mergeCell ref="W128:W129"/>
  </mergeCells>
  <printOptions horizontalCentered="1"/>
  <pageMargins left="0" right="0" top="0.19685039370078741" bottom="0.19685039370078741" header="0.31496062992125984" footer="0.31496062992125984"/>
  <pageSetup paperSize="8" scale="5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MDR</vt:lpstr>
      <vt:lpstr>MDR!Print_Area</vt:lpstr>
      <vt:lpstr>MDR!Print_Titles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Zata Atsarina</dc:creator>
  <cp:keywords/>
  <dc:description/>
  <cp:lastModifiedBy>Bambang  Widiatmoko</cp:lastModifiedBy>
  <cp:revision/>
  <cp:lastPrinted>2021-05-04T07:14:25Z</cp:lastPrinted>
  <dcterms:created xsi:type="dcterms:W3CDTF">2019-08-06T03:05:24Z</dcterms:created>
  <dcterms:modified xsi:type="dcterms:W3CDTF">2021-06-08T06:51:58Z</dcterms:modified>
  <cp:category/>
  <cp:contentStatus/>
</cp:coreProperties>
</file>