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yu\Documents\Zip08\2023 Q2 Spring_Harvard\R\Data and Script 3\"/>
    </mc:Choice>
  </mc:AlternateContent>
  <xr:revisionPtr revIDLastSave="0" documentId="13_ncr:1_{CE120C38-7DB4-484D-BF45-CABCB57B5389}" xr6:coauthVersionLast="36" xr6:coauthVersionMax="36" xr10:uidLastSave="{00000000-0000-0000-0000-000000000000}"/>
  <bookViews>
    <workbookView xWindow="0" yWindow="0" windowWidth="23040" windowHeight="9780" tabRatio="685" activeTab="2" xr2:uid="{2DEA59AD-020E-4C77-847B-CC54303841DA}"/>
  </bookViews>
  <sheets>
    <sheet name="Data" sheetId="3" r:id="rId1"/>
    <sheet name="Trend Model" sheetId="2" r:id="rId2"/>
    <sheet name="Results" sheetId="1" r:id="rId3"/>
    <sheet name="Chart1" sheetId="4" r:id="rId4"/>
    <sheet name="Chart1_log" sheetId="6" r:id="rId5"/>
    <sheet name="Chart2" sheetId="5" r:id="rId6"/>
    <sheet name="Chart2_log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2" l="1"/>
  <c r="J3" i="2"/>
  <c r="E46" i="2" l="1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45" i="2"/>
  <c r="D46" i="2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B46" i="2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45" i="2"/>
  <c r="J5" i="2" l="1"/>
  <c r="J4" i="2" s="1"/>
  <c r="M47" i="1"/>
  <c r="L47" i="1"/>
  <c r="O77" i="1"/>
  <c r="Q77" i="1" s="1"/>
  <c r="O76" i="1"/>
  <c r="Q76" i="1" s="1"/>
  <c r="O75" i="1"/>
  <c r="Q75" i="1" s="1"/>
  <c r="P74" i="1"/>
  <c r="O74" i="1"/>
  <c r="Q74" i="1" s="1"/>
  <c r="P73" i="1"/>
  <c r="O73" i="1"/>
  <c r="Q73" i="1" s="1"/>
  <c r="P72" i="1"/>
  <c r="O72" i="1"/>
  <c r="Q72" i="1" s="1"/>
  <c r="O71" i="1"/>
  <c r="P71" i="1" s="1"/>
  <c r="O70" i="1"/>
  <c r="P70" i="1" s="1"/>
  <c r="P69" i="1"/>
  <c r="O69" i="1"/>
  <c r="Q69" i="1" s="1"/>
  <c r="Q68" i="1"/>
  <c r="O68" i="1"/>
  <c r="P68" i="1" s="1"/>
  <c r="O67" i="1"/>
  <c r="P67" i="1" s="1"/>
  <c r="O66" i="1"/>
  <c r="Q66" i="1" s="1"/>
  <c r="O65" i="1"/>
  <c r="Q65" i="1" s="1"/>
  <c r="O64" i="1"/>
  <c r="Q64" i="1" s="1"/>
  <c r="O63" i="1"/>
  <c r="Q63" i="1" s="1"/>
  <c r="O62" i="1"/>
  <c r="Q62" i="1" s="1"/>
  <c r="P61" i="1"/>
  <c r="O61" i="1"/>
  <c r="Q61" i="1" s="1"/>
  <c r="O60" i="1"/>
  <c r="P60" i="1" s="1"/>
  <c r="O59" i="1"/>
  <c r="Q59" i="1" s="1"/>
  <c r="O58" i="1"/>
  <c r="Q58" i="1" s="1"/>
  <c r="O57" i="1"/>
  <c r="Q57" i="1" s="1"/>
  <c r="Q56" i="1"/>
  <c r="O56" i="1"/>
  <c r="P56" i="1" s="1"/>
  <c r="P55" i="1"/>
  <c r="O55" i="1"/>
  <c r="Q55" i="1" s="1"/>
  <c r="O54" i="1"/>
  <c r="Q54" i="1" s="1"/>
  <c r="O53" i="1"/>
  <c r="Q53" i="1" s="1"/>
  <c r="O52" i="1"/>
  <c r="Q52" i="1" s="1"/>
  <c r="O51" i="1"/>
  <c r="Q51" i="1" s="1"/>
  <c r="P50" i="1"/>
  <c r="O50" i="1"/>
  <c r="Q50" i="1" s="1"/>
  <c r="Q49" i="1"/>
  <c r="P49" i="1"/>
  <c r="O49" i="1"/>
  <c r="O48" i="1"/>
  <c r="Q48" i="1" s="1"/>
  <c r="O47" i="1"/>
  <c r="Q47" i="1" s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H52" i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G52" i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F52" i="1"/>
  <c r="H51" i="1"/>
  <c r="G51" i="1"/>
  <c r="F51" i="1"/>
  <c r="F50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P57" i="1" l="1"/>
  <c r="Q67" i="1"/>
  <c r="P62" i="1"/>
  <c r="M48" i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P53" i="1"/>
  <c r="Q60" i="1"/>
  <c r="P77" i="1"/>
  <c r="P58" i="1"/>
  <c r="P51" i="1"/>
  <c r="P63" i="1"/>
  <c r="Q70" i="1"/>
  <c r="P75" i="1"/>
  <c r="P59" i="1"/>
  <c r="P54" i="1"/>
  <c r="P66" i="1"/>
  <c r="P47" i="1"/>
  <c r="L48" i="1" s="1"/>
  <c r="L49" i="1" s="1"/>
  <c r="L50" i="1" s="1"/>
  <c r="P52" i="1"/>
  <c r="P64" i="1"/>
  <c r="Q71" i="1"/>
  <c r="P76" i="1"/>
  <c r="P48" i="1"/>
  <c r="P65" i="1"/>
  <c r="L51" i="1" l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M60" i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D50" i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</calcChain>
</file>

<file path=xl/sharedStrings.xml><?xml version="1.0" encoding="utf-8"?>
<sst xmlns="http://schemas.openxmlformats.org/spreadsheetml/2006/main" count="59" uniqueCount="33">
  <si>
    <t>Nominal Taxable Sales</t>
  </si>
  <si>
    <t>Level ($)</t>
  </si>
  <si>
    <t>Growth Rate</t>
  </si>
  <si>
    <t xml:space="preserve">Base </t>
  </si>
  <si>
    <t>High</t>
  </si>
  <si>
    <t>Low</t>
  </si>
  <si>
    <t>Base</t>
  </si>
  <si>
    <t>http://www.turnerconstruction.com/cost-index</t>
  </si>
  <si>
    <t>Level</t>
  </si>
  <si>
    <t xml:space="preserve">Building Cost Index </t>
  </si>
  <si>
    <t>taxable_sales</t>
  </si>
  <si>
    <t>building_cost</t>
  </si>
  <si>
    <t>trend</t>
  </si>
  <si>
    <t>year</t>
  </si>
  <si>
    <t>Method 1</t>
  </si>
  <si>
    <t>CAGR (Compound Annual Growth Rate)</t>
  </si>
  <si>
    <t>compund period (1997-2019)</t>
  </si>
  <si>
    <t>Method 2</t>
  </si>
  <si>
    <t>Linear Trend Model</t>
  </si>
  <si>
    <t>Taxable sales</t>
  </si>
  <si>
    <t>Building cost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</si>
  <si>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</si>
  <si>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</si>
  <si>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</si>
  <si>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</si>
  <si>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</si>
  <si>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</si>
  <si>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</si>
  <si>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</si>
  <si>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t Stat</t>
  </si>
  <si>
    <t>P-value</t>
  </si>
  <si>
    <t>trend (1977 to 2019)</t>
  </si>
  <si>
    <t>similar to the log Linear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</si>
</sst>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64" fontId="0" fillId="0" borderId="1" xfId="1" applyNumberFormat="1" applyFont="1" applyBorder="1"/>
    <xf numFmtId="0" fontId="2" fillId="2" borderId="0" xfId="0" applyFont="1" applyFill="1" applyAlignment="1">
      <alignment horizontal="center"/>
    </xf>
    <xf numFmtId="164" fontId="0" fillId="2" borderId="0" xfId="1" applyNumberFormat="1" applyFont="1" applyFill="1"/>
    <xf numFmtId="165" fontId="0" fillId="2" borderId="0" xfId="2" applyNumberFormat="1" applyFont="1" applyFill="1"/>
    <xf numFmtId="165" fontId="0" fillId="3" borderId="0" xfId="2" applyNumberFormat="1" applyFont="1" applyFill="1"/>
    <xf numFmtId="165" fontId="0" fillId="3" borderId="0" xfId="0" applyNumberFormat="1" applyFill="1"/>
    <xf numFmtId="0" fontId="4" fillId="0" borderId="0" xfId="3" applyAlignment="1">
      <alignment vertical="center"/>
    </xf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9" fontId="0" fillId="2" borderId="0" xfId="0" applyNumberFormat="1" applyFill="1"/>
    <xf numFmtId="0" fontId="2" fillId="0" borderId="0" xfId="0" applyFont="1"/>
    <xf numFmtId="164" fontId="0" fillId="2" borderId="0" xfId="0" applyNumberForma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  <xf numFmtId="0" fontId="2" fillId="0" borderId="0" xfId="0" applyFont="1" applyBorder="1" applyAlignment="1">
      <alignment horizontal="center"/>
    </xf>
    <xf numFmtId="164" fontId="0" fillId="0" borderId="0" xfId="1" applyNumberFormat="1" applyFont="1" applyBorder="1"/>
    <xf numFmtId="0" fontId="0" fillId="0" borderId="0" xfId="0" applyBorder="1"/>
    <xf numFmtId="0" fontId="0" fillId="4" borderId="0" xfId="0" applyFill="1" applyBorder="1" applyAlignment="1"/>
    <xf numFmtId="0" fontId="0" fillId="4" borderId="2" xfId="0" applyFill="1" applyBorder="1" applyAlignment="1"/>
    <xf numFmtId="164" fontId="0" fillId="2" borderId="0" xfId="1" applyNumberFormat="1" applyFont="1" applyFill="1" applyBorder="1"/>
    <xf numFmtId="164" fontId="0" fillId="4" borderId="0" xfId="1" applyNumberFormat="1" applyFont="1" applyFill="1"/>
    <xf numFmtId="1" fontId="0" fillId="4" borderId="0" xfId="0" applyNumberFormat="1" applyFill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taxable_sales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Data!$A$2:$A$44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cat>
          <c:val>
            <c:numRef>
              <c:f>Data!$B$2:$B$44</c:f>
              <c:numCache>
                <c:formatCode>_(* #,##0_);_(* \(#,##0\);_(* "-"??_);_(@_)</c:formatCode>
                <c:ptCount val="43"/>
                <c:pt idx="0">
                  <c:v>5762000000</c:v>
                </c:pt>
                <c:pt idx="1">
                  <c:v>6781000000</c:v>
                </c:pt>
                <c:pt idx="2">
                  <c:v>7969000000</c:v>
                </c:pt>
                <c:pt idx="3">
                  <c:v>8710999999.9999905</c:v>
                </c:pt>
                <c:pt idx="4">
                  <c:v>9801000000</c:v>
                </c:pt>
                <c:pt idx="5">
                  <c:v>10731000000</c:v>
                </c:pt>
                <c:pt idx="6">
                  <c:v>11847000000</c:v>
                </c:pt>
                <c:pt idx="7">
                  <c:v>14166000000</c:v>
                </c:pt>
                <c:pt idx="8">
                  <c:v>13840000000</c:v>
                </c:pt>
                <c:pt idx="9">
                  <c:v>14114000000</c:v>
                </c:pt>
                <c:pt idx="10">
                  <c:v>15494000000</c:v>
                </c:pt>
                <c:pt idx="11">
                  <c:v>16405000000.000002</c:v>
                </c:pt>
                <c:pt idx="12">
                  <c:v>17653000000</c:v>
                </c:pt>
                <c:pt idx="13">
                  <c:v>18108000000</c:v>
                </c:pt>
                <c:pt idx="14">
                  <c:v>17610000000</c:v>
                </c:pt>
                <c:pt idx="15">
                  <c:v>17850000000</c:v>
                </c:pt>
                <c:pt idx="16">
                  <c:v>18538000000</c:v>
                </c:pt>
                <c:pt idx="17">
                  <c:v>19404000000</c:v>
                </c:pt>
                <c:pt idx="18">
                  <c:v>22143000000</c:v>
                </c:pt>
                <c:pt idx="19">
                  <c:v>25219000000</c:v>
                </c:pt>
                <c:pt idx="20">
                  <c:v>26951487000</c:v>
                </c:pt>
                <c:pt idx="21">
                  <c:v>27488815000</c:v>
                </c:pt>
                <c:pt idx="22">
                  <c:v>30348644000</c:v>
                </c:pt>
                <c:pt idx="23">
                  <c:v>37303662000</c:v>
                </c:pt>
                <c:pt idx="24">
                  <c:v>32133246999.999996</c:v>
                </c:pt>
                <c:pt idx="25">
                  <c:v>27453942000</c:v>
                </c:pt>
                <c:pt idx="26">
                  <c:v>27062663000</c:v>
                </c:pt>
                <c:pt idx="27">
                  <c:v>28491576000</c:v>
                </c:pt>
                <c:pt idx="28">
                  <c:v>30193802000</c:v>
                </c:pt>
                <c:pt idx="29">
                  <c:v>32273238000</c:v>
                </c:pt>
                <c:pt idx="30">
                  <c:v>33663448000.000004</c:v>
                </c:pt>
                <c:pt idx="31">
                  <c:v>32274306000.000004</c:v>
                </c:pt>
                <c:pt idx="32">
                  <c:v>27427708787</c:v>
                </c:pt>
                <c:pt idx="33">
                  <c:v>30523321735</c:v>
                </c:pt>
                <c:pt idx="34">
                  <c:v>33431217269</c:v>
                </c:pt>
                <c:pt idx="35">
                  <c:v>36220444743</c:v>
                </c:pt>
                <c:pt idx="36">
                  <c:v>37621605670</c:v>
                </c:pt>
                <c:pt idx="37">
                  <c:v>39628655042</c:v>
                </c:pt>
                <c:pt idx="38">
                  <c:v>41524760290</c:v>
                </c:pt>
                <c:pt idx="39">
                  <c:v>42128430475</c:v>
                </c:pt>
                <c:pt idx="40">
                  <c:v>43149031204</c:v>
                </c:pt>
                <c:pt idx="41">
                  <c:v>45353073677</c:v>
                </c:pt>
                <c:pt idx="42">
                  <c:v>46887483441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4-44A9-B193-6D958A9C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91999"/>
        <c:axId val="1911105535"/>
      </c:lineChart>
      <c:catAx>
        <c:axId val="4312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05535"/>
        <c:crosses val="autoZero"/>
        <c:auto val="1"/>
        <c:lblAlgn val="ctr"/>
        <c:lblOffset val="100"/>
        <c:noMultiLvlLbl val="0"/>
      </c:catAx>
      <c:valAx>
        <c:axId val="19111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9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taxable_sales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Data!$A$2:$A$44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cat>
          <c:val>
            <c:numRef>
              <c:f>Data!$B$2:$B$44</c:f>
              <c:numCache>
                <c:formatCode>_(* #,##0_);_(* \(#,##0\);_(* "-"??_);_(@_)</c:formatCode>
                <c:ptCount val="43"/>
                <c:pt idx="0">
                  <c:v>5762000000</c:v>
                </c:pt>
                <c:pt idx="1">
                  <c:v>6781000000</c:v>
                </c:pt>
                <c:pt idx="2">
                  <c:v>7969000000</c:v>
                </c:pt>
                <c:pt idx="3">
                  <c:v>8710999999.9999905</c:v>
                </c:pt>
                <c:pt idx="4">
                  <c:v>9801000000</c:v>
                </c:pt>
                <c:pt idx="5">
                  <c:v>10731000000</c:v>
                </c:pt>
                <c:pt idx="6">
                  <c:v>11847000000</c:v>
                </c:pt>
                <c:pt idx="7">
                  <c:v>14166000000</c:v>
                </c:pt>
                <c:pt idx="8">
                  <c:v>13840000000</c:v>
                </c:pt>
                <c:pt idx="9">
                  <c:v>14114000000</c:v>
                </c:pt>
                <c:pt idx="10">
                  <c:v>15494000000</c:v>
                </c:pt>
                <c:pt idx="11">
                  <c:v>16405000000.000002</c:v>
                </c:pt>
                <c:pt idx="12">
                  <c:v>17653000000</c:v>
                </c:pt>
                <c:pt idx="13">
                  <c:v>18108000000</c:v>
                </c:pt>
                <c:pt idx="14">
                  <c:v>17610000000</c:v>
                </c:pt>
                <c:pt idx="15">
                  <c:v>17850000000</c:v>
                </c:pt>
                <c:pt idx="16">
                  <c:v>18538000000</c:v>
                </c:pt>
                <c:pt idx="17">
                  <c:v>19404000000</c:v>
                </c:pt>
                <c:pt idx="18">
                  <c:v>22143000000</c:v>
                </c:pt>
                <c:pt idx="19">
                  <c:v>25219000000</c:v>
                </c:pt>
                <c:pt idx="20">
                  <c:v>26951487000</c:v>
                </c:pt>
                <c:pt idx="21">
                  <c:v>27488815000</c:v>
                </c:pt>
                <c:pt idx="22">
                  <c:v>30348644000</c:v>
                </c:pt>
                <c:pt idx="23">
                  <c:v>37303662000</c:v>
                </c:pt>
                <c:pt idx="24">
                  <c:v>32133246999.999996</c:v>
                </c:pt>
                <c:pt idx="25">
                  <c:v>27453942000</c:v>
                </c:pt>
                <c:pt idx="26">
                  <c:v>27062663000</c:v>
                </c:pt>
                <c:pt idx="27">
                  <c:v>28491576000</c:v>
                </c:pt>
                <c:pt idx="28">
                  <c:v>30193802000</c:v>
                </c:pt>
                <c:pt idx="29">
                  <c:v>32273238000</c:v>
                </c:pt>
                <c:pt idx="30">
                  <c:v>33663448000.000004</c:v>
                </c:pt>
                <c:pt idx="31">
                  <c:v>32274306000.000004</c:v>
                </c:pt>
                <c:pt idx="32">
                  <c:v>27427708787</c:v>
                </c:pt>
                <c:pt idx="33">
                  <c:v>30523321735</c:v>
                </c:pt>
                <c:pt idx="34">
                  <c:v>33431217269</c:v>
                </c:pt>
                <c:pt idx="35">
                  <c:v>36220444743</c:v>
                </c:pt>
                <c:pt idx="36">
                  <c:v>37621605670</c:v>
                </c:pt>
                <c:pt idx="37">
                  <c:v>39628655042</c:v>
                </c:pt>
                <c:pt idx="38">
                  <c:v>41524760290</c:v>
                </c:pt>
                <c:pt idx="39">
                  <c:v>42128430475</c:v>
                </c:pt>
                <c:pt idx="40">
                  <c:v>43149031204</c:v>
                </c:pt>
                <c:pt idx="41">
                  <c:v>45353073677</c:v>
                </c:pt>
                <c:pt idx="42">
                  <c:v>46887483441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3-4950-B044-868EB4EC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716463"/>
        <c:axId val="537478943"/>
      </c:lineChart>
      <c:catAx>
        <c:axId val="54671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78943"/>
        <c:crosses val="autoZero"/>
        <c:auto val="1"/>
        <c:lblAlgn val="ctr"/>
        <c:lblOffset val="100"/>
        <c:noMultiLvlLbl val="0"/>
      </c:catAx>
      <c:valAx>
        <c:axId val="537478943"/>
        <c:scaling>
          <c:logBase val="10"/>
          <c:orientation val="minMax"/>
          <c:max val="50000000000"/>
          <c:min val="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1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building_cost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Data!$A$2:$A$44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cat>
          <c:val>
            <c:numRef>
              <c:f>Data!$C$2:$C$44</c:f>
              <c:numCache>
                <c:formatCode>0</c:formatCode>
                <c:ptCount val="43"/>
                <c:pt idx="0">
                  <c:v>216.5</c:v>
                </c:pt>
                <c:pt idx="1">
                  <c:v>236</c:v>
                </c:pt>
                <c:pt idx="2">
                  <c:v>262.25</c:v>
                </c:pt>
                <c:pt idx="3">
                  <c:v>289.5</c:v>
                </c:pt>
                <c:pt idx="4">
                  <c:v>315</c:v>
                </c:pt>
                <c:pt idx="5">
                  <c:v>335</c:v>
                </c:pt>
                <c:pt idx="6">
                  <c:v>352.5</c:v>
                </c:pt>
                <c:pt idx="7">
                  <c:v>368</c:v>
                </c:pt>
                <c:pt idx="8">
                  <c:v>379.5</c:v>
                </c:pt>
                <c:pt idx="9">
                  <c:v>391.5</c:v>
                </c:pt>
                <c:pt idx="10">
                  <c:v>405.75</c:v>
                </c:pt>
                <c:pt idx="11">
                  <c:v>420</c:v>
                </c:pt>
                <c:pt idx="12">
                  <c:v>434.75</c:v>
                </c:pt>
                <c:pt idx="13">
                  <c:v>444.75</c:v>
                </c:pt>
                <c:pt idx="14">
                  <c:v>448.5</c:v>
                </c:pt>
                <c:pt idx="15">
                  <c:v>455.5</c:v>
                </c:pt>
                <c:pt idx="16">
                  <c:v>468</c:v>
                </c:pt>
                <c:pt idx="17">
                  <c:v>484.5</c:v>
                </c:pt>
                <c:pt idx="18">
                  <c:v>499.5</c:v>
                </c:pt>
                <c:pt idx="19">
                  <c:v>516.5</c:v>
                </c:pt>
                <c:pt idx="20">
                  <c:v>539</c:v>
                </c:pt>
                <c:pt idx="21">
                  <c:v>561.5</c:v>
                </c:pt>
                <c:pt idx="22">
                  <c:v>585</c:v>
                </c:pt>
                <c:pt idx="23">
                  <c:v>605.5</c:v>
                </c:pt>
                <c:pt idx="24">
                  <c:v>616</c:v>
                </c:pt>
                <c:pt idx="25">
                  <c:v>619.5</c:v>
                </c:pt>
                <c:pt idx="26">
                  <c:v>641.5</c:v>
                </c:pt>
                <c:pt idx="27">
                  <c:v>693</c:v>
                </c:pt>
                <c:pt idx="28">
                  <c:v>763.5</c:v>
                </c:pt>
                <c:pt idx="29">
                  <c:v>830.5</c:v>
                </c:pt>
                <c:pt idx="30">
                  <c:v>875.25</c:v>
                </c:pt>
                <c:pt idx="31">
                  <c:v>907.5</c:v>
                </c:pt>
                <c:pt idx="32">
                  <c:v>831.5</c:v>
                </c:pt>
                <c:pt idx="33">
                  <c:v>799</c:v>
                </c:pt>
                <c:pt idx="34">
                  <c:v>812.25</c:v>
                </c:pt>
                <c:pt idx="35">
                  <c:v>829.5</c:v>
                </c:pt>
                <c:pt idx="36">
                  <c:v>863.5</c:v>
                </c:pt>
                <c:pt idx="37">
                  <c:v>901.5</c:v>
                </c:pt>
                <c:pt idx="38">
                  <c:v>943</c:v>
                </c:pt>
                <c:pt idx="39">
                  <c:v>989</c:v>
                </c:pt>
                <c:pt idx="40">
                  <c:v>1038</c:v>
                </c:pt>
                <c:pt idx="41" formatCode="General">
                  <c:v>1096</c:v>
                </c:pt>
                <c:pt idx="42" formatCode="General">
                  <c:v>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574-9EB1-AAC02C13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91599"/>
        <c:axId val="537461471"/>
      </c:lineChart>
      <c:catAx>
        <c:axId val="4312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61471"/>
        <c:crosses val="autoZero"/>
        <c:auto val="1"/>
        <c:lblAlgn val="ctr"/>
        <c:lblOffset val="100"/>
        <c:noMultiLvlLbl val="0"/>
      </c:catAx>
      <c:valAx>
        <c:axId val="537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9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building_cost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Data!$A$2:$A$44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cat>
          <c:val>
            <c:numRef>
              <c:f>Data!$C$2:$C$44</c:f>
              <c:numCache>
                <c:formatCode>0</c:formatCode>
                <c:ptCount val="43"/>
                <c:pt idx="0">
                  <c:v>216.5</c:v>
                </c:pt>
                <c:pt idx="1">
                  <c:v>236</c:v>
                </c:pt>
                <c:pt idx="2">
                  <c:v>262.25</c:v>
                </c:pt>
                <c:pt idx="3">
                  <c:v>289.5</c:v>
                </c:pt>
                <c:pt idx="4">
                  <c:v>315</c:v>
                </c:pt>
                <c:pt idx="5">
                  <c:v>335</c:v>
                </c:pt>
                <c:pt idx="6">
                  <c:v>352.5</c:v>
                </c:pt>
                <c:pt idx="7">
                  <c:v>368</c:v>
                </c:pt>
                <c:pt idx="8">
                  <c:v>379.5</c:v>
                </c:pt>
                <c:pt idx="9">
                  <c:v>391.5</c:v>
                </c:pt>
                <c:pt idx="10">
                  <c:v>405.75</c:v>
                </c:pt>
                <c:pt idx="11">
                  <c:v>420</c:v>
                </c:pt>
                <c:pt idx="12">
                  <c:v>434.75</c:v>
                </c:pt>
                <c:pt idx="13">
                  <c:v>444.75</c:v>
                </c:pt>
                <c:pt idx="14">
                  <c:v>448.5</c:v>
                </c:pt>
                <c:pt idx="15">
                  <c:v>455.5</c:v>
                </c:pt>
                <c:pt idx="16">
                  <c:v>468</c:v>
                </c:pt>
                <c:pt idx="17">
                  <c:v>484.5</c:v>
                </c:pt>
                <c:pt idx="18">
                  <c:v>499.5</c:v>
                </c:pt>
                <c:pt idx="19">
                  <c:v>516.5</c:v>
                </c:pt>
                <c:pt idx="20">
                  <c:v>539</c:v>
                </c:pt>
                <c:pt idx="21">
                  <c:v>561.5</c:v>
                </c:pt>
                <c:pt idx="22">
                  <c:v>585</c:v>
                </c:pt>
                <c:pt idx="23">
                  <c:v>605.5</c:v>
                </c:pt>
                <c:pt idx="24">
                  <c:v>616</c:v>
                </c:pt>
                <c:pt idx="25">
                  <c:v>619.5</c:v>
                </c:pt>
                <c:pt idx="26">
                  <c:v>641.5</c:v>
                </c:pt>
                <c:pt idx="27">
                  <c:v>693</c:v>
                </c:pt>
                <c:pt idx="28">
                  <c:v>763.5</c:v>
                </c:pt>
                <c:pt idx="29">
                  <c:v>830.5</c:v>
                </c:pt>
                <c:pt idx="30">
                  <c:v>875.25</c:v>
                </c:pt>
                <c:pt idx="31">
                  <c:v>907.5</c:v>
                </c:pt>
                <c:pt idx="32">
                  <c:v>831.5</c:v>
                </c:pt>
                <c:pt idx="33">
                  <c:v>799</c:v>
                </c:pt>
                <c:pt idx="34">
                  <c:v>812.25</c:v>
                </c:pt>
                <c:pt idx="35">
                  <c:v>829.5</c:v>
                </c:pt>
                <c:pt idx="36">
                  <c:v>863.5</c:v>
                </c:pt>
                <c:pt idx="37">
                  <c:v>901.5</c:v>
                </c:pt>
                <c:pt idx="38">
                  <c:v>943</c:v>
                </c:pt>
                <c:pt idx="39">
                  <c:v>989</c:v>
                </c:pt>
                <c:pt idx="40">
                  <c:v>1038</c:v>
                </c:pt>
                <c:pt idx="41" formatCode="General">
                  <c:v>1096</c:v>
                </c:pt>
                <c:pt idx="42" formatCode="General">
                  <c:v>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8-48D8-B45F-799FCBFB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762863"/>
        <c:axId val="537468543"/>
      </c:lineChart>
      <c:catAx>
        <c:axId val="54676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68543"/>
        <c:crosses val="autoZero"/>
        <c:auto val="1"/>
        <c:lblAlgn val="ctr"/>
        <c:lblOffset val="100"/>
        <c:noMultiLvlLbl val="0"/>
      </c:catAx>
      <c:valAx>
        <c:axId val="537468543"/>
        <c:scaling>
          <c:logBase val="10"/>
          <c:orientation val="minMax"/>
          <c:max val="12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6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6227B9-9DC9-4E2F-B633-0688ABD444BB}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0C6B22-94E9-4ACE-AC3F-B860A0BB82E7}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22BE67-70D7-4BD3-94B5-C93892C74324}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148472-4C4D-4E16-B078-31B4BFF697E6}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544" cy="629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60815-88D8-4F1A-85AF-BEEABA3A2B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544" cy="629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34DFC-BCA1-48DB-8B57-93E18145EF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544" cy="629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D32C0-13B2-4569-BAF2-0D348AA019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544" cy="629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ABB80-770F-440D-8BA5-CB2234AE35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urnerconstruction.com/cost-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0A01-2AC0-4924-8471-6E8DDD7FD565}">
  <dimension ref="A1:C75"/>
  <sheetViews>
    <sheetView zoomScaleNormal="100" workbookViewId="0">
      <selection activeCell="Q11" sqref="Q11"/>
    </sheetView>
  </sheetViews>
  <sheetFormatPr defaultRowHeight="14.4" x14ac:dyDescent="0.55000000000000004"/>
  <cols>
    <col min="2" max="2" width="15.3125" customWidth="1"/>
    <col min="3" max="3" width="12.5234375" customWidth="1"/>
  </cols>
  <sheetData>
    <row r="1" spans="1:3" x14ac:dyDescent="0.55000000000000004">
      <c r="A1" s="19"/>
      <c r="B1" s="2" t="s">
        <v>10</v>
      </c>
      <c r="C1" s="2" t="s">
        <v>11</v>
      </c>
    </row>
    <row r="2" spans="1:3" x14ac:dyDescent="0.55000000000000004">
      <c r="A2" s="4">
        <v>1977</v>
      </c>
      <c r="B2" s="5">
        <v>5762000000</v>
      </c>
      <c r="C2" s="14">
        <v>216.5</v>
      </c>
    </row>
    <row r="3" spans="1:3" x14ac:dyDescent="0.55000000000000004">
      <c r="A3" s="4">
        <v>1978</v>
      </c>
      <c r="B3" s="5">
        <v>6781000000</v>
      </c>
      <c r="C3" s="14">
        <v>236</v>
      </c>
    </row>
    <row r="4" spans="1:3" x14ac:dyDescent="0.55000000000000004">
      <c r="A4" s="4">
        <v>1979</v>
      </c>
      <c r="B4" s="5">
        <v>7969000000</v>
      </c>
      <c r="C4" s="14">
        <v>262.25</v>
      </c>
    </row>
    <row r="5" spans="1:3" x14ac:dyDescent="0.55000000000000004">
      <c r="A5" s="4">
        <v>1980</v>
      </c>
      <c r="B5" s="5">
        <v>8710999999.9999905</v>
      </c>
      <c r="C5" s="14">
        <v>289.5</v>
      </c>
    </row>
    <row r="6" spans="1:3" x14ac:dyDescent="0.55000000000000004">
      <c r="A6" s="4">
        <v>1981</v>
      </c>
      <c r="B6" s="5">
        <v>9801000000</v>
      </c>
      <c r="C6" s="14">
        <v>315</v>
      </c>
    </row>
    <row r="7" spans="1:3" x14ac:dyDescent="0.55000000000000004">
      <c r="A7" s="4">
        <v>1982</v>
      </c>
      <c r="B7" s="5">
        <v>10731000000</v>
      </c>
      <c r="C7" s="14">
        <v>335</v>
      </c>
    </row>
    <row r="8" spans="1:3" x14ac:dyDescent="0.55000000000000004">
      <c r="A8" s="4">
        <v>1983</v>
      </c>
      <c r="B8" s="5">
        <v>11847000000</v>
      </c>
      <c r="C8" s="14">
        <v>352.5</v>
      </c>
    </row>
    <row r="9" spans="1:3" x14ac:dyDescent="0.55000000000000004">
      <c r="A9" s="4">
        <v>1984</v>
      </c>
      <c r="B9" s="5">
        <v>14166000000</v>
      </c>
      <c r="C9" s="14">
        <v>368</v>
      </c>
    </row>
    <row r="10" spans="1:3" x14ac:dyDescent="0.55000000000000004">
      <c r="A10" s="4">
        <v>1985</v>
      </c>
      <c r="B10" s="5">
        <v>13840000000</v>
      </c>
      <c r="C10" s="14">
        <v>379.5</v>
      </c>
    </row>
    <row r="11" spans="1:3" x14ac:dyDescent="0.55000000000000004">
      <c r="A11" s="4">
        <v>1986</v>
      </c>
      <c r="B11" s="5">
        <v>14114000000</v>
      </c>
      <c r="C11" s="14">
        <v>391.5</v>
      </c>
    </row>
    <row r="12" spans="1:3" x14ac:dyDescent="0.55000000000000004">
      <c r="A12" s="4">
        <v>1987</v>
      </c>
      <c r="B12" s="5">
        <v>15494000000</v>
      </c>
      <c r="C12" s="14">
        <v>405.75</v>
      </c>
    </row>
    <row r="13" spans="1:3" x14ac:dyDescent="0.55000000000000004">
      <c r="A13" s="4">
        <v>1988</v>
      </c>
      <c r="B13" s="5">
        <v>16405000000.000002</v>
      </c>
      <c r="C13" s="14">
        <v>420</v>
      </c>
    </row>
    <row r="14" spans="1:3" x14ac:dyDescent="0.55000000000000004">
      <c r="A14" s="4">
        <v>1989</v>
      </c>
      <c r="B14" s="5">
        <v>17653000000</v>
      </c>
      <c r="C14" s="14">
        <v>434.75</v>
      </c>
    </row>
    <row r="15" spans="1:3" x14ac:dyDescent="0.55000000000000004">
      <c r="A15" s="4">
        <v>1990</v>
      </c>
      <c r="B15" s="5">
        <v>18108000000</v>
      </c>
      <c r="C15" s="14">
        <v>444.75</v>
      </c>
    </row>
    <row r="16" spans="1:3" x14ac:dyDescent="0.55000000000000004">
      <c r="A16" s="4">
        <v>1991</v>
      </c>
      <c r="B16" s="5">
        <v>17610000000</v>
      </c>
      <c r="C16" s="14">
        <v>448.5</v>
      </c>
    </row>
    <row r="17" spans="1:3" x14ac:dyDescent="0.55000000000000004">
      <c r="A17" s="4">
        <v>1992</v>
      </c>
      <c r="B17" s="5">
        <v>17850000000</v>
      </c>
      <c r="C17" s="14">
        <v>455.5</v>
      </c>
    </row>
    <row r="18" spans="1:3" x14ac:dyDescent="0.55000000000000004">
      <c r="A18" s="4">
        <v>1993</v>
      </c>
      <c r="B18" s="5">
        <v>18538000000</v>
      </c>
      <c r="C18" s="14">
        <v>468</v>
      </c>
    </row>
    <row r="19" spans="1:3" x14ac:dyDescent="0.55000000000000004">
      <c r="A19" s="4">
        <v>1994</v>
      </c>
      <c r="B19" s="5">
        <v>19404000000</v>
      </c>
      <c r="C19" s="14">
        <v>484.5</v>
      </c>
    </row>
    <row r="20" spans="1:3" x14ac:dyDescent="0.55000000000000004">
      <c r="A20" s="4">
        <v>1995</v>
      </c>
      <c r="B20" s="5">
        <v>22143000000</v>
      </c>
      <c r="C20" s="14">
        <v>499.5</v>
      </c>
    </row>
    <row r="21" spans="1:3" x14ac:dyDescent="0.55000000000000004">
      <c r="A21" s="4">
        <v>1996</v>
      </c>
      <c r="B21" s="5">
        <v>25219000000</v>
      </c>
      <c r="C21" s="14">
        <v>516.5</v>
      </c>
    </row>
    <row r="22" spans="1:3" x14ac:dyDescent="0.55000000000000004">
      <c r="A22" s="4">
        <v>1997</v>
      </c>
      <c r="B22" s="5">
        <v>26951487000</v>
      </c>
      <c r="C22" s="14">
        <v>539</v>
      </c>
    </row>
    <row r="23" spans="1:3" x14ac:dyDescent="0.55000000000000004">
      <c r="A23" s="4">
        <v>1998</v>
      </c>
      <c r="B23" s="5">
        <v>27488815000</v>
      </c>
      <c r="C23" s="14">
        <v>561.5</v>
      </c>
    </row>
    <row r="24" spans="1:3" x14ac:dyDescent="0.55000000000000004">
      <c r="A24" s="4">
        <v>1999</v>
      </c>
      <c r="B24" s="5">
        <v>30348644000</v>
      </c>
      <c r="C24" s="14">
        <v>585</v>
      </c>
    </row>
    <row r="25" spans="1:3" x14ac:dyDescent="0.55000000000000004">
      <c r="A25" s="4">
        <v>2000</v>
      </c>
      <c r="B25" s="5">
        <v>37303662000</v>
      </c>
      <c r="C25" s="14">
        <v>605.5</v>
      </c>
    </row>
    <row r="26" spans="1:3" x14ac:dyDescent="0.55000000000000004">
      <c r="A26" s="4">
        <v>2001</v>
      </c>
      <c r="B26" s="5">
        <v>32133246999.999996</v>
      </c>
      <c r="C26" s="14">
        <v>616</v>
      </c>
    </row>
    <row r="27" spans="1:3" x14ac:dyDescent="0.55000000000000004">
      <c r="A27" s="4">
        <v>2002</v>
      </c>
      <c r="B27" s="5">
        <v>27453942000</v>
      </c>
      <c r="C27" s="14">
        <v>619.5</v>
      </c>
    </row>
    <row r="28" spans="1:3" x14ac:dyDescent="0.55000000000000004">
      <c r="A28" s="4">
        <v>2003</v>
      </c>
      <c r="B28" s="5">
        <v>27062663000</v>
      </c>
      <c r="C28" s="14">
        <v>641.5</v>
      </c>
    </row>
    <row r="29" spans="1:3" x14ac:dyDescent="0.55000000000000004">
      <c r="A29" s="4">
        <v>2004</v>
      </c>
      <c r="B29" s="5">
        <v>28491576000</v>
      </c>
      <c r="C29" s="14">
        <v>693</v>
      </c>
    </row>
    <row r="30" spans="1:3" x14ac:dyDescent="0.55000000000000004">
      <c r="A30" s="4">
        <v>2005</v>
      </c>
      <c r="B30" s="5">
        <v>30193802000</v>
      </c>
      <c r="C30" s="14">
        <v>763.5</v>
      </c>
    </row>
    <row r="31" spans="1:3" x14ac:dyDescent="0.55000000000000004">
      <c r="A31" s="4">
        <v>2006</v>
      </c>
      <c r="B31" s="5">
        <v>32273238000</v>
      </c>
      <c r="C31" s="14">
        <v>830.5</v>
      </c>
    </row>
    <row r="32" spans="1:3" x14ac:dyDescent="0.55000000000000004">
      <c r="A32" s="4">
        <v>2007</v>
      </c>
      <c r="B32" s="5">
        <v>33663448000.000004</v>
      </c>
      <c r="C32" s="14">
        <v>875.25</v>
      </c>
    </row>
    <row r="33" spans="1:3" x14ac:dyDescent="0.55000000000000004">
      <c r="A33" s="4">
        <v>2008</v>
      </c>
      <c r="B33" s="5">
        <v>32274306000.000004</v>
      </c>
      <c r="C33" s="14">
        <v>907.5</v>
      </c>
    </row>
    <row r="34" spans="1:3" x14ac:dyDescent="0.55000000000000004">
      <c r="A34" s="4">
        <v>2009</v>
      </c>
      <c r="B34" s="5">
        <v>27427708787</v>
      </c>
      <c r="C34" s="14">
        <v>831.5</v>
      </c>
    </row>
    <row r="35" spans="1:3" x14ac:dyDescent="0.55000000000000004">
      <c r="A35" s="4">
        <v>2010</v>
      </c>
      <c r="B35" s="5">
        <v>30523321735</v>
      </c>
      <c r="C35" s="14">
        <v>799</v>
      </c>
    </row>
    <row r="36" spans="1:3" x14ac:dyDescent="0.55000000000000004">
      <c r="A36" s="4">
        <v>2011</v>
      </c>
      <c r="B36" s="5">
        <v>33431217269</v>
      </c>
      <c r="C36" s="14">
        <v>812.25</v>
      </c>
    </row>
    <row r="37" spans="1:3" x14ac:dyDescent="0.55000000000000004">
      <c r="A37" s="4">
        <v>2012</v>
      </c>
      <c r="B37" s="5">
        <v>36220444743</v>
      </c>
      <c r="C37" s="14">
        <v>829.5</v>
      </c>
    </row>
    <row r="38" spans="1:3" x14ac:dyDescent="0.55000000000000004">
      <c r="A38" s="4">
        <v>2013</v>
      </c>
      <c r="B38" s="5">
        <v>37621605670</v>
      </c>
      <c r="C38" s="14">
        <v>863.5</v>
      </c>
    </row>
    <row r="39" spans="1:3" x14ac:dyDescent="0.55000000000000004">
      <c r="A39" s="4">
        <v>2014</v>
      </c>
      <c r="B39" s="5">
        <v>39628655042</v>
      </c>
      <c r="C39" s="14">
        <v>901.5</v>
      </c>
    </row>
    <row r="40" spans="1:3" x14ac:dyDescent="0.55000000000000004">
      <c r="A40" s="4">
        <v>2015</v>
      </c>
      <c r="B40" s="5">
        <v>41524760290</v>
      </c>
      <c r="C40" s="14">
        <v>943</v>
      </c>
    </row>
    <row r="41" spans="1:3" x14ac:dyDescent="0.55000000000000004">
      <c r="A41" s="4">
        <v>2016</v>
      </c>
      <c r="B41" s="5">
        <v>42128430475</v>
      </c>
      <c r="C41" s="14">
        <v>989</v>
      </c>
    </row>
    <row r="42" spans="1:3" x14ac:dyDescent="0.55000000000000004">
      <c r="A42" s="4">
        <v>2017</v>
      </c>
      <c r="B42" s="5">
        <v>43149031204</v>
      </c>
      <c r="C42" s="14">
        <v>1038</v>
      </c>
    </row>
    <row r="43" spans="1:3" x14ac:dyDescent="0.55000000000000004">
      <c r="A43" s="4">
        <v>2018</v>
      </c>
      <c r="B43" s="5">
        <v>45353073677</v>
      </c>
      <c r="C43">
        <v>1096</v>
      </c>
    </row>
    <row r="44" spans="1:3" x14ac:dyDescent="0.55000000000000004">
      <c r="A44" s="4">
        <v>2019</v>
      </c>
      <c r="B44" s="5">
        <v>46887483441</v>
      </c>
      <c r="C44">
        <v>1156</v>
      </c>
    </row>
    <row r="45" spans="1:3" x14ac:dyDescent="0.55000000000000004">
      <c r="C45" s="14"/>
    </row>
    <row r="46" spans="1:3" x14ac:dyDescent="0.55000000000000004">
      <c r="C46" s="14"/>
    </row>
    <row r="47" spans="1:3" x14ac:dyDescent="0.55000000000000004">
      <c r="C47" s="14"/>
    </row>
    <row r="48" spans="1:3" x14ac:dyDescent="0.55000000000000004">
      <c r="C48" s="14"/>
    </row>
    <row r="49" spans="3:3" x14ac:dyDescent="0.55000000000000004">
      <c r="C49" s="14"/>
    </row>
    <row r="50" spans="3:3" x14ac:dyDescent="0.55000000000000004">
      <c r="C50" s="14"/>
    </row>
    <row r="51" spans="3:3" x14ac:dyDescent="0.55000000000000004">
      <c r="C51" s="14"/>
    </row>
    <row r="52" spans="3:3" x14ac:dyDescent="0.55000000000000004">
      <c r="C52" s="14"/>
    </row>
    <row r="53" spans="3:3" x14ac:dyDescent="0.55000000000000004">
      <c r="C53" s="14"/>
    </row>
    <row r="54" spans="3:3" x14ac:dyDescent="0.55000000000000004">
      <c r="C54" s="14"/>
    </row>
    <row r="55" spans="3:3" x14ac:dyDescent="0.55000000000000004">
      <c r="C55" s="14"/>
    </row>
    <row r="56" spans="3:3" x14ac:dyDescent="0.55000000000000004">
      <c r="C56" s="14"/>
    </row>
    <row r="57" spans="3:3" x14ac:dyDescent="0.55000000000000004">
      <c r="C57" s="14"/>
    </row>
    <row r="58" spans="3:3" x14ac:dyDescent="0.55000000000000004">
      <c r="C58" s="14"/>
    </row>
    <row r="59" spans="3:3" x14ac:dyDescent="0.55000000000000004">
      <c r="C59" s="14"/>
    </row>
    <row r="60" spans="3:3" x14ac:dyDescent="0.55000000000000004">
      <c r="C60" s="14"/>
    </row>
    <row r="61" spans="3:3" x14ac:dyDescent="0.55000000000000004">
      <c r="C61" s="14"/>
    </row>
    <row r="62" spans="3:3" x14ac:dyDescent="0.55000000000000004">
      <c r="C62" s="14"/>
    </row>
    <row r="63" spans="3:3" x14ac:dyDescent="0.55000000000000004">
      <c r="C63" s="14"/>
    </row>
    <row r="64" spans="3:3" x14ac:dyDescent="0.55000000000000004">
      <c r="C64" s="14"/>
    </row>
    <row r="65" spans="3:3" x14ac:dyDescent="0.55000000000000004">
      <c r="C65" s="14"/>
    </row>
    <row r="66" spans="3:3" x14ac:dyDescent="0.55000000000000004">
      <c r="C66" s="14"/>
    </row>
    <row r="67" spans="3:3" x14ac:dyDescent="0.55000000000000004">
      <c r="C67" s="14"/>
    </row>
    <row r="68" spans="3:3" x14ac:dyDescent="0.55000000000000004">
      <c r="C68" s="14"/>
    </row>
    <row r="69" spans="3:3" x14ac:dyDescent="0.55000000000000004">
      <c r="C69" s="14"/>
    </row>
    <row r="70" spans="3:3" x14ac:dyDescent="0.55000000000000004">
      <c r="C70" s="14"/>
    </row>
    <row r="71" spans="3:3" x14ac:dyDescent="0.55000000000000004">
      <c r="C71" s="14"/>
    </row>
    <row r="72" spans="3:3" x14ac:dyDescent="0.55000000000000004">
      <c r="C72" s="14"/>
    </row>
    <row r="73" spans="3:3" x14ac:dyDescent="0.55000000000000004">
      <c r="C73" s="14"/>
    </row>
    <row r="74" spans="3:3" x14ac:dyDescent="0.55000000000000004">
      <c r="C74" s="14"/>
    </row>
    <row r="75" spans="3:3" x14ac:dyDescent="0.55000000000000004">
      <c r="C7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5A0C-6BB4-41A2-97FE-2BFF14B928D2}">
  <dimension ref="A1:M75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75" sqref="C75"/>
    </sheetView>
  </sheetViews>
  <sheetFormatPr defaultRowHeight="14.4" x14ac:dyDescent="0.55000000000000004"/>
  <cols>
    <col min="1" max="1" width="8.1015625" customWidth="1"/>
    <col min="2" max="2" width="17.68359375" customWidth="1"/>
    <col min="3" max="3" width="15.68359375" customWidth="1"/>
    <col min="4" max="4" width="12.68359375" customWidth="1"/>
    <col min="5" max="5" width="15.1015625" customWidth="1"/>
    <col min="6" max="6" width="8" customWidth="1"/>
    <col min="8" max="8" width="9.68359375" customWidth="1"/>
    <col min="9" max="9" width="25.7890625" customWidth="1"/>
    <col min="10" max="10" width="14.41796875" customWidth="1"/>
    <col min="11" max="11" width="13.89453125" customWidth="1"/>
  </cols>
  <sheetData>
    <row r="1" spans="1:11" x14ac:dyDescent="0.55000000000000004">
      <c r="A1" s="19" t="s">
        <v>13</v>
      </c>
      <c r="B1" s="2" t="s">
        <v>10</v>
      </c>
      <c r="C1" s="2"/>
      <c r="D1" s="2" t="s">
        <v>11</v>
      </c>
      <c r="E1" s="2"/>
      <c r="F1" s="19" t="s">
        <v>12</v>
      </c>
    </row>
    <row r="2" spans="1:11" x14ac:dyDescent="0.55000000000000004">
      <c r="A2" s="4">
        <v>1977</v>
      </c>
      <c r="B2" s="5">
        <v>5762000000</v>
      </c>
      <c r="C2" s="5"/>
      <c r="D2" s="14">
        <v>216.5</v>
      </c>
      <c r="E2" s="14"/>
      <c r="F2">
        <v>1</v>
      </c>
      <c r="H2" s="19" t="s">
        <v>14</v>
      </c>
      <c r="I2" s="19" t="s">
        <v>15</v>
      </c>
      <c r="K2" s="19" t="s">
        <v>32</v>
      </c>
    </row>
    <row r="3" spans="1:11" x14ac:dyDescent="0.55000000000000004">
      <c r="A3" s="4">
        <v>1978</v>
      </c>
      <c r="B3" s="5">
        <v>6781000000</v>
      </c>
      <c r="C3" s="5"/>
      <c r="D3" s="14">
        <v>236</v>
      </c>
      <c r="E3" s="14"/>
      <c r="F3">
        <v>2</v>
      </c>
      <c r="I3" t="s">
        <v>19</v>
      </c>
      <c r="J3" s="10">
        <f>(B44/B22)^(1/J$5)-1</f>
        <v>2.5488147269191019E-2</v>
      </c>
    </row>
    <row r="4" spans="1:11" x14ac:dyDescent="0.55000000000000004">
      <c r="A4" s="4">
        <v>1979</v>
      </c>
      <c r="B4" s="5">
        <v>7969000000</v>
      </c>
      <c r="C4" s="5"/>
      <c r="D4" s="14">
        <v>262.25</v>
      </c>
      <c r="E4" s="14"/>
      <c r="F4">
        <v>3</v>
      </c>
      <c r="I4" t="s">
        <v>20</v>
      </c>
      <c r="J4" s="10">
        <f>(D44/D22)^(1/J$5)-1</f>
        <v>3.52905036575899E-2</v>
      </c>
    </row>
    <row r="5" spans="1:11" x14ac:dyDescent="0.55000000000000004">
      <c r="A5" s="4">
        <v>1980</v>
      </c>
      <c r="B5" s="5">
        <v>8710999999.9999905</v>
      </c>
      <c r="C5" s="5"/>
      <c r="D5" s="14">
        <v>289.5</v>
      </c>
      <c r="E5" s="14"/>
      <c r="F5">
        <v>4</v>
      </c>
      <c r="I5" t="s">
        <v>16</v>
      </c>
      <c r="J5" s="20">
        <f>A44-A22</f>
        <v>22</v>
      </c>
    </row>
    <row r="6" spans="1:11" x14ac:dyDescent="0.55000000000000004">
      <c r="A6" s="4">
        <v>1981</v>
      </c>
      <c r="B6" s="5">
        <v>9801000000</v>
      </c>
      <c r="C6" s="5"/>
      <c r="D6" s="14">
        <v>315</v>
      </c>
      <c r="E6" s="14"/>
      <c r="F6">
        <v>5</v>
      </c>
    </row>
    <row r="7" spans="1:11" x14ac:dyDescent="0.55000000000000004">
      <c r="A7" s="4">
        <v>1982</v>
      </c>
      <c r="B7" s="5">
        <v>10731000000</v>
      </c>
      <c r="C7" s="5"/>
      <c r="D7" s="14">
        <v>335</v>
      </c>
      <c r="E7" s="14"/>
      <c r="F7">
        <v>6</v>
      </c>
      <c r="H7" s="19" t="s">
        <v>17</v>
      </c>
      <c r="I7" s="19" t="s">
        <v>18</v>
      </c>
    </row>
    <row r="8" spans="1:11" x14ac:dyDescent="0.55000000000000004">
      <c r="A8" s="4">
        <v>1983</v>
      </c>
      <c r="B8" s="5">
        <v>11847000000</v>
      </c>
      <c r="C8" s="5"/>
      <c r="D8" s="14">
        <v>352.5</v>
      </c>
      <c r="E8" s="14"/>
      <c r="F8">
        <v>7</v>
      </c>
      <c r="I8" s="19" t="s">
        <v>19</v>
      </c>
    </row>
    <row r="9" spans="1:11" ht="14.7" thickBot="1" x14ac:dyDescent="0.6">
      <c r="A9" s="4">
        <v>1984</v>
      </c>
      <c r="B9" s="5">
        <v>14166000000</v>
      </c>
      <c r="C9" s="5"/>
      <c r="D9" s="14">
        <v>368</v>
      </c>
      <c r="E9" s="14"/>
      <c r="F9">
        <v>8</v>
      </c>
    </row>
    <row r="10" spans="1:11" x14ac:dyDescent="0.55000000000000004">
      <c r="A10" s="4">
        <v>1985</v>
      </c>
      <c r="B10" s="5">
        <v>13840000000</v>
      </c>
      <c r="C10" s="5"/>
      <c r="D10" s="14">
        <v>379.5</v>
      </c>
      <c r="E10" s="14"/>
      <c r="F10">
        <v>9</v>
      </c>
      <c r="I10" s="24" t="s">
        <v>21</v>
      </c>
      <c r="J10" s="24"/>
    </row>
    <row r="11" spans="1:11" x14ac:dyDescent="0.55000000000000004">
      <c r="A11" s="4">
        <v>1986</v>
      </c>
      <c r="B11" s="5">
        <v>14114000000</v>
      </c>
      <c r="C11" s="5"/>
      <c r="D11" s="14">
        <v>391.5</v>
      </c>
      <c r="E11" s="14"/>
      <c r="F11">
        <v>10</v>
      </c>
      <c r="I11" s="21" t="s">
        <v>22</v>
      </c>
      <c r="J11" s="21">
        <v>0.97130984984889412</v>
      </c>
    </row>
    <row r="12" spans="1:11" x14ac:dyDescent="0.55000000000000004">
      <c r="A12" s="4">
        <v>1987</v>
      </c>
      <c r="B12" s="5">
        <v>15494000000</v>
      </c>
      <c r="C12" s="5"/>
      <c r="D12" s="14">
        <v>405.75</v>
      </c>
      <c r="E12" s="14"/>
      <c r="F12">
        <v>11</v>
      </c>
      <c r="I12" s="21" t="s">
        <v>23</v>
      </c>
      <c r="J12" s="21">
        <v>0.94344282441348115</v>
      </c>
    </row>
    <row r="13" spans="1:11" x14ac:dyDescent="0.55000000000000004">
      <c r="A13" s="4">
        <v>1988</v>
      </c>
      <c r="B13" s="5">
        <v>16405000000.000002</v>
      </c>
      <c r="C13" s="5"/>
      <c r="D13" s="14">
        <v>420</v>
      </c>
      <c r="E13" s="14"/>
      <c r="F13">
        <v>12</v>
      </c>
      <c r="I13" s="21" t="s">
        <v>24</v>
      </c>
      <c r="J13" s="21">
        <v>0.9420633811064929</v>
      </c>
    </row>
    <row r="14" spans="1:11" x14ac:dyDescent="0.55000000000000004">
      <c r="A14" s="4">
        <v>1989</v>
      </c>
      <c r="B14" s="5">
        <v>17653000000</v>
      </c>
      <c r="C14" s="5"/>
      <c r="D14" s="14">
        <v>434.75</v>
      </c>
      <c r="E14" s="14"/>
      <c r="F14">
        <v>13</v>
      </c>
      <c r="I14" s="21" t="s">
        <v>25</v>
      </c>
      <c r="J14" s="21">
        <v>2765480202.5841751</v>
      </c>
    </row>
    <row r="15" spans="1:11" ht="14.7" thickBot="1" x14ac:dyDescent="0.6">
      <c r="A15" s="4">
        <v>1990</v>
      </c>
      <c r="B15" s="5">
        <v>18108000000</v>
      </c>
      <c r="C15" s="5"/>
      <c r="D15" s="14">
        <v>444.75</v>
      </c>
      <c r="E15" s="14"/>
      <c r="F15">
        <v>14</v>
      </c>
      <c r="I15" s="22" t="s">
        <v>26</v>
      </c>
      <c r="J15" s="22">
        <v>43</v>
      </c>
    </row>
    <row r="16" spans="1:11" ht="14.7" thickBot="1" x14ac:dyDescent="0.6">
      <c r="A16" s="4">
        <v>1991</v>
      </c>
      <c r="B16" s="5">
        <v>17610000000</v>
      </c>
      <c r="C16" s="5"/>
      <c r="D16" s="14">
        <v>448.5</v>
      </c>
      <c r="E16" s="14"/>
      <c r="F16">
        <v>15</v>
      </c>
    </row>
    <row r="17" spans="1:13" x14ac:dyDescent="0.55000000000000004">
      <c r="A17" s="4">
        <v>1992</v>
      </c>
      <c r="B17" s="5">
        <v>17850000000</v>
      </c>
      <c r="C17" s="5"/>
      <c r="D17" s="14">
        <v>455.5</v>
      </c>
      <c r="E17" s="14"/>
      <c r="F17">
        <v>16</v>
      </c>
      <c r="I17" s="23"/>
      <c r="J17" s="23" t="s">
        <v>28</v>
      </c>
      <c r="K17" s="23" t="s">
        <v>25</v>
      </c>
      <c r="L17" s="23" t="s">
        <v>29</v>
      </c>
      <c r="M17" s="23" t="s">
        <v>30</v>
      </c>
    </row>
    <row r="18" spans="1:13" x14ac:dyDescent="0.55000000000000004">
      <c r="A18" s="4">
        <v>1993</v>
      </c>
      <c r="B18" s="5">
        <v>18538000000</v>
      </c>
      <c r="C18" s="5"/>
      <c r="D18" s="14">
        <v>468</v>
      </c>
      <c r="E18" s="14"/>
      <c r="F18">
        <v>17</v>
      </c>
      <c r="I18" s="21" t="s">
        <v>27</v>
      </c>
      <c r="J18" s="25">
        <v>5602762123.1760788</v>
      </c>
      <c r="K18" s="21">
        <v>858393271.88735533</v>
      </c>
      <c r="L18" s="21">
        <v>6.527034060806705</v>
      </c>
      <c r="M18" s="21">
        <v>7.7028512888005279E-8</v>
      </c>
    </row>
    <row r="19" spans="1:13" ht="14.7" thickBot="1" x14ac:dyDescent="0.6">
      <c r="A19" s="4">
        <v>1994</v>
      </c>
      <c r="B19" s="5">
        <v>19404000000</v>
      </c>
      <c r="C19" s="5"/>
      <c r="D19" s="14">
        <v>484.5</v>
      </c>
      <c r="E19" s="14"/>
      <c r="F19">
        <v>18</v>
      </c>
      <c r="I19" s="22" t="s">
        <v>31</v>
      </c>
      <c r="J19" s="26">
        <v>888754535.97931159</v>
      </c>
      <c r="K19" s="22">
        <v>33984115.070862949</v>
      </c>
      <c r="L19" s="22">
        <v>26.152057634165246</v>
      </c>
      <c r="M19" s="22">
        <v>3.3957609137856306E-27</v>
      </c>
    </row>
    <row r="20" spans="1:13" x14ac:dyDescent="0.55000000000000004">
      <c r="A20" s="4">
        <v>1995</v>
      </c>
      <c r="B20" s="5">
        <v>22143000000</v>
      </c>
      <c r="C20" s="5"/>
      <c r="D20" s="14">
        <v>499.5</v>
      </c>
      <c r="E20" s="14"/>
      <c r="F20">
        <v>19</v>
      </c>
    </row>
    <row r="21" spans="1:13" x14ac:dyDescent="0.55000000000000004">
      <c r="A21" s="4">
        <v>1996</v>
      </c>
      <c r="B21" s="5">
        <v>25219000000</v>
      </c>
      <c r="C21" s="5"/>
      <c r="D21" s="14">
        <v>516.5</v>
      </c>
      <c r="E21" s="14"/>
      <c r="F21">
        <v>20</v>
      </c>
      <c r="I21" s="19" t="s">
        <v>20</v>
      </c>
    </row>
    <row r="22" spans="1:13" ht="14.7" thickBot="1" x14ac:dyDescent="0.6">
      <c r="A22" s="4">
        <v>1997</v>
      </c>
      <c r="B22" s="5">
        <v>26951487000</v>
      </c>
      <c r="C22" s="5"/>
      <c r="D22" s="14">
        <v>539</v>
      </c>
      <c r="E22" s="14"/>
      <c r="F22">
        <v>21</v>
      </c>
    </row>
    <row r="23" spans="1:13" x14ac:dyDescent="0.55000000000000004">
      <c r="A23" s="4">
        <v>1998</v>
      </c>
      <c r="B23" s="5">
        <v>27488815000</v>
      </c>
      <c r="C23" s="5"/>
      <c r="D23" s="14">
        <v>561.5</v>
      </c>
      <c r="E23" s="14"/>
      <c r="F23">
        <v>22</v>
      </c>
      <c r="I23" s="24" t="s">
        <v>21</v>
      </c>
      <c r="J23" s="24"/>
    </row>
    <row r="24" spans="1:13" x14ac:dyDescent="0.55000000000000004">
      <c r="A24" s="4">
        <v>1999</v>
      </c>
      <c r="B24" s="5">
        <v>30348644000</v>
      </c>
      <c r="C24" s="5"/>
      <c r="D24" s="14">
        <v>585</v>
      </c>
      <c r="E24" s="14"/>
      <c r="F24">
        <v>23</v>
      </c>
      <c r="I24" s="21" t="s">
        <v>22</v>
      </c>
      <c r="J24" s="21">
        <v>0.98018521778161127</v>
      </c>
    </row>
    <row r="25" spans="1:13" x14ac:dyDescent="0.55000000000000004">
      <c r="A25" s="4">
        <v>2000</v>
      </c>
      <c r="B25" s="5">
        <v>37303662000</v>
      </c>
      <c r="C25" s="5"/>
      <c r="D25" s="14">
        <v>605.5</v>
      </c>
      <c r="E25" s="14"/>
      <c r="F25">
        <v>24</v>
      </c>
      <c r="I25" s="21" t="s">
        <v>23</v>
      </c>
      <c r="J25" s="21">
        <v>0.9607630611575847</v>
      </c>
    </row>
    <row r="26" spans="1:13" x14ac:dyDescent="0.55000000000000004">
      <c r="A26" s="4">
        <v>2001</v>
      </c>
      <c r="B26" s="5">
        <v>32133246999.999996</v>
      </c>
      <c r="C26" s="5"/>
      <c r="D26" s="14">
        <v>616</v>
      </c>
      <c r="E26" s="14"/>
      <c r="F26">
        <v>25</v>
      </c>
      <c r="I26" s="21" t="s">
        <v>24</v>
      </c>
      <c r="J26" s="21">
        <v>0.95980606264923307</v>
      </c>
    </row>
    <row r="27" spans="1:13" x14ac:dyDescent="0.55000000000000004">
      <c r="A27" s="4">
        <v>2002</v>
      </c>
      <c r="B27" s="5">
        <v>27453942000</v>
      </c>
      <c r="C27" s="5"/>
      <c r="D27" s="14">
        <v>619.5</v>
      </c>
      <c r="E27" s="14"/>
      <c r="F27">
        <v>26</v>
      </c>
      <c r="I27" s="21" t="s">
        <v>25</v>
      </c>
      <c r="J27" s="21">
        <v>50.75326172828909</v>
      </c>
    </row>
    <row r="28" spans="1:13" ht="14.7" thickBot="1" x14ac:dyDescent="0.6">
      <c r="A28" s="4">
        <v>2003</v>
      </c>
      <c r="B28" s="5">
        <v>27062663000</v>
      </c>
      <c r="C28" s="5"/>
      <c r="D28" s="14">
        <v>641.5</v>
      </c>
      <c r="E28" s="14"/>
      <c r="F28">
        <v>27</v>
      </c>
      <c r="I28" s="22" t="s">
        <v>26</v>
      </c>
      <c r="J28" s="22">
        <v>43</v>
      </c>
    </row>
    <row r="29" spans="1:13" ht="14.7" thickBot="1" x14ac:dyDescent="0.6">
      <c r="A29" s="4">
        <v>2004</v>
      </c>
      <c r="B29" s="5">
        <v>28491576000</v>
      </c>
      <c r="C29" s="5"/>
      <c r="D29" s="14">
        <v>693</v>
      </c>
      <c r="E29" s="14"/>
      <c r="F29">
        <v>28</v>
      </c>
    </row>
    <row r="30" spans="1:13" x14ac:dyDescent="0.55000000000000004">
      <c r="A30" s="4">
        <v>2005</v>
      </c>
      <c r="B30" s="5">
        <v>30193802000</v>
      </c>
      <c r="C30" s="5"/>
      <c r="D30" s="14">
        <v>763.5</v>
      </c>
      <c r="E30" s="14"/>
      <c r="F30">
        <v>29</v>
      </c>
      <c r="I30" s="23"/>
      <c r="J30" s="23" t="s">
        <v>28</v>
      </c>
      <c r="K30" s="23" t="s">
        <v>25</v>
      </c>
      <c r="L30" s="23" t="s">
        <v>29</v>
      </c>
      <c r="M30" s="23" t="s">
        <v>30</v>
      </c>
    </row>
    <row r="31" spans="1:13" x14ac:dyDescent="0.55000000000000004">
      <c r="A31" s="4">
        <v>2006</v>
      </c>
      <c r="B31" s="5">
        <v>32273238000</v>
      </c>
      <c r="C31" s="5"/>
      <c r="D31" s="14">
        <v>830.5</v>
      </c>
      <c r="E31" s="14"/>
      <c r="F31">
        <v>30</v>
      </c>
      <c r="I31" s="21" t="s">
        <v>27</v>
      </c>
      <c r="J31" s="30">
        <v>175.02408637873759</v>
      </c>
      <c r="K31" s="21">
        <v>15.753596193959849</v>
      </c>
      <c r="L31" s="21">
        <v>11.110103637532889</v>
      </c>
      <c r="M31" s="21">
        <v>6.1108557957894504E-14</v>
      </c>
    </row>
    <row r="32" spans="1:13" ht="14.7" thickBot="1" x14ac:dyDescent="0.6">
      <c r="A32" s="4">
        <v>2007</v>
      </c>
      <c r="B32" s="5">
        <v>33663448000.000004</v>
      </c>
      <c r="C32" s="5"/>
      <c r="D32" s="14">
        <v>875.25</v>
      </c>
      <c r="E32" s="14"/>
      <c r="F32">
        <v>31</v>
      </c>
      <c r="I32" s="22" t="s">
        <v>31</v>
      </c>
      <c r="J32" s="31">
        <v>19.761590154032014</v>
      </c>
      <c r="K32" s="22">
        <v>0.62369084587337664</v>
      </c>
      <c r="L32" s="22">
        <v>31.684912941698144</v>
      </c>
      <c r="M32" s="22">
        <v>1.8703826751584096E-30</v>
      </c>
    </row>
    <row r="33" spans="1:6" x14ac:dyDescent="0.55000000000000004">
      <c r="A33" s="4">
        <v>2008</v>
      </c>
      <c r="B33" s="5">
        <v>32274306000.000004</v>
      </c>
      <c r="C33" s="5"/>
      <c r="D33" s="14">
        <v>907.5</v>
      </c>
      <c r="E33" s="14"/>
      <c r="F33">
        <v>32</v>
      </c>
    </row>
    <row r="34" spans="1:6" x14ac:dyDescent="0.55000000000000004">
      <c r="A34" s="4">
        <v>2009</v>
      </c>
      <c r="B34" s="5">
        <v>27427708787</v>
      </c>
      <c r="C34" s="5"/>
      <c r="D34" s="14">
        <v>831.5</v>
      </c>
      <c r="E34" s="14"/>
      <c r="F34">
        <v>33</v>
      </c>
    </row>
    <row r="35" spans="1:6" x14ac:dyDescent="0.55000000000000004">
      <c r="A35" s="4">
        <v>2010</v>
      </c>
      <c r="B35" s="5">
        <v>30523321735</v>
      </c>
      <c r="C35" s="5"/>
      <c r="D35" s="14">
        <v>799</v>
      </c>
      <c r="E35" s="14"/>
      <c r="F35">
        <v>34</v>
      </c>
    </row>
    <row r="36" spans="1:6" x14ac:dyDescent="0.55000000000000004">
      <c r="A36" s="4">
        <v>2011</v>
      </c>
      <c r="B36" s="5">
        <v>33431217269</v>
      </c>
      <c r="C36" s="5"/>
      <c r="D36" s="14">
        <v>812.25</v>
      </c>
      <c r="E36" s="14"/>
      <c r="F36">
        <v>35</v>
      </c>
    </row>
    <row r="37" spans="1:6" x14ac:dyDescent="0.55000000000000004">
      <c r="A37" s="4">
        <v>2012</v>
      </c>
      <c r="B37" s="5">
        <v>36220444743</v>
      </c>
      <c r="C37" s="5"/>
      <c r="D37" s="14">
        <v>829.5</v>
      </c>
      <c r="E37" s="14"/>
      <c r="F37">
        <v>36</v>
      </c>
    </row>
    <row r="38" spans="1:6" x14ac:dyDescent="0.55000000000000004">
      <c r="A38" s="4">
        <v>2013</v>
      </c>
      <c r="B38" s="5">
        <v>37621605670</v>
      </c>
      <c r="C38" s="5"/>
      <c r="D38" s="14">
        <v>863.5</v>
      </c>
      <c r="E38" s="14"/>
      <c r="F38">
        <v>37</v>
      </c>
    </row>
    <row r="39" spans="1:6" x14ac:dyDescent="0.55000000000000004">
      <c r="A39" s="4">
        <v>2014</v>
      </c>
      <c r="B39" s="5">
        <v>39628655042</v>
      </c>
      <c r="C39" s="5"/>
      <c r="D39" s="14">
        <v>901.5</v>
      </c>
      <c r="E39" s="14"/>
      <c r="F39">
        <v>38</v>
      </c>
    </row>
    <row r="40" spans="1:6" x14ac:dyDescent="0.55000000000000004">
      <c r="A40" s="4">
        <v>2015</v>
      </c>
      <c r="B40" s="5">
        <v>41524760290</v>
      </c>
      <c r="C40" s="5"/>
      <c r="D40" s="14">
        <v>943</v>
      </c>
      <c r="E40" s="14"/>
      <c r="F40">
        <v>39</v>
      </c>
    </row>
    <row r="41" spans="1:6" x14ac:dyDescent="0.55000000000000004">
      <c r="A41" s="4">
        <v>2016</v>
      </c>
      <c r="B41" s="5">
        <v>42128430475</v>
      </c>
      <c r="C41" s="5"/>
      <c r="D41" s="14">
        <v>989</v>
      </c>
      <c r="E41" s="14"/>
      <c r="F41">
        <v>40</v>
      </c>
    </row>
    <row r="42" spans="1:6" x14ac:dyDescent="0.55000000000000004">
      <c r="A42" s="4">
        <v>2017</v>
      </c>
      <c r="B42" s="5">
        <v>43149031204</v>
      </c>
      <c r="C42" s="5"/>
      <c r="D42" s="14">
        <v>1038</v>
      </c>
      <c r="E42" s="14"/>
      <c r="F42">
        <v>41</v>
      </c>
    </row>
    <row r="43" spans="1:6" x14ac:dyDescent="0.55000000000000004">
      <c r="A43" s="4">
        <v>2018</v>
      </c>
      <c r="B43" s="5">
        <v>45353073677</v>
      </c>
      <c r="C43" s="5"/>
      <c r="D43">
        <v>1096</v>
      </c>
      <c r="F43">
        <v>42</v>
      </c>
    </row>
    <row r="44" spans="1:6" s="29" customFormat="1" x14ac:dyDescent="0.55000000000000004">
      <c r="A44" s="27">
        <v>2019</v>
      </c>
      <c r="B44" s="28">
        <v>46887483441</v>
      </c>
      <c r="C44" s="28"/>
      <c r="D44" s="29">
        <v>1156</v>
      </c>
      <c r="F44" s="29">
        <v>43</v>
      </c>
    </row>
    <row r="45" spans="1:6" x14ac:dyDescent="0.55000000000000004">
      <c r="A45" s="4">
        <v>2020</v>
      </c>
      <c r="B45" s="9">
        <f>B44*(1+J$3)</f>
        <v>48082558524.025963</v>
      </c>
      <c r="C45" s="33">
        <f>J$18+J$19*F45</f>
        <v>44707961706.265785</v>
      </c>
      <c r="D45" s="15">
        <f>D44*(1+J$4)</f>
        <v>1196.7958222281738</v>
      </c>
      <c r="E45" s="34">
        <f>J$31+J$32*F45</f>
        <v>1044.5340531561462</v>
      </c>
      <c r="F45">
        <v>44</v>
      </c>
    </row>
    <row r="46" spans="1:6" x14ac:dyDescent="0.55000000000000004">
      <c r="A46" s="4">
        <v>2021</v>
      </c>
      <c r="B46" s="9">
        <f t="shared" ref="B46:B75" si="0">B45*(1+J$3)</f>
        <v>49308093856.765831</v>
      </c>
      <c r="C46" s="33">
        <f t="shared" ref="C46:C75" si="1">J$18+J$19*F46</f>
        <v>45596716242.245102</v>
      </c>
      <c r="D46" s="15">
        <f t="shared" ref="D46:D75" si="2">D45*(1+J$4)</f>
        <v>1239.0313495699056</v>
      </c>
      <c r="E46" s="34">
        <f t="shared" ref="E46:E75" si="3">J$31+J$32*F46</f>
        <v>1064.2956433101781</v>
      </c>
      <c r="F46">
        <v>45</v>
      </c>
    </row>
    <row r="47" spans="1:6" x14ac:dyDescent="0.55000000000000004">
      <c r="A47" s="4">
        <v>2022</v>
      </c>
      <c r="B47" s="32">
        <f t="shared" si="0"/>
        <v>50564865814.550171</v>
      </c>
      <c r="C47" s="33">
        <f t="shared" si="1"/>
        <v>46485470778.224411</v>
      </c>
      <c r="D47" s="15">
        <f t="shared" si="2"/>
        <v>1282.7573899437709</v>
      </c>
      <c r="E47" s="34">
        <f t="shared" si="3"/>
        <v>1084.0572334642102</v>
      </c>
      <c r="F47">
        <v>46</v>
      </c>
    </row>
    <row r="48" spans="1:6" x14ac:dyDescent="0.55000000000000004">
      <c r="A48" s="4">
        <v>2023</v>
      </c>
      <c r="B48" s="9">
        <f t="shared" si="0"/>
        <v>51853670561.078308</v>
      </c>
      <c r="C48" s="33">
        <f t="shared" si="1"/>
        <v>47374225314.20372</v>
      </c>
      <c r="D48" s="15">
        <f t="shared" si="2"/>
        <v>1328.026544305382</v>
      </c>
      <c r="E48" s="34">
        <f t="shared" si="3"/>
        <v>1103.8188236182423</v>
      </c>
      <c r="F48">
        <v>47</v>
      </c>
    </row>
    <row r="49" spans="1:6" x14ac:dyDescent="0.55000000000000004">
      <c r="A49" s="4">
        <v>2024</v>
      </c>
      <c r="B49" s="9">
        <f t="shared" si="0"/>
        <v>53175324552.787186</v>
      </c>
      <c r="C49" s="33">
        <f t="shared" si="1"/>
        <v>48262979850.183037</v>
      </c>
      <c r="D49" s="15">
        <f t="shared" si="2"/>
        <v>1374.8932699245677</v>
      </c>
      <c r="E49" s="34">
        <f t="shared" si="3"/>
        <v>1123.5804137722744</v>
      </c>
      <c r="F49">
        <v>48</v>
      </c>
    </row>
    <row r="50" spans="1:6" x14ac:dyDescent="0.55000000000000004">
      <c r="A50" s="4">
        <v>2025</v>
      </c>
      <c r="B50" s="32">
        <f t="shared" si="0"/>
        <v>54530665056.075653</v>
      </c>
      <c r="C50" s="33">
        <f t="shared" si="1"/>
        <v>49151734386.162346</v>
      </c>
      <c r="D50" s="15">
        <f t="shared" si="2"/>
        <v>1423.4139458956363</v>
      </c>
      <c r="E50" s="34">
        <f t="shared" si="3"/>
        <v>1143.3420039263062</v>
      </c>
      <c r="F50">
        <v>49</v>
      </c>
    </row>
    <row r="51" spans="1:6" x14ac:dyDescent="0.55000000000000004">
      <c r="A51" s="4">
        <v>2026</v>
      </c>
      <c r="B51" s="9">
        <f t="shared" si="0"/>
        <v>55920550677.711838</v>
      </c>
      <c r="C51" s="33">
        <f t="shared" si="1"/>
        <v>50040488922.141655</v>
      </c>
      <c r="D51" s="15">
        <f t="shared" si="2"/>
        <v>1473.6469409595306</v>
      </c>
      <c r="E51" s="34">
        <f t="shared" si="3"/>
        <v>1163.1035940803383</v>
      </c>
      <c r="F51">
        <v>50</v>
      </c>
    </row>
    <row r="52" spans="1:6" x14ac:dyDescent="0.55000000000000004">
      <c r="A52" s="4">
        <v>2027</v>
      </c>
      <c r="B52" s="9">
        <f t="shared" si="0"/>
        <v>57345861908.759613</v>
      </c>
      <c r="C52" s="33">
        <f t="shared" si="1"/>
        <v>50929243458.120972</v>
      </c>
      <c r="D52" s="15">
        <f t="shared" si="2"/>
        <v>1525.6526837194592</v>
      </c>
      <c r="E52" s="34">
        <f t="shared" si="3"/>
        <v>1182.8651842343702</v>
      </c>
      <c r="F52">
        <v>51</v>
      </c>
    </row>
    <row r="53" spans="1:6" x14ac:dyDescent="0.55000000000000004">
      <c r="A53" s="4">
        <v>2028</v>
      </c>
      <c r="B53" s="32">
        <f t="shared" si="0"/>
        <v>58807501682.368767</v>
      </c>
      <c r="C53" s="33">
        <f t="shared" si="1"/>
        <v>51817997994.100281</v>
      </c>
      <c r="D53" s="15">
        <f t="shared" si="2"/>
        <v>1579.4937353344726</v>
      </c>
      <c r="E53" s="34">
        <f t="shared" si="3"/>
        <v>1202.6267743884023</v>
      </c>
      <c r="F53">
        <v>52</v>
      </c>
    </row>
    <row r="54" spans="1:6" x14ac:dyDescent="0.55000000000000004">
      <c r="A54" s="4">
        <v>2029</v>
      </c>
      <c r="B54" s="9">
        <f t="shared" si="0"/>
        <v>60306395945.782181</v>
      </c>
      <c r="C54" s="33">
        <f t="shared" si="1"/>
        <v>52706752530.07959</v>
      </c>
      <c r="D54" s="15">
        <f t="shared" si="2"/>
        <v>1635.234864778434</v>
      </c>
      <c r="E54" s="34">
        <f t="shared" si="3"/>
        <v>1222.3883645424344</v>
      </c>
      <c r="F54">
        <v>53</v>
      </c>
    </row>
    <row r="55" spans="1:6" x14ac:dyDescent="0.55000000000000004">
      <c r="A55" s="4">
        <v>2030</v>
      </c>
      <c r="B55" s="9">
        <f t="shared" si="0"/>
        <v>61843494246.922424</v>
      </c>
      <c r="C55" s="33">
        <f t="shared" si="1"/>
        <v>53595507066.058907</v>
      </c>
      <c r="D55" s="15">
        <f t="shared" si="2"/>
        <v>1692.943126754916</v>
      </c>
      <c r="E55" s="34">
        <f t="shared" si="3"/>
        <v>1242.1499546964662</v>
      </c>
      <c r="F55">
        <v>54</v>
      </c>
    </row>
    <row r="56" spans="1:6" x14ac:dyDescent="0.55000000000000004">
      <c r="A56" s="4">
        <v>2031</v>
      </c>
      <c r="B56" s="32">
        <f t="shared" si="0"/>
        <v>63419770335.929352</v>
      </c>
      <c r="C56" s="33">
        <f t="shared" si="1"/>
        <v>54484261602.038216</v>
      </c>
      <c r="D56" s="15">
        <f t="shared" si="2"/>
        <v>1752.687942361752</v>
      </c>
      <c r="E56" s="34">
        <f t="shared" si="3"/>
        <v>1261.9115448504983</v>
      </c>
      <c r="F56">
        <v>55</v>
      </c>
    </row>
    <row r="57" spans="1:6" x14ac:dyDescent="0.55000000000000004">
      <c r="A57" s="4">
        <v>2032</v>
      </c>
      <c r="B57" s="9">
        <f t="shared" si="0"/>
        <v>65036222782.029793</v>
      </c>
      <c r="C57" s="33">
        <f t="shared" si="1"/>
        <v>55373016138.017525</v>
      </c>
      <c r="D57" s="15">
        <f t="shared" si="2"/>
        <v>1814.541182602283</v>
      </c>
      <c r="E57" s="34">
        <f t="shared" si="3"/>
        <v>1281.6731350045304</v>
      </c>
      <c r="F57">
        <v>56</v>
      </c>
    </row>
    <row r="58" spans="1:6" x14ac:dyDescent="0.55000000000000004">
      <c r="A58" s="4">
        <v>2033</v>
      </c>
      <c r="B58" s="9">
        <f t="shared" si="0"/>
        <v>66693875606.130081</v>
      </c>
      <c r="C58" s="33">
        <f t="shared" si="1"/>
        <v>56261770673.996841</v>
      </c>
      <c r="D58" s="15">
        <f t="shared" si="2"/>
        <v>1878.5772548437565</v>
      </c>
      <c r="E58" s="34">
        <f t="shared" si="3"/>
        <v>1301.4347251585623</v>
      </c>
      <c r="F58">
        <v>57</v>
      </c>
    </row>
    <row r="59" spans="1:6" x14ac:dyDescent="0.55000000000000004">
      <c r="A59" s="4">
        <v>2034</v>
      </c>
      <c r="B59" s="32">
        <f t="shared" si="0"/>
        <v>68393778929.532234</v>
      </c>
      <c r="C59" s="33">
        <f t="shared" si="1"/>
        <v>57150525209.976151</v>
      </c>
      <c r="D59" s="15">
        <f t="shared" si="2"/>
        <v>1944.8731923268851</v>
      </c>
      <c r="E59" s="34">
        <f t="shared" si="3"/>
        <v>1321.1963153125944</v>
      </c>
      <c r="F59">
        <v>58</v>
      </c>
    </row>
    <row r="60" spans="1:6" x14ac:dyDescent="0.55000000000000004">
      <c r="A60" s="4">
        <v>2035</v>
      </c>
      <c r="B60" s="9">
        <f t="shared" si="0"/>
        <v>70137009639.184647</v>
      </c>
      <c r="C60" s="33">
        <f t="shared" si="1"/>
        <v>58039279745.95546</v>
      </c>
      <c r="D60" s="15">
        <f t="shared" si="2"/>
        <v>2013.5087468342456</v>
      </c>
      <c r="E60" s="34">
        <f t="shared" si="3"/>
        <v>1340.9579054666265</v>
      </c>
      <c r="F60">
        <v>59</v>
      </c>
    </row>
    <row r="61" spans="1:6" x14ac:dyDescent="0.55000000000000004">
      <c r="A61" s="4">
        <v>2036</v>
      </c>
      <c r="B61" s="9">
        <f t="shared" si="0"/>
        <v>71924672069.888855</v>
      </c>
      <c r="C61" s="33">
        <f t="shared" si="1"/>
        <v>58928034281.934776</v>
      </c>
      <c r="D61" s="15">
        <f t="shared" si="2"/>
        <v>2084.5664846289887</v>
      </c>
      <c r="E61" s="34">
        <f t="shared" si="3"/>
        <v>1360.7194956206583</v>
      </c>
      <c r="F61">
        <v>60</v>
      </c>
    </row>
    <row r="62" spans="1:6" x14ac:dyDescent="0.55000000000000004">
      <c r="A62" s="4">
        <v>2037</v>
      </c>
      <c r="B62" s="32">
        <f t="shared" si="0"/>
        <v>73757898703.894455</v>
      </c>
      <c r="C62" s="33">
        <f t="shared" si="1"/>
        <v>59816788817.914085</v>
      </c>
      <c r="D62" s="15">
        <f t="shared" si="2"/>
        <v>2158.1318857792776</v>
      </c>
      <c r="E62" s="34">
        <f t="shared" si="3"/>
        <v>1380.4810857746904</v>
      </c>
      <c r="F62">
        <v>61</v>
      </c>
    </row>
    <row r="63" spans="1:6" x14ac:dyDescent="0.55000000000000004">
      <c r="A63" s="4">
        <v>2038</v>
      </c>
      <c r="B63" s="9">
        <f t="shared" si="0"/>
        <v>75637850888.325394</v>
      </c>
      <c r="C63" s="33">
        <f t="shared" si="1"/>
        <v>60705543353.893394</v>
      </c>
      <c r="D63" s="15">
        <f t="shared" si="2"/>
        <v>2234.2934469879324</v>
      </c>
      <c r="E63" s="34">
        <f t="shared" si="3"/>
        <v>1400.2426759287225</v>
      </c>
      <c r="F63">
        <v>62</v>
      </c>
    </row>
    <row r="64" spans="1:6" x14ac:dyDescent="0.55000000000000004">
      <c r="A64" s="4">
        <v>2039</v>
      </c>
      <c r="B64" s="9">
        <f t="shared" si="0"/>
        <v>77565719570.892136</v>
      </c>
      <c r="C64" s="33">
        <f t="shared" si="1"/>
        <v>61594297889.872711</v>
      </c>
      <c r="D64" s="15">
        <f t="shared" si="2"/>
        <v>2313.1427880509891</v>
      </c>
      <c r="E64" s="34">
        <f t="shared" si="3"/>
        <v>1420.0042660827544</v>
      </c>
      <c r="F64">
        <v>63</v>
      </c>
    </row>
    <row r="65" spans="1:6" x14ac:dyDescent="0.55000000000000004">
      <c r="A65" s="4">
        <v>2040</v>
      </c>
      <c r="B65" s="32">
        <f t="shared" si="0"/>
        <v>79542726054.355804</v>
      </c>
      <c r="C65" s="33">
        <f t="shared" si="1"/>
        <v>62483052425.85202</v>
      </c>
      <c r="D65" s="15">
        <f t="shared" si="2"/>
        <v>2394.7747620732302</v>
      </c>
      <c r="E65" s="34">
        <f t="shared" si="3"/>
        <v>1439.7658562367865</v>
      </c>
      <c r="F65">
        <v>64</v>
      </c>
    </row>
    <row r="66" spans="1:6" x14ac:dyDescent="0.55000000000000004">
      <c r="A66" s="4">
        <v>2041</v>
      </c>
      <c r="B66" s="9">
        <f t="shared" si="0"/>
        <v>81570122770.222137</v>
      </c>
      <c r="C66" s="33">
        <f t="shared" si="1"/>
        <v>63371806961.831329</v>
      </c>
      <c r="D66" s="15">
        <f t="shared" si="2"/>
        <v>2479.2875695732796</v>
      </c>
      <c r="E66" s="34">
        <f t="shared" si="3"/>
        <v>1459.5274463908186</v>
      </c>
      <c r="F66">
        <v>65</v>
      </c>
    </row>
    <row r="67" spans="1:6" x14ac:dyDescent="0.55000000000000004">
      <c r="A67" s="4">
        <v>2042</v>
      </c>
      <c r="B67" s="9">
        <f t="shared" si="0"/>
        <v>83649194072.155548</v>
      </c>
      <c r="C67" s="33">
        <f t="shared" si="1"/>
        <v>64260561497.810646</v>
      </c>
      <c r="D67" s="15">
        <f t="shared" si="2"/>
        <v>2566.7828766155226</v>
      </c>
      <c r="E67" s="34">
        <f t="shared" si="3"/>
        <v>1479.2890365448504</v>
      </c>
      <c r="F67">
        <v>66</v>
      </c>
    </row>
    <row r="68" spans="1:6" x14ac:dyDescent="0.55000000000000004">
      <c r="A68" s="4">
        <v>2043</v>
      </c>
      <c r="B68" s="32">
        <f t="shared" si="0"/>
        <v>85781257049.615784</v>
      </c>
      <c r="C68" s="33">
        <f t="shared" si="1"/>
        <v>65149316033.789955</v>
      </c>
      <c r="D68" s="15">
        <f t="shared" si="2"/>
        <v>2657.365937110962</v>
      </c>
      <c r="E68" s="34">
        <f t="shared" si="3"/>
        <v>1499.0506266988825</v>
      </c>
      <c r="F68">
        <v>67</v>
      </c>
    </row>
    <row r="69" spans="1:6" x14ac:dyDescent="0.55000000000000004">
      <c r="A69" s="4">
        <v>2044</v>
      </c>
      <c r="B69" s="9">
        <f t="shared" si="0"/>
        <v>87967662362.232727</v>
      </c>
      <c r="C69" s="33">
        <f t="shared" si="1"/>
        <v>66038070569.769264</v>
      </c>
      <c r="D69" s="15">
        <f t="shared" si="2"/>
        <v>2751.145719434131</v>
      </c>
      <c r="E69" s="34">
        <f t="shared" si="3"/>
        <v>1518.8122168529146</v>
      </c>
      <c r="F69">
        <v>68</v>
      </c>
    </row>
    <row r="70" spans="1:6" x14ac:dyDescent="0.55000000000000004">
      <c r="A70" s="4">
        <v>2045</v>
      </c>
      <c r="B70" s="9">
        <f t="shared" si="0"/>
        <v>90209795095.447784</v>
      </c>
      <c r="C70" s="33">
        <f t="shared" si="1"/>
        <v>66926825105.748581</v>
      </c>
      <c r="D70" s="15">
        <f t="shared" si="2"/>
        <v>2848.2350375083838</v>
      </c>
      <c r="E70" s="34">
        <f t="shared" si="3"/>
        <v>1538.5738070069465</v>
      </c>
      <c r="F70">
        <v>69</v>
      </c>
    </row>
    <row r="71" spans="1:6" x14ac:dyDescent="0.55000000000000004">
      <c r="A71" s="4">
        <v>2046</v>
      </c>
      <c r="B71" s="32">
        <f t="shared" si="0"/>
        <v>92509075637.964096</v>
      </c>
      <c r="C71" s="33">
        <f t="shared" si="1"/>
        <v>67815579641.72789</v>
      </c>
      <c r="D71" s="15">
        <f t="shared" si="2"/>
        <v>2948.7506865172491</v>
      </c>
      <c r="E71" s="34">
        <f t="shared" si="3"/>
        <v>1558.3353971609786</v>
      </c>
      <c r="F71">
        <v>70</v>
      </c>
    </row>
    <row r="72" spans="1:6" x14ac:dyDescent="0.55000000000000004">
      <c r="A72" s="4">
        <v>2047</v>
      </c>
      <c r="B72" s="9">
        <f t="shared" si="0"/>
        <v>94866960581.561249</v>
      </c>
      <c r="C72" s="33">
        <f t="shared" si="1"/>
        <v>68704334177.707199</v>
      </c>
      <c r="D72" s="15">
        <f t="shared" si="2"/>
        <v>3052.8135834051068</v>
      </c>
      <c r="E72" s="34">
        <f t="shared" si="3"/>
        <v>1578.0969873150107</v>
      </c>
      <c r="F72">
        <v>71</v>
      </c>
    </row>
    <row r="73" spans="1:6" x14ac:dyDescent="0.55000000000000004">
      <c r="A73" s="4">
        <v>2048</v>
      </c>
      <c r="B73" s="9">
        <f t="shared" si="0"/>
        <v>97284943643.84462</v>
      </c>
      <c r="C73" s="33">
        <f t="shared" si="1"/>
        <v>69593088713.686523</v>
      </c>
      <c r="D73" s="15">
        <f t="shared" si="2"/>
        <v>3160.5489123362049</v>
      </c>
      <c r="E73" s="34">
        <f t="shared" si="3"/>
        <v>1597.8585774690425</v>
      </c>
      <c r="F73">
        <v>72</v>
      </c>
    </row>
    <row r="74" spans="1:6" x14ac:dyDescent="0.55000000000000004">
      <c r="A74" s="4">
        <v>2049</v>
      </c>
      <c r="B74" s="32">
        <f t="shared" si="0"/>
        <v>99764556614.513885</v>
      </c>
      <c r="C74" s="33">
        <f t="shared" si="1"/>
        <v>70481843249.665833</v>
      </c>
      <c r="D74" s="15">
        <f t="shared" si="2"/>
        <v>3272.0862752869975</v>
      </c>
      <c r="E74" s="34">
        <f t="shared" si="3"/>
        <v>1617.6201676230746</v>
      </c>
      <c r="F74">
        <v>73</v>
      </c>
    </row>
    <row r="75" spans="1:6" x14ac:dyDescent="0.55000000000000004">
      <c r="A75" s="4">
        <v>2050</v>
      </c>
      <c r="B75" s="9">
        <f t="shared" si="0"/>
        <v>102307370325.75017</v>
      </c>
      <c r="C75" s="33">
        <f t="shared" si="1"/>
        <v>71370597785.645142</v>
      </c>
      <c r="D75" s="15">
        <f t="shared" si="2"/>
        <v>3387.5598479529631</v>
      </c>
      <c r="E75" s="34">
        <f t="shared" si="3"/>
        <v>1637.3817577771067</v>
      </c>
      <c r="F75">
        <v>74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1D71-5050-48F7-BC03-9E1472049C99}">
  <dimension ref="A1:Q77"/>
  <sheetViews>
    <sheetView tabSelected="1" topLeftCell="A22" workbookViewId="0">
      <selection activeCell="C77" sqref="C77"/>
    </sheetView>
  </sheetViews>
  <sheetFormatPr defaultRowHeight="14.4" x14ac:dyDescent="0.55000000000000004"/>
  <cols>
    <col min="1" max="1" width="9.1015625" style="3" customWidth="1"/>
    <col min="2" max="2" width="15.41796875" customWidth="1"/>
    <col min="3" max="3" width="16.3125" customWidth="1"/>
    <col min="4" max="4" width="15.41796875" customWidth="1"/>
    <col min="5" max="5" width="3.3125" customWidth="1"/>
    <col min="6" max="6" width="8.20703125" customWidth="1"/>
    <col min="7" max="7" width="8" customWidth="1"/>
    <col min="8" max="8" width="8.20703125" customWidth="1"/>
    <col min="10" max="10" width="8.1015625" customWidth="1"/>
    <col min="14" max="14" width="2.68359375" customWidth="1"/>
    <col min="16" max="16" width="9.20703125" customWidth="1"/>
  </cols>
  <sheetData>
    <row r="1" spans="1:17" ht="18.3" x14ac:dyDescent="0.55000000000000004">
      <c r="A1" s="1"/>
      <c r="B1" s="35" t="s">
        <v>0</v>
      </c>
      <c r="C1" s="35"/>
      <c r="D1" s="35"/>
      <c r="E1" s="35"/>
      <c r="F1" s="35"/>
      <c r="G1" s="35"/>
      <c r="H1" s="35"/>
      <c r="J1" s="13" t="s">
        <v>7</v>
      </c>
      <c r="K1" s="37" t="s">
        <v>9</v>
      </c>
      <c r="L1" s="37"/>
      <c r="M1" s="37"/>
      <c r="N1" s="37"/>
      <c r="O1" s="37"/>
      <c r="P1" s="37"/>
      <c r="Q1" s="37"/>
    </row>
    <row r="2" spans="1:17" ht="18.3" x14ac:dyDescent="0.55000000000000004">
      <c r="A2" s="1"/>
      <c r="B2" s="36" t="s">
        <v>1</v>
      </c>
      <c r="C2" s="36"/>
      <c r="D2" s="36"/>
      <c r="F2" s="36" t="s">
        <v>2</v>
      </c>
      <c r="G2" s="36"/>
      <c r="H2" s="36"/>
      <c r="K2" s="36" t="s">
        <v>8</v>
      </c>
      <c r="L2" s="36"/>
      <c r="M2" s="36"/>
      <c r="O2" s="36" t="s">
        <v>2</v>
      </c>
      <c r="P2" s="36"/>
      <c r="Q2" s="36"/>
    </row>
    <row r="3" spans="1:17" x14ac:dyDescent="0.55000000000000004">
      <c r="A3"/>
      <c r="B3" s="2" t="s">
        <v>3</v>
      </c>
      <c r="C3" s="2" t="s">
        <v>4</v>
      </c>
      <c r="D3" s="2" t="s">
        <v>5</v>
      </c>
      <c r="E3" s="2"/>
      <c r="F3" s="2" t="s">
        <v>6</v>
      </c>
      <c r="G3" s="2" t="s">
        <v>4</v>
      </c>
      <c r="H3" s="2" t="s">
        <v>5</v>
      </c>
      <c r="K3" s="2" t="s">
        <v>3</v>
      </c>
      <c r="L3" s="2" t="s">
        <v>4</v>
      </c>
      <c r="M3" s="2" t="s">
        <v>5</v>
      </c>
      <c r="O3" s="2" t="s">
        <v>3</v>
      </c>
      <c r="P3" s="2" t="s">
        <v>4</v>
      </c>
      <c r="Q3" s="2" t="s">
        <v>5</v>
      </c>
    </row>
    <row r="4" spans="1:17" x14ac:dyDescent="0.55000000000000004">
      <c r="A4" s="4">
        <v>1977</v>
      </c>
      <c r="B4" s="5">
        <v>5762000000</v>
      </c>
      <c r="C4" s="5"/>
      <c r="D4" s="5"/>
      <c r="E4" s="5"/>
      <c r="F4" s="6"/>
      <c r="J4" s="4">
        <v>1977</v>
      </c>
      <c r="K4" s="14">
        <v>216.5</v>
      </c>
    </row>
    <row r="5" spans="1:17" x14ac:dyDescent="0.55000000000000004">
      <c r="A5" s="4">
        <v>1978</v>
      </c>
      <c r="B5" s="5">
        <v>6781000000</v>
      </c>
      <c r="C5" s="5"/>
      <c r="D5" s="5"/>
      <c r="E5" s="5"/>
      <c r="F5" s="6">
        <f t="shared" ref="F5:F45" si="0">B5/B4-1</f>
        <v>0.17684831655675115</v>
      </c>
      <c r="J5" s="4">
        <v>1978</v>
      </c>
      <c r="K5" s="14">
        <v>236</v>
      </c>
      <c r="O5" s="6">
        <f t="shared" ref="O5:O45" si="1">K5/K4-1</f>
        <v>9.0069284064665078E-2</v>
      </c>
    </row>
    <row r="6" spans="1:17" x14ac:dyDescent="0.55000000000000004">
      <c r="A6" s="4">
        <v>1979</v>
      </c>
      <c r="B6" s="5">
        <v>7969000000</v>
      </c>
      <c r="C6" s="5"/>
      <c r="D6" s="5"/>
      <c r="E6" s="5"/>
      <c r="F6" s="6">
        <f t="shared" si="0"/>
        <v>0.1751953989087156</v>
      </c>
      <c r="J6" s="4">
        <v>1979</v>
      </c>
      <c r="K6" s="14">
        <v>262.25</v>
      </c>
      <c r="O6" s="6">
        <f t="shared" si="1"/>
        <v>0.11122881355932202</v>
      </c>
    </row>
    <row r="7" spans="1:17" x14ac:dyDescent="0.55000000000000004">
      <c r="A7" s="4">
        <v>1980</v>
      </c>
      <c r="B7" s="5">
        <v>8710999999.9999905</v>
      </c>
      <c r="C7" s="5"/>
      <c r="D7" s="5"/>
      <c r="E7" s="5"/>
      <c r="F7" s="6">
        <f t="shared" si="0"/>
        <v>9.3110804366920652E-2</v>
      </c>
      <c r="J7" s="4">
        <v>1980</v>
      </c>
      <c r="K7" s="14">
        <v>289.5</v>
      </c>
      <c r="O7" s="6">
        <f t="shared" si="1"/>
        <v>0.10390848427073407</v>
      </c>
    </row>
    <row r="8" spans="1:17" x14ac:dyDescent="0.55000000000000004">
      <c r="A8" s="4">
        <v>1981</v>
      </c>
      <c r="B8" s="5">
        <v>9801000000</v>
      </c>
      <c r="C8" s="5"/>
      <c r="D8" s="5"/>
      <c r="E8" s="5"/>
      <c r="F8" s="6">
        <f t="shared" si="0"/>
        <v>0.12512914705544831</v>
      </c>
      <c r="J8" s="4">
        <v>1981</v>
      </c>
      <c r="K8" s="14">
        <v>315</v>
      </c>
      <c r="O8" s="6">
        <f t="shared" si="1"/>
        <v>8.8082901554404236E-2</v>
      </c>
    </row>
    <row r="9" spans="1:17" x14ac:dyDescent="0.55000000000000004">
      <c r="A9" s="4">
        <v>1982</v>
      </c>
      <c r="B9" s="5">
        <v>10731000000</v>
      </c>
      <c r="C9" s="5"/>
      <c r="D9" s="5"/>
      <c r="E9" s="5"/>
      <c r="F9" s="6">
        <f t="shared" si="0"/>
        <v>9.4888276706458496E-2</v>
      </c>
      <c r="J9" s="4">
        <v>1982</v>
      </c>
      <c r="K9" s="14">
        <v>335</v>
      </c>
      <c r="O9" s="6">
        <f t="shared" si="1"/>
        <v>6.3492063492063489E-2</v>
      </c>
    </row>
    <row r="10" spans="1:17" x14ac:dyDescent="0.55000000000000004">
      <c r="A10" s="4">
        <v>1983</v>
      </c>
      <c r="B10" s="5">
        <v>11847000000</v>
      </c>
      <c r="C10" s="5"/>
      <c r="D10" s="5"/>
      <c r="E10" s="5"/>
      <c r="F10" s="6">
        <f t="shared" si="0"/>
        <v>0.10399776348895728</v>
      </c>
      <c r="J10" s="4">
        <v>1983</v>
      </c>
      <c r="K10" s="14">
        <v>352.5</v>
      </c>
      <c r="O10" s="6">
        <f t="shared" si="1"/>
        <v>5.2238805970149294E-2</v>
      </c>
    </row>
    <row r="11" spans="1:17" x14ac:dyDescent="0.55000000000000004">
      <c r="A11" s="4">
        <v>1984</v>
      </c>
      <c r="B11" s="5">
        <v>14166000000</v>
      </c>
      <c r="C11" s="5"/>
      <c r="D11" s="5"/>
      <c r="E11" s="5"/>
      <c r="F11" s="6">
        <f t="shared" si="0"/>
        <v>0.1957457584198532</v>
      </c>
      <c r="J11" s="4">
        <v>1984</v>
      </c>
      <c r="K11" s="14">
        <v>368</v>
      </c>
      <c r="O11" s="6">
        <f t="shared" si="1"/>
        <v>4.3971631205673711E-2</v>
      </c>
    </row>
    <row r="12" spans="1:17" x14ac:dyDescent="0.55000000000000004">
      <c r="A12" s="4">
        <v>1985</v>
      </c>
      <c r="B12" s="5">
        <v>13840000000</v>
      </c>
      <c r="C12" s="5"/>
      <c r="D12" s="5"/>
      <c r="E12" s="5"/>
      <c r="F12" s="6">
        <f t="shared" si="0"/>
        <v>-2.3012847663419489E-2</v>
      </c>
      <c r="J12" s="4">
        <v>1985</v>
      </c>
      <c r="K12" s="14">
        <v>379.5</v>
      </c>
      <c r="O12" s="6">
        <f t="shared" si="1"/>
        <v>3.125E-2</v>
      </c>
    </row>
    <row r="13" spans="1:17" x14ac:dyDescent="0.55000000000000004">
      <c r="A13" s="4">
        <v>1986</v>
      </c>
      <c r="B13" s="5">
        <v>14114000000</v>
      </c>
      <c r="C13" s="5"/>
      <c r="D13" s="5"/>
      <c r="E13" s="5"/>
      <c r="F13" s="6">
        <f t="shared" si="0"/>
        <v>1.9797687861271784E-2</v>
      </c>
      <c r="J13" s="4">
        <v>1986</v>
      </c>
      <c r="K13" s="14">
        <v>391.5</v>
      </c>
      <c r="O13" s="6">
        <f t="shared" si="1"/>
        <v>3.1620553359683834E-2</v>
      </c>
    </row>
    <row r="14" spans="1:17" x14ac:dyDescent="0.55000000000000004">
      <c r="A14" s="4">
        <v>1987</v>
      </c>
      <c r="B14" s="5">
        <v>15494000000</v>
      </c>
      <c r="C14" s="5"/>
      <c r="D14" s="5"/>
      <c r="E14" s="5"/>
      <c r="F14" s="6">
        <f t="shared" si="0"/>
        <v>9.7775258608473914E-2</v>
      </c>
      <c r="J14" s="4">
        <v>1987</v>
      </c>
      <c r="K14" s="14">
        <v>405.75</v>
      </c>
      <c r="O14" s="6">
        <f t="shared" si="1"/>
        <v>3.6398467432950277E-2</v>
      </c>
    </row>
    <row r="15" spans="1:17" x14ac:dyDescent="0.55000000000000004">
      <c r="A15" s="4">
        <v>1988</v>
      </c>
      <c r="B15" s="5">
        <v>16405000000.000002</v>
      </c>
      <c r="C15" s="5"/>
      <c r="D15" s="5"/>
      <c r="E15" s="5"/>
      <c r="F15" s="6">
        <f t="shared" si="0"/>
        <v>5.8796953659481233E-2</v>
      </c>
      <c r="J15" s="4">
        <v>1988</v>
      </c>
      <c r="K15" s="14">
        <v>420</v>
      </c>
      <c r="O15" s="6">
        <f t="shared" si="1"/>
        <v>3.512014787430684E-2</v>
      </c>
    </row>
    <row r="16" spans="1:17" x14ac:dyDescent="0.55000000000000004">
      <c r="A16" s="4">
        <v>1989</v>
      </c>
      <c r="B16" s="5">
        <v>17653000000</v>
      </c>
      <c r="C16" s="5"/>
      <c r="D16" s="5"/>
      <c r="E16" s="5"/>
      <c r="F16" s="6">
        <f t="shared" si="0"/>
        <v>7.6074367570862389E-2</v>
      </c>
      <c r="J16" s="4">
        <v>1989</v>
      </c>
      <c r="K16" s="14">
        <v>434.75</v>
      </c>
      <c r="O16" s="6">
        <f t="shared" si="1"/>
        <v>3.5119047619047716E-2</v>
      </c>
    </row>
    <row r="17" spans="1:15" x14ac:dyDescent="0.55000000000000004">
      <c r="A17" s="4">
        <v>1990</v>
      </c>
      <c r="B17" s="5">
        <v>18108000000</v>
      </c>
      <c r="C17" s="5"/>
      <c r="D17" s="5"/>
      <c r="E17" s="5"/>
      <c r="F17" s="6">
        <f t="shared" si="0"/>
        <v>2.5774655865858476E-2</v>
      </c>
      <c r="J17" s="4">
        <v>1990</v>
      </c>
      <c r="K17" s="14">
        <v>444.75</v>
      </c>
      <c r="O17" s="6">
        <f t="shared" si="1"/>
        <v>2.3001725129384809E-2</v>
      </c>
    </row>
    <row r="18" spans="1:15" x14ac:dyDescent="0.55000000000000004">
      <c r="A18" s="4">
        <v>1991</v>
      </c>
      <c r="B18" s="5">
        <v>17610000000</v>
      </c>
      <c r="C18" s="5"/>
      <c r="D18" s="5"/>
      <c r="E18" s="5"/>
      <c r="F18" s="6">
        <f t="shared" si="0"/>
        <v>-2.7501656726308776E-2</v>
      </c>
      <c r="J18" s="4">
        <v>1991</v>
      </c>
      <c r="K18" s="14">
        <v>448.5</v>
      </c>
      <c r="O18" s="6">
        <f t="shared" si="1"/>
        <v>8.4317032040472917E-3</v>
      </c>
    </row>
    <row r="19" spans="1:15" x14ac:dyDescent="0.55000000000000004">
      <c r="A19" s="4">
        <v>1992</v>
      </c>
      <c r="B19" s="5">
        <v>17850000000</v>
      </c>
      <c r="C19" s="5"/>
      <c r="D19" s="5"/>
      <c r="E19" s="5"/>
      <c r="F19" s="6">
        <f t="shared" si="0"/>
        <v>1.3628620102214661E-2</v>
      </c>
      <c r="J19" s="4">
        <v>1992</v>
      </c>
      <c r="K19" s="14">
        <v>455.5</v>
      </c>
      <c r="O19" s="6">
        <f t="shared" si="1"/>
        <v>1.5607580824972045E-2</v>
      </c>
    </row>
    <row r="20" spans="1:15" x14ac:dyDescent="0.55000000000000004">
      <c r="A20" s="4">
        <v>1993</v>
      </c>
      <c r="B20" s="5">
        <v>18538000000</v>
      </c>
      <c r="C20" s="5"/>
      <c r="D20" s="5"/>
      <c r="E20" s="5"/>
      <c r="F20" s="6">
        <f t="shared" si="0"/>
        <v>3.8543417366946775E-2</v>
      </c>
      <c r="J20" s="4">
        <v>1993</v>
      </c>
      <c r="K20" s="14">
        <v>468</v>
      </c>
      <c r="O20" s="6">
        <f t="shared" si="1"/>
        <v>2.7442371020856227E-2</v>
      </c>
    </row>
    <row r="21" spans="1:15" x14ac:dyDescent="0.55000000000000004">
      <c r="A21" s="4">
        <v>1994</v>
      </c>
      <c r="B21" s="5">
        <v>19404000000</v>
      </c>
      <c r="C21" s="5"/>
      <c r="D21" s="5"/>
      <c r="E21" s="5"/>
      <c r="F21" s="6">
        <f t="shared" si="0"/>
        <v>4.6714855971518032E-2</v>
      </c>
      <c r="J21" s="4">
        <v>1994</v>
      </c>
      <c r="K21" s="14">
        <v>484.5</v>
      </c>
      <c r="O21" s="6">
        <f t="shared" si="1"/>
        <v>3.5256410256410353E-2</v>
      </c>
    </row>
    <row r="22" spans="1:15" x14ac:dyDescent="0.55000000000000004">
      <c r="A22" s="4">
        <v>1995</v>
      </c>
      <c r="B22" s="5">
        <v>22143000000</v>
      </c>
      <c r="C22" s="5"/>
      <c r="D22" s="5"/>
      <c r="E22" s="5"/>
      <c r="F22" s="6">
        <f t="shared" si="0"/>
        <v>0.14115646258503411</v>
      </c>
      <c r="J22" s="4">
        <v>1995</v>
      </c>
      <c r="K22" s="14">
        <v>499.5</v>
      </c>
      <c r="O22" s="6">
        <f t="shared" si="1"/>
        <v>3.0959752321981338E-2</v>
      </c>
    </row>
    <row r="23" spans="1:15" x14ac:dyDescent="0.55000000000000004">
      <c r="A23" s="4">
        <v>1996</v>
      </c>
      <c r="B23" s="5">
        <v>25219000000</v>
      </c>
      <c r="C23" s="5"/>
      <c r="D23" s="5"/>
      <c r="E23" s="5"/>
      <c r="F23" s="6">
        <f t="shared" si="0"/>
        <v>0.13891523280494966</v>
      </c>
      <c r="J23" s="4">
        <v>1996</v>
      </c>
      <c r="K23" s="14">
        <v>516.5</v>
      </c>
      <c r="O23" s="6">
        <f t="shared" si="1"/>
        <v>3.4034034034033933E-2</v>
      </c>
    </row>
    <row r="24" spans="1:15" x14ac:dyDescent="0.55000000000000004">
      <c r="A24" s="4">
        <v>1997</v>
      </c>
      <c r="B24" s="5">
        <v>26951487000</v>
      </c>
      <c r="C24" s="5"/>
      <c r="D24" s="5"/>
      <c r="E24" s="5"/>
      <c r="F24" s="6">
        <f t="shared" si="0"/>
        <v>6.8697688250921818E-2</v>
      </c>
      <c r="J24" s="4">
        <v>1997</v>
      </c>
      <c r="K24" s="14">
        <v>539</v>
      </c>
      <c r="O24" s="6">
        <f t="shared" si="1"/>
        <v>4.3562439496611871E-2</v>
      </c>
    </row>
    <row r="25" spans="1:15" x14ac:dyDescent="0.55000000000000004">
      <c r="A25" s="4">
        <v>1998</v>
      </c>
      <c r="B25" s="5">
        <v>27488815000</v>
      </c>
      <c r="C25" s="5"/>
      <c r="D25" s="5"/>
      <c r="E25" s="5"/>
      <c r="F25" s="6">
        <f t="shared" si="0"/>
        <v>1.9936859142502872E-2</v>
      </c>
      <c r="J25" s="4">
        <v>1998</v>
      </c>
      <c r="K25" s="14">
        <v>561.5</v>
      </c>
      <c r="O25" s="6">
        <f t="shared" si="1"/>
        <v>4.1743970315398782E-2</v>
      </c>
    </row>
    <row r="26" spans="1:15" x14ac:dyDescent="0.55000000000000004">
      <c r="A26" s="4">
        <v>1999</v>
      </c>
      <c r="B26" s="5">
        <v>30348644000</v>
      </c>
      <c r="C26" s="5"/>
      <c r="D26" s="5"/>
      <c r="E26" s="5"/>
      <c r="F26" s="6">
        <f t="shared" si="0"/>
        <v>0.10403609613582843</v>
      </c>
      <c r="J26" s="4">
        <v>1999</v>
      </c>
      <c r="K26" s="14">
        <v>585</v>
      </c>
      <c r="O26" s="6">
        <f t="shared" si="1"/>
        <v>4.1852181656277798E-2</v>
      </c>
    </row>
    <row r="27" spans="1:15" x14ac:dyDescent="0.55000000000000004">
      <c r="A27" s="4">
        <v>2000</v>
      </c>
      <c r="B27" s="7">
        <v>37303662000</v>
      </c>
      <c r="C27" s="5"/>
      <c r="D27" s="5"/>
      <c r="E27" s="5"/>
      <c r="F27" s="6">
        <f t="shared" si="0"/>
        <v>0.22917063444416175</v>
      </c>
      <c r="J27" s="4">
        <v>2000</v>
      </c>
      <c r="K27" s="14">
        <v>605.5</v>
      </c>
      <c r="O27" s="6">
        <f t="shared" si="1"/>
        <v>3.504273504273514E-2</v>
      </c>
    </row>
    <row r="28" spans="1:15" x14ac:dyDescent="0.55000000000000004">
      <c r="A28" s="4">
        <v>2001</v>
      </c>
      <c r="B28" s="5">
        <v>32133246999.999996</v>
      </c>
      <c r="C28" s="5"/>
      <c r="D28" s="5"/>
      <c r="E28" s="5"/>
      <c r="F28" s="6">
        <f t="shared" si="0"/>
        <v>-0.1386034164688712</v>
      </c>
      <c r="J28" s="4">
        <v>2001</v>
      </c>
      <c r="K28" s="14">
        <v>616</v>
      </c>
      <c r="O28" s="6">
        <f t="shared" si="1"/>
        <v>1.7341040462427681E-2</v>
      </c>
    </row>
    <row r="29" spans="1:15" x14ac:dyDescent="0.55000000000000004">
      <c r="A29" s="4">
        <v>2002</v>
      </c>
      <c r="B29" s="5">
        <v>27453942000</v>
      </c>
      <c r="C29" s="5"/>
      <c r="D29" s="5"/>
      <c r="E29" s="5"/>
      <c r="F29" s="6">
        <f t="shared" si="0"/>
        <v>-0.14562191614187003</v>
      </c>
      <c r="J29" s="4">
        <v>2002</v>
      </c>
      <c r="K29" s="14">
        <v>619.5</v>
      </c>
      <c r="O29" s="6">
        <f t="shared" si="1"/>
        <v>5.6818181818181213E-3</v>
      </c>
    </row>
    <row r="30" spans="1:15" x14ac:dyDescent="0.55000000000000004">
      <c r="A30" s="4">
        <v>2003</v>
      </c>
      <c r="B30" s="5">
        <v>27062663000</v>
      </c>
      <c r="C30" s="5"/>
      <c r="D30" s="5"/>
      <c r="E30" s="5"/>
      <c r="F30" s="6">
        <f t="shared" si="0"/>
        <v>-1.4252197371146136E-2</v>
      </c>
      <c r="J30" s="4">
        <v>2003</v>
      </c>
      <c r="K30" s="14">
        <v>641.5</v>
      </c>
      <c r="O30" s="6">
        <f t="shared" si="1"/>
        <v>3.5512510088781202E-2</v>
      </c>
    </row>
    <row r="31" spans="1:15" x14ac:dyDescent="0.55000000000000004">
      <c r="A31" s="4">
        <v>2004</v>
      </c>
      <c r="B31" s="5">
        <v>28491576000</v>
      </c>
      <c r="C31" s="5"/>
      <c r="D31" s="5"/>
      <c r="E31" s="5"/>
      <c r="F31" s="6">
        <f t="shared" si="0"/>
        <v>5.2800162349137647E-2</v>
      </c>
      <c r="J31" s="4">
        <v>2004</v>
      </c>
      <c r="K31" s="14">
        <v>693</v>
      </c>
      <c r="O31" s="6">
        <f t="shared" si="1"/>
        <v>8.0280592361652303E-2</v>
      </c>
    </row>
    <row r="32" spans="1:15" x14ac:dyDescent="0.55000000000000004">
      <c r="A32" s="4">
        <v>2005</v>
      </c>
      <c r="B32" s="5">
        <v>30193802000</v>
      </c>
      <c r="C32" s="5"/>
      <c r="D32" s="5"/>
      <c r="E32" s="5"/>
      <c r="F32" s="6">
        <f t="shared" si="0"/>
        <v>5.9744887401104174E-2</v>
      </c>
      <c r="J32" s="4">
        <v>2005</v>
      </c>
      <c r="K32" s="14">
        <v>763.5</v>
      </c>
      <c r="O32" s="6">
        <f t="shared" si="1"/>
        <v>0.10173160173160167</v>
      </c>
    </row>
    <row r="33" spans="1:17" x14ac:dyDescent="0.55000000000000004">
      <c r="A33" s="4">
        <v>2006</v>
      </c>
      <c r="B33" s="5">
        <v>32273238000</v>
      </c>
      <c r="C33" s="5"/>
      <c r="D33" s="5"/>
      <c r="E33" s="5"/>
      <c r="F33" s="6">
        <f t="shared" si="0"/>
        <v>6.8869630926241099E-2</v>
      </c>
      <c r="J33" s="4">
        <v>2006</v>
      </c>
      <c r="K33" s="14">
        <v>830.5</v>
      </c>
      <c r="O33" s="6">
        <f t="shared" si="1"/>
        <v>8.7753765553372665E-2</v>
      </c>
    </row>
    <row r="34" spans="1:17" x14ac:dyDescent="0.55000000000000004">
      <c r="A34" s="4">
        <v>2007</v>
      </c>
      <c r="B34" s="7">
        <v>33663448000.000004</v>
      </c>
      <c r="C34" s="5"/>
      <c r="D34" s="5"/>
      <c r="E34" s="5"/>
      <c r="F34" s="6">
        <f t="shared" si="0"/>
        <v>4.3076247880674545E-2</v>
      </c>
      <c r="J34" s="4">
        <v>2007</v>
      </c>
      <c r="K34" s="14">
        <v>875.25</v>
      </c>
      <c r="O34" s="6">
        <f t="shared" si="1"/>
        <v>5.388320288982551E-2</v>
      </c>
    </row>
    <row r="35" spans="1:17" x14ac:dyDescent="0.55000000000000004">
      <c r="A35" s="4">
        <v>2008</v>
      </c>
      <c r="B35" s="5">
        <v>32274306000.000004</v>
      </c>
      <c r="C35" s="5"/>
      <c r="D35" s="5"/>
      <c r="E35" s="5"/>
      <c r="F35" s="6">
        <f t="shared" si="0"/>
        <v>-4.126558871806596E-2</v>
      </c>
      <c r="J35" s="4">
        <v>2008</v>
      </c>
      <c r="K35" s="14">
        <v>907.5</v>
      </c>
      <c r="O35" s="6">
        <f t="shared" si="1"/>
        <v>3.6846615252784876E-2</v>
      </c>
    </row>
    <row r="36" spans="1:17" x14ac:dyDescent="0.55000000000000004">
      <c r="A36" s="4">
        <v>2009</v>
      </c>
      <c r="B36" s="5">
        <v>27427708787</v>
      </c>
      <c r="C36" s="5"/>
      <c r="D36" s="5"/>
      <c r="E36" s="5"/>
      <c r="F36" s="6">
        <f t="shared" si="0"/>
        <v>-0.15016890566136432</v>
      </c>
      <c r="J36" s="4">
        <v>2009</v>
      </c>
      <c r="K36" s="14">
        <v>831.5</v>
      </c>
      <c r="O36" s="6">
        <f t="shared" si="1"/>
        <v>-8.3746556473829226E-2</v>
      </c>
    </row>
    <row r="37" spans="1:17" x14ac:dyDescent="0.55000000000000004">
      <c r="A37" s="4">
        <v>2010</v>
      </c>
      <c r="B37" s="5">
        <v>30523321735</v>
      </c>
      <c r="C37" s="5"/>
      <c r="D37" s="5"/>
      <c r="E37" s="5"/>
      <c r="F37" s="6">
        <f t="shared" si="0"/>
        <v>0.11286443836924631</v>
      </c>
      <c r="J37" s="4">
        <v>2010</v>
      </c>
      <c r="K37" s="14">
        <v>799</v>
      </c>
      <c r="O37" s="6">
        <f t="shared" si="1"/>
        <v>-3.9085989176187663E-2</v>
      </c>
    </row>
    <row r="38" spans="1:17" x14ac:dyDescent="0.55000000000000004">
      <c r="A38" s="4">
        <v>2011</v>
      </c>
      <c r="B38" s="5">
        <v>33431217269</v>
      </c>
      <c r="C38" s="5"/>
      <c r="D38" s="5"/>
      <c r="E38" s="5"/>
      <c r="F38" s="6">
        <f t="shared" si="0"/>
        <v>9.5267990792287316E-2</v>
      </c>
      <c r="J38" s="4">
        <v>2011</v>
      </c>
      <c r="K38" s="14">
        <v>812.25</v>
      </c>
      <c r="O38" s="6">
        <f t="shared" si="1"/>
        <v>1.6583229036295277E-2</v>
      </c>
    </row>
    <row r="39" spans="1:17" x14ac:dyDescent="0.55000000000000004">
      <c r="A39" s="4">
        <v>2012</v>
      </c>
      <c r="B39" s="5">
        <v>36220444743</v>
      </c>
      <c r="C39" s="5"/>
      <c r="D39" s="5"/>
      <c r="E39" s="5"/>
      <c r="F39" s="6">
        <f t="shared" si="0"/>
        <v>8.3431825157811002E-2</v>
      </c>
      <c r="J39" s="4">
        <v>2012</v>
      </c>
      <c r="K39" s="14">
        <v>829.5</v>
      </c>
      <c r="O39" s="6">
        <f t="shared" si="1"/>
        <v>2.1237303785780259E-2</v>
      </c>
    </row>
    <row r="40" spans="1:17" x14ac:dyDescent="0.55000000000000004">
      <c r="A40" s="4">
        <v>2013</v>
      </c>
      <c r="B40" s="5">
        <v>37621605670</v>
      </c>
      <c r="C40" s="5"/>
      <c r="D40" s="5"/>
      <c r="E40" s="5"/>
      <c r="F40" s="6">
        <f t="shared" si="0"/>
        <v>3.8684255175270632E-2</v>
      </c>
      <c r="J40" s="4">
        <v>2013</v>
      </c>
      <c r="K40" s="14">
        <v>863.5</v>
      </c>
      <c r="O40" s="6">
        <f t="shared" si="1"/>
        <v>4.0988547317661217E-2</v>
      </c>
    </row>
    <row r="41" spans="1:17" x14ac:dyDescent="0.55000000000000004">
      <c r="A41" s="4">
        <v>2014</v>
      </c>
      <c r="B41" s="5">
        <v>39628655042</v>
      </c>
      <c r="C41" s="5"/>
      <c r="D41" s="5"/>
      <c r="E41" s="5"/>
      <c r="F41" s="6">
        <f t="shared" si="0"/>
        <v>5.3348317708843851E-2</v>
      </c>
      <c r="J41" s="4">
        <v>2014</v>
      </c>
      <c r="K41" s="14">
        <v>901.5</v>
      </c>
      <c r="O41" s="6">
        <f t="shared" si="1"/>
        <v>4.4006948465547202E-2</v>
      </c>
    </row>
    <row r="42" spans="1:17" x14ac:dyDescent="0.55000000000000004">
      <c r="A42" s="4">
        <v>2015</v>
      </c>
      <c r="B42" s="5">
        <v>41524760290</v>
      </c>
      <c r="C42" s="5"/>
      <c r="D42" s="5"/>
      <c r="E42" s="5"/>
      <c r="F42" s="6">
        <f t="shared" si="0"/>
        <v>4.7846823112983161E-2</v>
      </c>
      <c r="J42" s="4">
        <v>2015</v>
      </c>
      <c r="K42" s="14">
        <v>943</v>
      </c>
      <c r="O42" s="6">
        <f t="shared" si="1"/>
        <v>4.6034387132556809E-2</v>
      </c>
    </row>
    <row r="43" spans="1:17" x14ac:dyDescent="0.55000000000000004">
      <c r="A43" s="4">
        <v>2016</v>
      </c>
      <c r="B43" s="5">
        <v>42128430475</v>
      </c>
      <c r="C43" s="5"/>
      <c r="D43" s="5"/>
      <c r="E43" s="5"/>
      <c r="F43" s="6">
        <f t="shared" si="0"/>
        <v>1.4537595901435552E-2</v>
      </c>
      <c r="J43" s="4">
        <v>2016</v>
      </c>
      <c r="K43" s="14">
        <v>989</v>
      </c>
      <c r="O43" s="6">
        <f t="shared" si="1"/>
        <v>4.8780487804878092E-2</v>
      </c>
    </row>
    <row r="44" spans="1:17" x14ac:dyDescent="0.55000000000000004">
      <c r="A44" s="4">
        <v>2017</v>
      </c>
      <c r="B44" s="5">
        <v>43149031204</v>
      </c>
      <c r="C44" s="5"/>
      <c r="D44" s="5"/>
      <c r="E44" s="5"/>
      <c r="F44" s="6">
        <f t="shared" si="0"/>
        <v>2.4225937626744631E-2</v>
      </c>
      <c r="J44" s="4">
        <v>2017</v>
      </c>
      <c r="K44" s="14">
        <v>1038</v>
      </c>
      <c r="O44" s="6">
        <f t="shared" si="1"/>
        <v>4.9544994944388243E-2</v>
      </c>
    </row>
    <row r="45" spans="1:17" x14ac:dyDescent="0.55000000000000004">
      <c r="A45" s="4">
        <v>2018</v>
      </c>
      <c r="B45" s="5">
        <v>45353073677</v>
      </c>
      <c r="C45" s="5"/>
      <c r="D45" s="5"/>
      <c r="E45" s="5"/>
      <c r="F45" s="6">
        <f t="shared" si="0"/>
        <v>5.1079767297201428E-2</v>
      </c>
      <c r="J45" s="4">
        <v>2018</v>
      </c>
      <c r="K45">
        <v>1096</v>
      </c>
      <c r="O45" s="6">
        <f t="shared" si="1"/>
        <v>5.5876685934489467E-2</v>
      </c>
    </row>
    <row r="46" spans="1:17" x14ac:dyDescent="0.55000000000000004">
      <c r="A46" s="4">
        <v>2019</v>
      </c>
      <c r="B46" s="5">
        <v>46887483441</v>
      </c>
      <c r="C46" s="5">
        <v>46887483441</v>
      </c>
      <c r="D46" s="5">
        <v>46887483441</v>
      </c>
      <c r="E46" s="5"/>
      <c r="F46" s="6">
        <v>3.3832541867568011E-2</v>
      </c>
      <c r="J46" s="4">
        <v>2019</v>
      </c>
      <c r="K46">
        <v>1156</v>
      </c>
      <c r="O46" s="6">
        <f>K46/K45-1</f>
        <v>5.4744525547445244E-2</v>
      </c>
    </row>
    <row r="47" spans="1:17" x14ac:dyDescent="0.55000000000000004">
      <c r="A47" s="8">
        <v>2020</v>
      </c>
      <c r="B47" s="9">
        <v>31706193299.221603</v>
      </c>
      <c r="C47" s="9">
        <v>32643942968.041603</v>
      </c>
      <c r="D47" s="9">
        <v>29361819127.171604</v>
      </c>
      <c r="E47" s="5"/>
      <c r="F47" s="10">
        <v>-0.32378129572429482</v>
      </c>
      <c r="G47" s="10">
        <v>-0.3037812957242948</v>
      </c>
      <c r="H47" s="10">
        <v>-0.3737812957242948</v>
      </c>
      <c r="J47" s="4">
        <v>2020</v>
      </c>
      <c r="K47" s="15">
        <v>1051.96</v>
      </c>
      <c r="L47" s="15">
        <f>K46*(1+P47)</f>
        <v>1086.6400000000001</v>
      </c>
      <c r="M47" s="15">
        <f>K46*(1+Q47)</f>
        <v>1028.8399999999999</v>
      </c>
      <c r="N47" s="16"/>
      <c r="O47" s="10">
        <f t="shared" ref="O47:O77" si="2">K47/K46-1</f>
        <v>-8.9999999999999969E-2</v>
      </c>
      <c r="P47" s="17">
        <f>O47+3%</f>
        <v>-5.999999999999997E-2</v>
      </c>
      <c r="Q47" s="18">
        <f>O47-2%</f>
        <v>-0.10999999999999997</v>
      </c>
    </row>
    <row r="48" spans="1:17" x14ac:dyDescent="0.55000000000000004">
      <c r="A48" s="8">
        <v>2021</v>
      </c>
      <c r="B48" s="9">
        <v>41888061240.09359</v>
      </c>
      <c r="C48" s="9">
        <v>42522185106.078026</v>
      </c>
      <c r="D48" s="9">
        <v>40302751575.132507</v>
      </c>
      <c r="E48" s="5"/>
      <c r="F48" s="10">
        <v>0.32113183202986262</v>
      </c>
      <c r="G48" s="10">
        <v>0.34113183202986264</v>
      </c>
      <c r="H48" s="10">
        <v>0.27113183202986263</v>
      </c>
      <c r="J48" s="4">
        <v>2021</v>
      </c>
      <c r="K48" s="15">
        <v>1087.7266400000001</v>
      </c>
      <c r="L48" s="15">
        <f t="shared" ref="L48:M63" si="3">L47*(1+P48)</f>
        <v>1131.1922400000001</v>
      </c>
      <c r="M48" s="15">
        <f t="shared" si="3"/>
        <v>1056.61868</v>
      </c>
      <c r="N48" s="16"/>
      <c r="O48" s="10">
        <f t="shared" si="2"/>
        <v>3.400000000000003E-2</v>
      </c>
      <c r="P48" s="17">
        <f>O48+0.7%</f>
        <v>4.1000000000000029E-2</v>
      </c>
      <c r="Q48" s="17">
        <f>O48-0.7%</f>
        <v>2.7000000000000031E-2</v>
      </c>
    </row>
    <row r="49" spans="1:17" x14ac:dyDescent="0.55000000000000004">
      <c r="A49" s="8">
        <v>2022</v>
      </c>
      <c r="B49" s="9">
        <v>46430190401.277573</v>
      </c>
      <c r="C49" s="9">
        <v>47267951626.079453</v>
      </c>
      <c r="D49" s="9">
        <v>44335787339.272896</v>
      </c>
      <c r="E49" s="5"/>
      <c r="F49" s="10">
        <v>0.10843493412477256</v>
      </c>
      <c r="G49" s="10">
        <v>0.12843493412477255</v>
      </c>
      <c r="H49" s="10">
        <v>5.8434934124772561E-2</v>
      </c>
      <c r="J49" s="4">
        <v>2022</v>
      </c>
      <c r="K49" s="15">
        <v>1124.7093457600001</v>
      </c>
      <c r="L49" s="15">
        <f t="shared" si="3"/>
        <v>1177.5711218399999</v>
      </c>
      <c r="M49" s="15">
        <f t="shared" si="3"/>
        <v>1085.1473843600002</v>
      </c>
      <c r="N49" s="16"/>
      <c r="O49" s="10">
        <f t="shared" si="2"/>
        <v>3.400000000000003E-2</v>
      </c>
      <c r="P49" s="17">
        <f t="shared" ref="P49:P77" si="4">O49+0.7%</f>
        <v>4.1000000000000029E-2</v>
      </c>
      <c r="Q49" s="17">
        <f t="shared" ref="Q49:Q77" si="5">O49-0.7%</f>
        <v>2.7000000000000031E-2</v>
      </c>
    </row>
    <row r="50" spans="1:17" x14ac:dyDescent="0.55000000000000004">
      <c r="A50" s="4">
        <v>2023</v>
      </c>
      <c r="B50" s="5">
        <v>47446465263.238983</v>
      </c>
      <c r="C50" s="5">
        <f t="shared" ref="C50:D65" si="6">C49*(1+G50)</f>
        <v>48780526078.113998</v>
      </c>
      <c r="D50" s="5">
        <f t="shared" si="6"/>
        <v>45045159936.701263</v>
      </c>
      <c r="F50" s="12">
        <f t="shared" ref="F50:F77" si="7">B50/B49-1</f>
        <v>2.1888233780179567E-2</v>
      </c>
      <c r="G50" s="12">
        <v>3.2000000000000001E-2</v>
      </c>
      <c r="H50" s="12">
        <v>1.6E-2</v>
      </c>
      <c r="J50" s="4">
        <v>2023</v>
      </c>
      <c r="K50" s="14">
        <v>1143.2392502166408</v>
      </c>
      <c r="L50" s="14">
        <f t="shared" si="3"/>
        <v>1205.2149368558685</v>
      </c>
      <c r="M50" s="14">
        <f t="shared" si="3"/>
        <v>1095.4294626268374</v>
      </c>
      <c r="O50" s="11">
        <f t="shared" si="2"/>
        <v>1.647528272659593E-2</v>
      </c>
      <c r="P50" s="12">
        <f t="shared" si="4"/>
        <v>2.3475282726595929E-2</v>
      </c>
      <c r="Q50" s="12">
        <f t="shared" si="5"/>
        <v>9.4752827265959308E-3</v>
      </c>
    </row>
    <row r="51" spans="1:17" x14ac:dyDescent="0.55000000000000004">
      <c r="A51" s="4">
        <v>2024</v>
      </c>
      <c r="B51" s="5">
        <v>48432034241.705643</v>
      </c>
      <c r="C51" s="5">
        <f t="shared" si="6"/>
        <v>50328856109.556366</v>
      </c>
      <c r="D51" s="5">
        <f t="shared" si="6"/>
        <v>45757540799.403908</v>
      </c>
      <c r="F51" s="12">
        <f t="shared" si="7"/>
        <v>2.0772231882788317E-2</v>
      </c>
      <c r="G51" s="11">
        <f t="shared" ref="G51:H66" si="8">G50+(G$77-G$50)/(50-23)</f>
        <v>3.1740740740740743E-2</v>
      </c>
      <c r="H51" s="11">
        <f t="shared" si="8"/>
        <v>1.5814814814814816E-2</v>
      </c>
      <c r="J51" s="4">
        <v>2024</v>
      </c>
      <c r="K51" s="14">
        <v>1176.1866347743439</v>
      </c>
      <c r="L51" s="14">
        <f t="shared" si="3"/>
        <v>1248.3849234839979</v>
      </c>
      <c r="M51" s="14">
        <f t="shared" si="3"/>
        <v>1119.3309950953872</v>
      </c>
      <c r="O51" s="11">
        <f t="shared" si="2"/>
        <v>2.8819325921026318E-2</v>
      </c>
      <c r="P51" s="12">
        <f t="shared" si="4"/>
        <v>3.5819325921026317E-2</v>
      </c>
      <c r="Q51" s="12">
        <f t="shared" si="5"/>
        <v>2.1819325921026318E-2</v>
      </c>
    </row>
    <row r="52" spans="1:17" x14ac:dyDescent="0.55000000000000004">
      <c r="A52" s="4">
        <v>2025</v>
      </c>
      <c r="B52" s="5">
        <v>49423729917.857399</v>
      </c>
      <c r="C52" s="5">
        <f t="shared" si="6"/>
        <v>51913283061.153511</v>
      </c>
      <c r="D52" s="5">
        <f t="shared" si="6"/>
        <v>46472714214.861259</v>
      </c>
      <c r="F52" s="12">
        <f t="shared" si="7"/>
        <v>2.0476027729964486E-2</v>
      </c>
      <c r="G52" s="11">
        <f t="shared" si="8"/>
        <v>3.1481481481481485E-2</v>
      </c>
      <c r="H52" s="11">
        <f t="shared" si="8"/>
        <v>1.5629629629629632E-2</v>
      </c>
      <c r="J52" s="4">
        <v>2025</v>
      </c>
      <c r="K52" s="14">
        <v>1210.0302657185966</v>
      </c>
      <c r="L52" s="14">
        <f t="shared" si="3"/>
        <v>1293.044684705676</v>
      </c>
      <c r="M52" s="14">
        <f t="shared" si="3"/>
        <v>1143.7033431230727</v>
      </c>
      <c r="O52" s="11">
        <f t="shared" si="2"/>
        <v>2.8774031215501594E-2</v>
      </c>
      <c r="P52" s="12">
        <f t="shared" si="4"/>
        <v>3.5774031215501594E-2</v>
      </c>
      <c r="Q52" s="12">
        <f t="shared" si="5"/>
        <v>2.1774031215501595E-2</v>
      </c>
    </row>
    <row r="53" spans="1:17" x14ac:dyDescent="0.55000000000000004">
      <c r="A53" s="4">
        <v>2026</v>
      </c>
      <c r="B53" s="5">
        <v>50421526678.691505</v>
      </c>
      <c r="C53" s="5">
        <f t="shared" si="6"/>
        <v>53534131121.173973</v>
      </c>
      <c r="D53" s="5">
        <f t="shared" si="6"/>
        <v>47190459467.735222</v>
      </c>
      <c r="F53" s="12">
        <f t="shared" si="7"/>
        <v>2.0188617137809173E-2</v>
      </c>
      <c r="G53" s="11">
        <f t="shared" si="8"/>
        <v>3.1222222222222228E-2</v>
      </c>
      <c r="H53" s="11">
        <f t="shared" si="8"/>
        <v>1.5444444444444446E-2</v>
      </c>
      <c r="J53" s="4">
        <v>2026</v>
      </c>
      <c r="K53" s="14">
        <v>1244.8006154265413</v>
      </c>
      <c r="L53" s="14">
        <f t="shared" si="3"/>
        <v>1339.2517754563805</v>
      </c>
      <c r="M53" s="14">
        <f t="shared" si="3"/>
        <v>1168.5618581812844</v>
      </c>
      <c r="O53" s="11">
        <f t="shared" si="2"/>
        <v>2.8735107453941033E-2</v>
      </c>
      <c r="P53" s="12">
        <f t="shared" si="4"/>
        <v>3.5735107453941033E-2</v>
      </c>
      <c r="Q53" s="12">
        <f t="shared" si="5"/>
        <v>2.1735107453941034E-2</v>
      </c>
    </row>
    <row r="54" spans="1:17" x14ac:dyDescent="0.55000000000000004">
      <c r="A54" s="4">
        <v>2027</v>
      </c>
      <c r="B54" s="5">
        <v>51425394209.182106</v>
      </c>
      <c r="C54" s="5">
        <f t="shared" si="6"/>
        <v>55191706440.333282</v>
      </c>
      <c r="D54" s="5">
        <f t="shared" si="6"/>
        <v>47910550923.316963</v>
      </c>
      <c r="F54" s="12">
        <f t="shared" si="7"/>
        <v>1.9909502877366148E-2</v>
      </c>
      <c r="G54" s="11">
        <f t="shared" si="8"/>
        <v>3.096296296296297E-2</v>
      </c>
      <c r="H54" s="11">
        <f t="shared" si="8"/>
        <v>1.5259259259259261E-2</v>
      </c>
      <c r="J54" s="4">
        <v>2027</v>
      </c>
      <c r="K54" s="14">
        <v>1280.5291923361438</v>
      </c>
      <c r="L54" s="14">
        <f t="shared" si="3"/>
        <v>1387.066075484192</v>
      </c>
      <c r="M54" s="14">
        <f t="shared" si="3"/>
        <v>1193.9222783086832</v>
      </c>
      <c r="O54" s="11">
        <f t="shared" si="2"/>
        <v>2.8702248751186321E-2</v>
      </c>
      <c r="P54" s="12">
        <f t="shared" si="4"/>
        <v>3.570224875118632E-2</v>
      </c>
      <c r="Q54" s="12">
        <f t="shared" si="5"/>
        <v>2.1702248751186322E-2</v>
      </c>
    </row>
    <row r="55" spans="1:17" x14ac:dyDescent="0.55000000000000004">
      <c r="A55" s="4">
        <v>2028</v>
      </c>
      <c r="B55" s="5">
        <v>52435297402.721291</v>
      </c>
      <c r="C55" s="5">
        <f t="shared" si="6"/>
        <v>56886296241.779068</v>
      </c>
      <c r="D55" s="5">
        <f t="shared" si="6"/>
        <v>48632758116.864738</v>
      </c>
      <c r="F55" s="12">
        <f t="shared" si="7"/>
        <v>1.9638219775841126E-2</v>
      </c>
      <c r="G55" s="11">
        <f t="shared" si="8"/>
        <v>3.0703703703703712E-2</v>
      </c>
      <c r="H55" s="11">
        <f t="shared" si="8"/>
        <v>1.5074074074074075E-2</v>
      </c>
      <c r="J55" s="4">
        <v>2028</v>
      </c>
      <c r="K55" s="14">
        <v>1317.2485761722605</v>
      </c>
      <c r="L55" s="14">
        <f t="shared" si="3"/>
        <v>1436.5498843817111</v>
      </c>
      <c r="M55" s="14">
        <f t="shared" si="3"/>
        <v>1219.8007387848311</v>
      </c>
      <c r="O55" s="11">
        <f t="shared" si="2"/>
        <v>2.8675163405784909E-2</v>
      </c>
      <c r="P55" s="12">
        <f t="shared" si="4"/>
        <v>3.5675163405784908E-2</v>
      </c>
      <c r="Q55" s="12">
        <f t="shared" si="5"/>
        <v>2.167516340578491E-2</v>
      </c>
    </row>
    <row r="56" spans="1:17" x14ac:dyDescent="0.55000000000000004">
      <c r="A56" s="4">
        <v>2029</v>
      </c>
      <c r="B56" s="5">
        <v>53451196274.664986</v>
      </c>
      <c r="C56" s="5">
        <f t="shared" si="6"/>
        <v>58618167927.362122</v>
      </c>
      <c r="D56" s="5">
        <f t="shared" si="6"/>
        <v>49356845848.82695</v>
      </c>
      <c r="F56" s="12">
        <f t="shared" si="7"/>
        <v>1.9374332220169155E-2</v>
      </c>
      <c r="G56" s="11">
        <f t="shared" si="8"/>
        <v>3.0444444444444455E-2</v>
      </c>
      <c r="H56" s="11">
        <f t="shared" si="8"/>
        <v>1.4888888888888889E-2</v>
      </c>
      <c r="J56" s="4">
        <v>2029</v>
      </c>
      <c r="K56" s="14">
        <v>1354.992454370393</v>
      </c>
      <c r="L56" s="14">
        <f t="shared" si="3"/>
        <v>1487.7680205108156</v>
      </c>
      <c r="M56" s="14">
        <f t="shared" si="3"/>
        <v>1246.2137830920353</v>
      </c>
      <c r="O56" s="11">
        <f t="shared" si="2"/>
        <v>2.8653572970874563E-2</v>
      </c>
      <c r="P56" s="12">
        <f t="shared" si="4"/>
        <v>3.5653572970874563E-2</v>
      </c>
      <c r="Q56" s="12">
        <f t="shared" si="5"/>
        <v>2.1653572970874564E-2</v>
      </c>
    </row>
    <row r="57" spans="1:17" x14ac:dyDescent="0.55000000000000004">
      <c r="A57" s="4">
        <v>2030</v>
      </c>
      <c r="B57" s="5">
        <v>54473045879.175995</v>
      </c>
      <c r="C57" s="5">
        <f t="shared" si="6"/>
        <v>60387568181.465828</v>
      </c>
      <c r="D57" s="5">
        <f t="shared" si="6"/>
        <v>50082574285.937477</v>
      </c>
      <c r="F57" s="12">
        <f t="shared" si="7"/>
        <v>1.911743189544568E-2</v>
      </c>
      <c r="G57" s="11">
        <f t="shared" si="8"/>
        <v>3.0185185185185197E-2</v>
      </c>
      <c r="H57" s="11">
        <f t="shared" si="8"/>
        <v>1.4703703703703703E-2</v>
      </c>
      <c r="J57" s="4">
        <v>2030</v>
      </c>
      <c r="K57" s="14">
        <v>1393.7956597388495</v>
      </c>
      <c r="L57" s="14">
        <f t="shared" si="3"/>
        <v>1540.7879239798758</v>
      </c>
      <c r="M57" s="14">
        <f t="shared" si="3"/>
        <v>1273.1783741730565</v>
      </c>
      <c r="O57" s="11">
        <f t="shared" si="2"/>
        <v>2.863721140534814E-2</v>
      </c>
      <c r="P57" s="12">
        <f t="shared" si="4"/>
        <v>3.5637211405348139E-2</v>
      </c>
      <c r="Q57" s="12">
        <f t="shared" si="5"/>
        <v>2.163721140534814E-2</v>
      </c>
    </row>
    <row r="58" spans="1:17" x14ac:dyDescent="0.55000000000000004">
      <c r="A58" s="4">
        <v>2031</v>
      </c>
      <c r="B58" s="5">
        <v>55500796229.555923</v>
      </c>
      <c r="C58" s="5">
        <f t="shared" si="6"/>
        <v>62194722073.711174</v>
      </c>
      <c r="D58" s="5">
        <f t="shared" si="6"/>
        <v>50809699068.162941</v>
      </c>
      <c r="F58" s="12">
        <f t="shared" si="7"/>
        <v>1.8867135732771878E-2</v>
      </c>
      <c r="G58" s="11">
        <f t="shared" si="8"/>
        <v>2.9925925925925939E-2</v>
      </c>
      <c r="H58" s="11">
        <f t="shared" si="8"/>
        <v>1.4518518518518517E-2</v>
      </c>
      <c r="J58" s="4">
        <v>2031</v>
      </c>
      <c r="K58" s="14">
        <v>1433.6942094014212</v>
      </c>
      <c r="L58" s="14">
        <f t="shared" si="3"/>
        <v>1595.6797638395901</v>
      </c>
      <c r="M58" s="14">
        <f t="shared" si="3"/>
        <v>1300.7119059925458</v>
      </c>
      <c r="O58" s="11">
        <f t="shared" si="2"/>
        <v>2.8625824297693114E-2</v>
      </c>
      <c r="P58" s="12">
        <f t="shared" si="4"/>
        <v>3.5625824297693114E-2</v>
      </c>
      <c r="Q58" s="12">
        <f t="shared" si="5"/>
        <v>2.1625824297693115E-2</v>
      </c>
    </row>
    <row r="59" spans="1:17" x14ac:dyDescent="0.55000000000000004">
      <c r="A59" s="4">
        <v>2032</v>
      </c>
      <c r="B59" s="5">
        <v>56534392222.257339</v>
      </c>
      <c r="C59" s="5">
        <f t="shared" si="6"/>
        <v>64039832161.897942</v>
      </c>
      <c r="D59" s="5">
        <f t="shared" si="6"/>
        <v>51537971421.473274</v>
      </c>
      <c r="F59" s="12">
        <f t="shared" si="7"/>
        <v>1.862308404417079E-2</v>
      </c>
      <c r="G59" s="11">
        <f t="shared" si="8"/>
        <v>2.9666666666666681E-2</v>
      </c>
      <c r="H59" s="11">
        <f t="shared" si="8"/>
        <v>1.4333333333333332E-2</v>
      </c>
      <c r="J59" s="4">
        <v>2032</v>
      </c>
      <c r="K59" s="14">
        <v>1474.7253450641078</v>
      </c>
      <c r="L59" s="14">
        <f t="shared" si="3"/>
        <v>1652.516549670411</v>
      </c>
      <c r="M59" s="14">
        <f t="shared" si="3"/>
        <v>1328.8322154102962</v>
      </c>
      <c r="O59" s="11">
        <f t="shared" si="2"/>
        <v>2.8619168155681773E-2</v>
      </c>
      <c r="P59" s="12">
        <f t="shared" si="4"/>
        <v>3.5619168155681773E-2</v>
      </c>
      <c r="Q59" s="12">
        <f t="shared" si="5"/>
        <v>2.1619168155681774E-2</v>
      </c>
    </row>
    <row r="60" spans="1:17" x14ac:dyDescent="0.55000000000000004">
      <c r="A60" s="4">
        <v>2033</v>
      </c>
      <c r="B60" s="5">
        <v>57573773564.765808</v>
      </c>
      <c r="C60" s="5">
        <f t="shared" si="6"/>
        <v>65923077596.584862</v>
      </c>
      <c r="D60" s="5">
        <f t="shared" si="6"/>
        <v>52267138276.399307</v>
      </c>
      <c r="F60" s="12">
        <f t="shared" si="7"/>
        <v>1.8384938824888675E-2</v>
      </c>
      <c r="G60" s="11">
        <f t="shared" si="8"/>
        <v>2.9407407407407424E-2</v>
      </c>
      <c r="H60" s="11">
        <f t="shared" si="8"/>
        <v>1.4148148148148146E-2</v>
      </c>
      <c r="J60" s="4">
        <v>2033</v>
      </c>
      <c r="K60" s="14">
        <v>1516.9275746509134</v>
      </c>
      <c r="L60" s="14">
        <f t="shared" si="3"/>
        <v>1711.3742477416208</v>
      </c>
      <c r="M60" s="14">
        <f t="shared" si="3"/>
        <v>1357.5575943746244</v>
      </c>
      <c r="O60" s="11">
        <f t="shared" si="2"/>
        <v>2.8617009755786738E-2</v>
      </c>
      <c r="P60" s="12">
        <f t="shared" si="4"/>
        <v>3.5617009755786737E-2</v>
      </c>
      <c r="Q60" s="12">
        <f t="shared" si="5"/>
        <v>2.1617009755786738E-2</v>
      </c>
    </row>
    <row r="61" spans="1:17" x14ac:dyDescent="0.55000000000000004">
      <c r="A61" s="4">
        <v>2034</v>
      </c>
      <c r="B61" s="5">
        <v>58618874707.540894</v>
      </c>
      <c r="C61" s="5">
        <f t="shared" si="6"/>
        <v>67844613228.751984</v>
      </c>
      <c r="D61" s="5">
        <f t="shared" si="6"/>
        <v>52996942392.332733</v>
      </c>
      <c r="F61" s="12">
        <f t="shared" si="7"/>
        <v>1.8152382205752549E-2</v>
      </c>
      <c r="G61" s="11">
        <f t="shared" si="8"/>
        <v>2.9148148148148166E-2</v>
      </c>
      <c r="H61" s="11">
        <f t="shared" si="8"/>
        <v>1.396296296296296E-2</v>
      </c>
      <c r="J61" s="4">
        <v>2034</v>
      </c>
      <c r="K61" s="14">
        <v>1560.340715355258</v>
      </c>
      <c r="L61" s="14">
        <f t="shared" si="3"/>
        <v>1772.3319019294981</v>
      </c>
      <c r="M61" s="14">
        <f t="shared" si="3"/>
        <v>1386.906802444428</v>
      </c>
      <c r="O61" s="11">
        <f t="shared" si="2"/>
        <v>2.8619125546804902E-2</v>
      </c>
      <c r="P61" s="12">
        <f t="shared" si="4"/>
        <v>3.5619125546804901E-2</v>
      </c>
      <c r="Q61" s="12">
        <f t="shared" si="5"/>
        <v>2.1619125546804903E-2</v>
      </c>
    </row>
    <row r="62" spans="1:17" x14ac:dyDescent="0.55000000000000004">
      <c r="A62" s="4">
        <v>2035</v>
      </c>
      <c r="B62" s="5">
        <v>59669624780.20253</v>
      </c>
      <c r="C62" s="5">
        <f t="shared" si="6"/>
        <v>69804568722.027039</v>
      </c>
      <c r="D62" s="5">
        <f t="shared" si="6"/>
        <v>53727122487.515976</v>
      </c>
      <c r="F62" s="12">
        <f t="shared" si="7"/>
        <v>1.792511504023242E-2</v>
      </c>
      <c r="G62" s="11">
        <f t="shared" si="8"/>
        <v>2.8888888888888908E-2</v>
      </c>
      <c r="H62" s="11">
        <f t="shared" si="8"/>
        <v>1.3777777777777774E-2</v>
      </c>
      <c r="J62" s="4">
        <v>2035</v>
      </c>
      <c r="K62" s="14">
        <v>1605.005938155138</v>
      </c>
      <c r="L62" s="14">
        <f t="shared" si="3"/>
        <v>1835.471759589695</v>
      </c>
      <c r="M62" s="14">
        <f t="shared" si="3"/>
        <v>1416.8990796487012</v>
      </c>
      <c r="O62" s="11">
        <f t="shared" si="2"/>
        <v>2.8625301102721323E-2</v>
      </c>
      <c r="P62" s="12">
        <f t="shared" si="4"/>
        <v>3.5625301102721323E-2</v>
      </c>
      <c r="Q62" s="12">
        <f t="shared" si="5"/>
        <v>2.1625301102721324E-2</v>
      </c>
    </row>
    <row r="63" spans="1:17" x14ac:dyDescent="0.55000000000000004">
      <c r="A63" s="4">
        <v>2036</v>
      </c>
      <c r="B63" s="5">
        <v>60725947532.147659</v>
      </c>
      <c r="C63" s="5">
        <f t="shared" si="6"/>
        <v>71803047670.99469</v>
      </c>
      <c r="D63" s="5">
        <f t="shared" si="6"/>
        <v>54457413374.661102</v>
      </c>
      <c r="F63" s="12">
        <f t="shared" si="7"/>
        <v>1.7702855612653279E-2</v>
      </c>
      <c r="G63" s="11">
        <f t="shared" si="8"/>
        <v>2.8629629629629651E-2</v>
      </c>
      <c r="H63" s="11">
        <f t="shared" si="8"/>
        <v>1.3592592592592588E-2</v>
      </c>
      <c r="J63" s="4">
        <v>2036</v>
      </c>
      <c r="K63" s="14">
        <v>1650.9658138418017</v>
      </c>
      <c r="L63" s="14">
        <f t="shared" si="3"/>
        <v>1900.8794025869508</v>
      </c>
      <c r="M63" s="14">
        <f t="shared" si="3"/>
        <v>1447.5541596925409</v>
      </c>
      <c r="O63" s="11">
        <f t="shared" si="2"/>
        <v>2.863533062032908E-2</v>
      </c>
      <c r="P63" s="12">
        <f t="shared" si="4"/>
        <v>3.563533062032908E-2</v>
      </c>
      <c r="Q63" s="12">
        <f t="shared" si="5"/>
        <v>2.1635330620329081E-2</v>
      </c>
    </row>
    <row r="64" spans="1:17" x14ac:dyDescent="0.55000000000000004">
      <c r="A64" s="4">
        <v>2037</v>
      </c>
      <c r="B64" s="5">
        <v>61787761277.778931</v>
      </c>
      <c r="C64" s="5">
        <f t="shared" si="6"/>
        <v>73840126727.142166</v>
      </c>
      <c r="D64" s="5">
        <f t="shared" si="6"/>
        <v>55187546102.128777</v>
      </c>
      <c r="F64" s="12">
        <f t="shared" si="7"/>
        <v>1.7485338455512034E-2</v>
      </c>
      <c r="G64" s="11">
        <f t="shared" si="8"/>
        <v>2.8370370370370393E-2</v>
      </c>
      <c r="H64" s="11">
        <f t="shared" si="8"/>
        <v>1.3407407407407403E-2</v>
      </c>
      <c r="J64" s="4">
        <v>2037</v>
      </c>
      <c r="K64" s="14">
        <v>1698.2643606133995</v>
      </c>
      <c r="L64" s="14">
        <f t="shared" ref="L64:M77" si="9">L63*(1+P64)</f>
        <v>1968.6438836935808</v>
      </c>
      <c r="M64" s="14">
        <f t="shared" si="9"/>
        <v>1478.8922835189123</v>
      </c>
      <c r="O64" s="11">
        <f t="shared" si="2"/>
        <v>2.8649016457544807E-2</v>
      </c>
      <c r="P64" s="12">
        <f t="shared" si="4"/>
        <v>3.5649016457544806E-2</v>
      </c>
      <c r="Q64" s="12">
        <f t="shared" si="5"/>
        <v>2.1649016457544808E-2</v>
      </c>
    </row>
    <row r="65" spans="1:17" x14ac:dyDescent="0.55000000000000004">
      <c r="A65" s="4">
        <v>2038</v>
      </c>
      <c r="B65" s="5">
        <v>62854978846.524925</v>
      </c>
      <c r="C65" s="5">
        <f t="shared" si="6"/>
        <v>75915854734.02739</v>
      </c>
      <c r="D65" s="5">
        <f t="shared" si="6"/>
        <v>55917248100.590256</v>
      </c>
      <c r="F65" s="12">
        <f t="shared" si="7"/>
        <v>1.7272313265213057E-2</v>
      </c>
      <c r="G65" s="11">
        <f t="shared" si="8"/>
        <v>2.8111111111111135E-2</v>
      </c>
      <c r="H65" s="11">
        <f t="shared" si="8"/>
        <v>1.3222222222222217E-2</v>
      </c>
      <c r="J65" s="4">
        <v>2038</v>
      </c>
      <c r="K65" s="14">
        <v>1746.9470932868194</v>
      </c>
      <c r="L65" s="14">
        <f t="shared" si="9"/>
        <v>2038.8578685768664</v>
      </c>
      <c r="M65" s="14">
        <f t="shared" si="9"/>
        <v>1510.9342132357181</v>
      </c>
      <c r="O65" s="11">
        <f t="shared" si="2"/>
        <v>2.8666168708761042E-2</v>
      </c>
      <c r="P65" s="12">
        <f t="shared" si="4"/>
        <v>3.5666168708761041E-2</v>
      </c>
      <c r="Q65" s="12">
        <f t="shared" si="5"/>
        <v>2.1666168708761042E-2</v>
      </c>
    </row>
    <row r="66" spans="1:17" x14ac:dyDescent="0.55000000000000004">
      <c r="A66" s="4">
        <v>2039</v>
      </c>
      <c r="B66" s="5">
        <v>63927507537.827255</v>
      </c>
      <c r="C66" s="5">
        <f t="shared" ref="C66:D77" si="10">C65*(1+G66)</f>
        <v>78030251873.286224</v>
      </c>
      <c r="D66" s="5">
        <f t="shared" si="10"/>
        <v>56646243335.086838</v>
      </c>
      <c r="F66" s="12">
        <f t="shared" si="7"/>
        <v>1.7063543906699286E-2</v>
      </c>
      <c r="G66" s="11">
        <f t="shared" si="8"/>
        <v>2.7851851851851878E-2</v>
      </c>
      <c r="H66" s="11">
        <f t="shared" si="8"/>
        <v>1.3037037037037031E-2</v>
      </c>
      <c r="J66" s="4">
        <v>2039</v>
      </c>
      <c r="K66" s="14">
        <v>1797.0610741827229</v>
      </c>
      <c r="L66" s="14">
        <f t="shared" si="9"/>
        <v>2111.6177836044712</v>
      </c>
      <c r="M66" s="14">
        <f t="shared" si="9"/>
        <v>1543.7012464179561</v>
      </c>
      <c r="O66" s="11">
        <f t="shared" si="2"/>
        <v>2.8686604813896066E-2</v>
      </c>
      <c r="P66" s="12">
        <f t="shared" si="4"/>
        <v>3.5686604813896065E-2</v>
      </c>
      <c r="Q66" s="12">
        <f t="shared" si="5"/>
        <v>2.1686604813896067E-2</v>
      </c>
    </row>
    <row r="67" spans="1:17" x14ac:dyDescent="0.55000000000000004">
      <c r="A67" s="4">
        <v>2040</v>
      </c>
      <c r="B67" s="5">
        <v>65005249081.266922</v>
      </c>
      <c r="C67" s="5">
        <f t="shared" si="10"/>
        <v>80183308823.123199</v>
      </c>
      <c r="D67" s="5">
        <f t="shared" si="10"/>
        <v>57374252462.393326</v>
      </c>
      <c r="F67" s="12">
        <f t="shared" si="7"/>
        <v>1.6858807498508321E-2</v>
      </c>
      <c r="G67" s="11">
        <f t="shared" ref="G67:H76" si="11">G66+(G$77-G$50)/(50-23)</f>
        <v>2.759259259259262E-2</v>
      </c>
      <c r="H67" s="11">
        <f t="shared" si="11"/>
        <v>1.2851851851851845E-2</v>
      </c>
      <c r="J67" s="4">
        <v>2040</v>
      </c>
      <c r="K67" s="14">
        <v>1848.6549657406754</v>
      </c>
      <c r="L67" s="14">
        <f t="shared" si="9"/>
        <v>2187.0239697064289</v>
      </c>
      <c r="M67" s="14">
        <f t="shared" si="9"/>
        <v>1577.2152307950421</v>
      </c>
      <c r="O67" s="11">
        <f t="shared" si="2"/>
        <v>2.8710149198138302E-2</v>
      </c>
      <c r="P67" s="12">
        <f t="shared" si="4"/>
        <v>3.5710149198138301E-2</v>
      </c>
      <c r="Q67" s="12">
        <f t="shared" si="5"/>
        <v>2.1710149198138302E-2</v>
      </c>
    </row>
    <row r="68" spans="1:17" x14ac:dyDescent="0.55000000000000004">
      <c r="A68" s="4">
        <v>2041</v>
      </c>
      <c r="B68" s="5">
        <v>66088099601.997818</v>
      </c>
      <c r="C68" s="5">
        <f t="shared" si="10"/>
        <v>82374985930.955246</v>
      </c>
      <c r="D68" s="5">
        <f t="shared" si="10"/>
        <v>58100992993.583641</v>
      </c>
      <c r="F68" s="12">
        <f t="shared" si="7"/>
        <v>1.6657893570674043E-2</v>
      </c>
      <c r="G68" s="11">
        <f t="shared" si="11"/>
        <v>2.7333333333333362E-2</v>
      </c>
      <c r="H68" s="11">
        <f t="shared" si="11"/>
        <v>1.2666666666666659E-2</v>
      </c>
      <c r="J68" s="4">
        <v>2041</v>
      </c>
      <c r="K68" s="14">
        <v>1901.7790849231856</v>
      </c>
      <c r="L68" s="14">
        <f t="shared" si="9"/>
        <v>2265.1808425419954</v>
      </c>
      <c r="M68" s="14">
        <f t="shared" si="9"/>
        <v>1611.4985793336245</v>
      </c>
      <c r="O68" s="11">
        <f t="shared" si="2"/>
        <v>2.8736632939627915E-2</v>
      </c>
      <c r="P68" s="12">
        <f t="shared" si="4"/>
        <v>3.5736632939627914E-2</v>
      </c>
      <c r="Q68" s="12">
        <f t="shared" si="5"/>
        <v>2.1736632939627916E-2</v>
      </c>
    </row>
    <row r="69" spans="1:17" x14ac:dyDescent="0.55000000000000004">
      <c r="A69" s="4">
        <v>2042</v>
      </c>
      <c r="B69" s="5">
        <v>67175949591.650543</v>
      </c>
      <c r="C69" s="5">
        <f t="shared" si="10"/>
        <v>84605212401.900742</v>
      </c>
      <c r="D69" s="5">
        <f t="shared" si="10"/>
        <v>58826179461.688744</v>
      </c>
      <c r="F69" s="12">
        <f t="shared" si="7"/>
        <v>1.6460603288702247E-2</v>
      </c>
      <c r="G69" s="11">
        <f t="shared" si="11"/>
        <v>2.7074074074074105E-2</v>
      </c>
      <c r="H69" s="11">
        <f t="shared" si="11"/>
        <v>1.2481481481481474E-2</v>
      </c>
      <c r="J69" s="4">
        <v>2042</v>
      </c>
      <c r="K69" s="14">
        <v>1956.4854594694887</v>
      </c>
      <c r="L69" s="14">
        <f t="shared" si="9"/>
        <v>2346.1970592298767</v>
      </c>
      <c r="M69" s="14">
        <f t="shared" si="9"/>
        <v>1646.5742857265332</v>
      </c>
      <c r="O69" s="11">
        <f t="shared" si="2"/>
        <v>2.8765893462600944E-2</v>
      </c>
      <c r="P69" s="12">
        <f t="shared" si="4"/>
        <v>3.5765893462600944E-2</v>
      </c>
      <c r="Q69" s="12">
        <f t="shared" si="5"/>
        <v>2.1765893462600945E-2</v>
      </c>
    </row>
    <row r="70" spans="1:17" x14ac:dyDescent="0.55000000000000004">
      <c r="A70" s="4">
        <v>2043</v>
      </c>
      <c r="B70" s="5">
        <v>68268683884.865501</v>
      </c>
      <c r="C70" s="5">
        <f t="shared" si="10"/>
        <v>86873885504.82579</v>
      </c>
      <c r="D70" s="5">
        <f t="shared" si="10"/>
        <v>59549523594.328766</v>
      </c>
      <c r="F70" s="12">
        <f t="shared" si="7"/>
        <v>1.6266748737568726E-2</v>
      </c>
      <c r="G70" s="11">
        <f t="shared" si="11"/>
        <v>2.6814814814814847E-2</v>
      </c>
      <c r="H70" s="11">
        <f t="shared" si="11"/>
        <v>1.2296296296296288E-2</v>
      </c>
      <c r="J70" s="4">
        <v>2043</v>
      </c>
      <c r="K70" s="14">
        <v>2012.8278860619534</v>
      </c>
      <c r="L70" s="14">
        <f t="shared" si="9"/>
        <v>2430.1856919109018</v>
      </c>
      <c r="M70" s="14">
        <f t="shared" si="9"/>
        <v>1682.4659402987611</v>
      </c>
      <c r="O70" s="11">
        <f t="shared" si="2"/>
        <v>2.8797774253708219E-2</v>
      </c>
      <c r="P70" s="12">
        <f t="shared" si="4"/>
        <v>3.5797774253708219E-2</v>
      </c>
      <c r="Q70" s="12">
        <f t="shared" si="5"/>
        <v>2.179777425370822E-2</v>
      </c>
    </row>
    <row r="71" spans="1:17" x14ac:dyDescent="0.55000000000000004">
      <c r="A71" s="4">
        <v>2044</v>
      </c>
      <c r="B71" s="5">
        <v>69366181641.608154</v>
      </c>
      <c r="C71" s="5">
        <f t="shared" si="10"/>
        <v>89180869797.676178</v>
      </c>
      <c r="D71" s="5">
        <f t="shared" si="10"/>
        <v>60270734491.19342</v>
      </c>
      <c r="F71" s="12">
        <f t="shared" si="7"/>
        <v>1.6076152260289245E-2</v>
      </c>
      <c r="G71" s="11">
        <f t="shared" si="11"/>
        <v>2.6555555555555589E-2</v>
      </c>
      <c r="H71" s="11">
        <f t="shared" si="11"/>
        <v>1.2111111111111102E-2</v>
      </c>
      <c r="J71" s="4">
        <v>2044</v>
      </c>
      <c r="K71" s="14">
        <v>2070.86199047015</v>
      </c>
      <c r="L71" s="14">
        <f t="shared" si="9"/>
        <v>2517.2644084232666</v>
      </c>
      <c r="M71" s="14">
        <f t="shared" si="9"/>
        <v>1719.1977463417038</v>
      </c>
      <c r="O71" s="11">
        <f t="shared" si="2"/>
        <v>2.8832124599455389E-2</v>
      </c>
      <c r="P71" s="12">
        <f t="shared" si="4"/>
        <v>3.5832124599455388E-2</v>
      </c>
      <c r="Q71" s="12">
        <f t="shared" si="5"/>
        <v>2.1832124599455389E-2</v>
      </c>
    </row>
    <row r="72" spans="1:17" x14ac:dyDescent="0.55000000000000004">
      <c r="A72" s="4">
        <v>2045</v>
      </c>
      <c r="B72" s="5">
        <v>70468316335.414246</v>
      </c>
      <c r="C72" s="5">
        <f t="shared" si="10"/>
        <v>91525996373.837296</v>
      </c>
      <c r="D72" s="5">
        <f t="shared" si="10"/>
        <v>60989518806.236542</v>
      </c>
      <c r="F72" s="12">
        <f t="shared" si="7"/>
        <v>1.5888645846191318E-2</v>
      </c>
      <c r="G72" s="11">
        <f t="shared" si="11"/>
        <v>2.6296296296296331E-2</v>
      </c>
      <c r="H72" s="11">
        <f t="shared" si="11"/>
        <v>1.1925925925925916E-2</v>
      </c>
      <c r="J72" s="4">
        <v>2045</v>
      </c>
      <c r="K72" s="14">
        <v>2130.6452897398126</v>
      </c>
      <c r="L72" s="14">
        <f t="shared" si="9"/>
        <v>2607.5556603819532</v>
      </c>
      <c r="M72" s="14">
        <f t="shared" si="9"/>
        <v>1756.7945368871681</v>
      </c>
      <c r="O72" s="11">
        <f t="shared" si="2"/>
        <v>2.8868799342871787E-2</v>
      </c>
      <c r="P72" s="12">
        <f t="shared" si="4"/>
        <v>3.5868799342871786E-2</v>
      </c>
      <c r="Q72" s="12">
        <f t="shared" si="5"/>
        <v>2.1868799342871788E-2</v>
      </c>
    </row>
    <row r="73" spans="1:17" x14ac:dyDescent="0.55000000000000004">
      <c r="A73" s="4">
        <v>2046</v>
      </c>
      <c r="B73" s="5">
        <v>71574955747.70636</v>
      </c>
      <c r="C73" s="5">
        <f t="shared" si="10"/>
        <v>93909062131.274612</v>
      </c>
      <c r="D73" s="5">
        <f t="shared" si="10"/>
        <v>61705580934.4431</v>
      </c>
      <c r="F73" s="12">
        <f t="shared" si="7"/>
        <v>1.5704070564489525E-2</v>
      </c>
      <c r="G73" s="11">
        <f t="shared" si="11"/>
        <v>2.6037037037037074E-2</v>
      </c>
      <c r="H73" s="11">
        <f t="shared" si="11"/>
        <v>1.174074074074073E-2</v>
      </c>
      <c r="J73" s="4">
        <v>2046</v>
      </c>
      <c r="K73" s="14">
        <v>2192.2372564962316</v>
      </c>
      <c r="L73" s="14">
        <f t="shared" si="9"/>
        <v>2701.1868789658824</v>
      </c>
      <c r="M73" s="14">
        <f t="shared" si="9"/>
        <v>1795.2817919329916</v>
      </c>
      <c r="O73" s="11">
        <f t="shared" si="2"/>
        <v>2.8907658657692625E-2</v>
      </c>
      <c r="P73" s="12">
        <f t="shared" si="4"/>
        <v>3.5907658657692625E-2</v>
      </c>
      <c r="Q73" s="12">
        <f t="shared" si="5"/>
        <v>2.1907658657692626E-2</v>
      </c>
    </row>
    <row r="74" spans="1:17" x14ac:dyDescent="0.55000000000000004">
      <c r="A74" s="4">
        <v>2047</v>
      </c>
      <c r="B74" s="5">
        <v>72685961968.317017</v>
      </c>
      <c r="C74" s="5">
        <f t="shared" si="10"/>
        <v>96329829066.214142</v>
      </c>
      <c r="D74" s="5">
        <f t="shared" si="10"/>
        <v>62418623203.018883</v>
      </c>
      <c r="F74" s="12">
        <f t="shared" si="7"/>
        <v>1.5522276039217298E-2</v>
      </c>
      <c r="G74" s="11">
        <f t="shared" si="11"/>
        <v>2.5777777777777816E-2</v>
      </c>
      <c r="H74" s="11">
        <f t="shared" si="11"/>
        <v>1.1555555555555545E-2</v>
      </c>
      <c r="J74" s="4">
        <v>2047</v>
      </c>
      <c r="K74" s="14">
        <v>2255.6993854339566</v>
      </c>
      <c r="L74" s="14">
        <f t="shared" si="9"/>
        <v>2798.2906787287998</v>
      </c>
      <c r="M74" s="14">
        <f t="shared" si="9"/>
        <v>1834.6856561324214</v>
      </c>
      <c r="O74" s="11">
        <f t="shared" si="2"/>
        <v>2.894856783848021E-2</v>
      </c>
      <c r="P74" s="12">
        <f t="shared" si="4"/>
        <v>3.594856783848021E-2</v>
      </c>
      <c r="Q74" s="12">
        <f t="shared" si="5"/>
        <v>2.1948567838480211E-2</v>
      </c>
    </row>
    <row r="75" spans="1:17" x14ac:dyDescent="0.55000000000000004">
      <c r="A75" s="4">
        <v>2048</v>
      </c>
      <c r="B75" s="5">
        <v>73801191402.346512</v>
      </c>
      <c r="C75" s="5">
        <f t="shared" si="10"/>
        <v>98788023593.126053</v>
      </c>
      <c r="D75" s="5">
        <f t="shared" si="10"/>
        <v>63128346066.845795</v>
      </c>
      <c r="F75" s="12">
        <f t="shared" si="7"/>
        <v>1.5343119961948259E-2</v>
      </c>
      <c r="G75" s="11">
        <f t="shared" si="11"/>
        <v>2.5518518518518558E-2</v>
      </c>
      <c r="H75" s="11">
        <f t="shared" si="11"/>
        <v>1.1370370370370359E-2</v>
      </c>
      <c r="J75" s="4">
        <v>2048</v>
      </c>
      <c r="K75" s="14">
        <v>2321.0952620671519</v>
      </c>
      <c r="L75" s="14">
        <f t="shared" si="9"/>
        <v>2899.0050697628608</v>
      </c>
      <c r="M75" s="14">
        <f t="shared" si="9"/>
        <v>1875.0329569597448</v>
      </c>
      <c r="O75" s="11">
        <f t="shared" si="2"/>
        <v>2.899139710525489E-2</v>
      </c>
      <c r="P75" s="12">
        <f t="shared" si="4"/>
        <v>3.5991397105254889E-2</v>
      </c>
      <c r="Q75" s="12">
        <f t="shared" si="5"/>
        <v>2.1991397105254891E-2</v>
      </c>
    </row>
    <row r="76" spans="1:17" x14ac:dyDescent="0.55000000000000004">
      <c r="A76" s="4">
        <v>2049</v>
      </c>
      <c r="B76" s="5">
        <v>74920494783.476517</v>
      </c>
      <c r="C76" s="5">
        <f t="shared" si="10"/>
        <v>101283335892.77464</v>
      </c>
      <c r="D76" s="5">
        <f t="shared" si="10"/>
        <v>63834448308.037918</v>
      </c>
      <c r="F76" s="12">
        <f t="shared" si="7"/>
        <v>1.5166467639090353E-2</v>
      </c>
      <c r="G76" s="11">
        <f t="shared" si="11"/>
        <v>2.5259259259259301E-2</v>
      </c>
      <c r="H76" s="11">
        <f t="shared" si="11"/>
        <v>1.1185185185185173E-2</v>
      </c>
      <c r="J76" s="4">
        <v>2049</v>
      </c>
      <c r="K76" s="14">
        <v>2388.4906338174633</v>
      </c>
      <c r="L76" s="14">
        <f t="shared" si="9"/>
        <v>3003.4736785573568</v>
      </c>
      <c r="M76" s="14">
        <f t="shared" si="9"/>
        <v>1916.3512233649953</v>
      </c>
      <c r="O76" s="11">
        <f t="shared" si="2"/>
        <v>2.9036021421322333E-2</v>
      </c>
      <c r="P76" s="12">
        <f t="shared" si="4"/>
        <v>3.6036021421322333E-2</v>
      </c>
      <c r="Q76" s="12">
        <f t="shared" si="5"/>
        <v>2.2036021421322334E-2</v>
      </c>
    </row>
    <row r="77" spans="1:17" x14ac:dyDescent="0.55000000000000004">
      <c r="A77" s="4">
        <v>2050</v>
      </c>
      <c r="B77" s="5">
        <v>76043717193.852997</v>
      </c>
      <c r="C77" s="5">
        <f t="shared" si="10"/>
        <v>103815419290.09399</v>
      </c>
      <c r="D77" s="5">
        <f t="shared" si="10"/>
        <v>64536627239.426331</v>
      </c>
      <c r="F77" s="12">
        <f t="shared" si="7"/>
        <v>1.4992191570846414E-2</v>
      </c>
      <c r="G77" s="11">
        <v>2.5000000000000001E-2</v>
      </c>
      <c r="H77" s="11">
        <v>1.0999999999999999E-2</v>
      </c>
      <c r="J77" s="4">
        <v>2050</v>
      </c>
      <c r="K77" s="14">
        <v>2457.9534835188733</v>
      </c>
      <c r="L77" s="14">
        <f t="shared" si="9"/>
        <v>3111.8459779090708</v>
      </c>
      <c r="M77" s="14">
        <f t="shared" si="9"/>
        <v>1958.6687049309112</v>
      </c>
      <c r="O77" s="11">
        <f t="shared" si="2"/>
        <v>2.9082320323102762E-2</v>
      </c>
      <c r="P77" s="12">
        <f t="shared" si="4"/>
        <v>3.6082320323102761E-2</v>
      </c>
      <c r="Q77" s="12">
        <f t="shared" si="5"/>
        <v>2.2082320323102762E-2</v>
      </c>
    </row>
  </sheetData>
  <mergeCells count="6">
    <mergeCell ref="B1:H1"/>
    <mergeCell ref="B2:D2"/>
    <mergeCell ref="F2:H2"/>
    <mergeCell ref="K1:Q1"/>
    <mergeCell ref="K2:M2"/>
    <mergeCell ref="O2:Q2"/>
  </mergeCells>
  <hyperlinks>
    <hyperlink ref="J1" r:id="rId1" xr:uid="{1FE370E3-6BC3-4736-BC22-BCBB716970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Data</vt:lpstr>
      <vt:lpstr>Trend Model</vt:lpstr>
      <vt:lpstr>Results</vt:lpstr>
      <vt:lpstr>Chart1</vt:lpstr>
      <vt:lpstr>Chart1_log</vt:lpstr>
      <vt:lpstr>Chart2</vt:lpstr>
      <vt:lpstr>Chart2_log</vt:lpstr>
    </vt:vector>
  </TitlesOfParts>
  <Company>UCLA Anderson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WYU</dc:creator>
  <cp:lastModifiedBy>WILLIAM YU</cp:lastModifiedBy>
  <dcterms:created xsi:type="dcterms:W3CDTF">2020-05-23T05:35:36Z</dcterms:created>
  <dcterms:modified xsi:type="dcterms:W3CDTF">2023-02-08T01:14:03Z</dcterms:modified>
</cp:coreProperties>
</file>