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8_{14ADC08C-9C5D-4AC6-9218-342274CEF0C5}" xr6:coauthVersionLast="45" xr6:coauthVersionMax="45" xr10:uidLastSave="{00000000-0000-0000-0000-000000000000}"/>
  <bookViews>
    <workbookView xWindow="-108" yWindow="-108" windowWidth="23256" windowHeight="12576" xr2:uid="{2B5918B1-4B40-4A2A-80C0-08B27F81E16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3" i="1" s="1"/>
  <c r="F15" i="1"/>
  <c r="G15" i="1" s="1"/>
  <c r="E15" i="1"/>
  <c r="E14" i="1"/>
  <c r="F14" i="1" s="1"/>
  <c r="D14" i="1"/>
  <c r="F13" i="1"/>
  <c r="E13" i="1"/>
  <c r="F12" i="1"/>
  <c r="G12" i="1" s="1"/>
  <c r="H12" i="1" s="1"/>
  <c r="I12" i="1" s="1"/>
  <c r="E12" i="1"/>
  <c r="D12" i="1"/>
  <c r="J12" i="1" s="1"/>
  <c r="J11" i="1"/>
  <c r="J10" i="1"/>
  <c r="D9" i="1"/>
  <c r="E9" i="1" s="1"/>
  <c r="D8" i="1"/>
  <c r="D18" i="1" s="1"/>
  <c r="E18" i="1" l="1"/>
  <c r="E19" i="1" s="1"/>
  <c r="E25" i="1" s="1"/>
  <c r="F9" i="1"/>
  <c r="G14" i="1"/>
  <c r="H14" i="1" s="1"/>
  <c r="I14" i="1" s="1"/>
  <c r="I16" i="1" s="1"/>
  <c r="H15" i="1"/>
  <c r="I15" i="1" s="1"/>
  <c r="G13" i="1"/>
  <c r="H13" i="1" s="1"/>
  <c r="I13" i="1" s="1"/>
  <c r="J8" i="1"/>
  <c r="J14" i="1" l="1"/>
  <c r="J13" i="1"/>
  <c r="G9" i="1"/>
  <c r="F16" i="1"/>
  <c r="J15" i="1"/>
  <c r="H9" i="1" l="1"/>
  <c r="H16" i="1" s="1"/>
  <c r="G16" i="1"/>
  <c r="J9" i="1" l="1"/>
  <c r="J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tc={D398DAEF-33E7-466E-BF91-2AAFA6B655E7}</author>
    <author>tc={488E7C45-FEB7-4C43-9B24-443E7E63A32C}</author>
    <author>tc={4E205AC4-1C09-4A83-97AD-77C31C3ADE9F}</author>
    <author>tc={8226EF15-6F1D-41CB-91DF-CC4AABB96A19}</author>
    <author>tc={AF761DB6-DA83-40B4-B1DD-B9F183DAA1B5}</author>
    <author>tc={40FC631C-1A69-4287-B0F7-D11B293B501E}</author>
    <author>tc={5029C923-A721-4E6F-B065-041EE3AF54C3}</author>
    <author>tc={5F1AE2D5-5FA6-4AA4-83D7-BE8345395933}</author>
  </authors>
  <commentList>
    <comment ref="F13" authorId="0" shapeId="0" xr:uid="{D398DAEF-33E7-466E-BF91-2AAFA6B655E7}">
      <text>
        <t>[Threaded comment]
Your version of Excel allows you to read this threaded comment; however, any edits to it will get removed if the file is opened in a newer version of Excel. Learn more: https://go.microsoft.com/fwlink/?linkid=870924
Comment:
    100%</t>
      </text>
    </comment>
    <comment ref="G13" authorId="1" shapeId="0" xr:uid="{488E7C45-FEB7-4C43-9B24-443E7E63A32C}">
      <text>
        <t>[Threaded comment]
Your version of Excel allows you to read this threaded comment; however, any edits to it will get removed if the file is opened in a newer version of Excel. Learn more: https://go.microsoft.com/fwlink/?linkid=870924
Comment:
    100%</t>
      </text>
    </comment>
    <comment ref="H13" authorId="2" shapeId="0" xr:uid="{4E205AC4-1C09-4A83-97AD-77C31C3ADE9F}">
      <text>
        <t>[Threaded comment]
Your version of Excel allows you to read this threaded comment; however, any edits to it will get removed if the file is opened in a newer version of Excel. Learn more: https://go.microsoft.com/fwlink/?linkid=870924
Comment:
    100%</t>
      </text>
    </comment>
    <comment ref="I13" authorId="3" shapeId="0" xr:uid="{8226EF15-6F1D-41CB-91DF-CC4AABB96A19}">
      <text>
        <t>[Threaded comment]
Your version of Excel allows you to read this threaded comment; however, any edits to it will get removed if the file is opened in a newer version of Excel. Learn more: https://go.microsoft.com/fwlink/?linkid=870924
Comment:
    100%</t>
      </text>
    </comment>
    <comment ref="F14" authorId="4" shapeId="0" xr:uid="{AF761DB6-DA83-40B4-B1DD-B9F183DAA1B5}">
      <text>
        <t>[Threaded comment]
Your version of Excel allows you to read this threaded comment; however, any edits to it will get removed if the file is opened in a newer version of Excel. Learn more: https://go.microsoft.com/fwlink/?linkid=870924
Comment:
    50%</t>
      </text>
    </comment>
    <comment ref="G14" authorId="5" shapeId="0" xr:uid="{40FC631C-1A69-4287-B0F7-D11B293B501E}">
      <text>
        <t>[Threaded comment]
Your version of Excel allows you to read this threaded comment; however, any edits to it will get removed if the file is opened in a newer version of Excel. Learn more: https://go.microsoft.com/fwlink/?linkid=870924
Comment:
    50%</t>
      </text>
    </comment>
    <comment ref="H14" authorId="6" shapeId="0" xr:uid="{5029C923-A721-4E6F-B065-041EE3AF54C3}">
      <text>
        <t>[Threaded comment]
Your version of Excel allows you to read this threaded comment; however, any edits to it will get removed if the file is opened in a newer version of Excel. Learn more: https://go.microsoft.com/fwlink/?linkid=870924
Comment:
    50%</t>
      </text>
    </comment>
    <comment ref="I14" authorId="7" shapeId="0" xr:uid="{5F1AE2D5-5FA6-4AA4-83D7-BE8345395933}">
      <text>
        <t>[Threaded comment]
Your version of Excel allows you to read this threaded comment; however, any edits to it will get removed if the file is opened in a newer version of Excel. Learn more: https://go.microsoft.com/fwlink/?linkid=870924
Comment:
    50%</t>
      </text>
    </comment>
  </commentList>
</comments>
</file>

<file path=xl/sharedStrings.xml><?xml version="1.0" encoding="utf-8"?>
<sst xmlns="http://schemas.openxmlformats.org/spreadsheetml/2006/main" count="24" uniqueCount="21">
  <si>
    <t>Budget Period 1 + 2 months</t>
  </si>
  <si>
    <t>Bud 2</t>
  </si>
  <si>
    <t>2 months</t>
  </si>
  <si>
    <t>12 months</t>
  </si>
  <si>
    <t>10 months</t>
  </si>
  <si>
    <t>Total</t>
  </si>
  <si>
    <t>August start</t>
  </si>
  <si>
    <t>Year 1(21)</t>
  </si>
  <si>
    <t>Year 2(22)</t>
  </si>
  <si>
    <t>Year 3(23)</t>
  </si>
  <si>
    <t>Year 4</t>
  </si>
  <si>
    <t>Year 5</t>
  </si>
  <si>
    <t>Year 6</t>
  </si>
  <si>
    <t>Computers</t>
  </si>
  <si>
    <t>Supplies</t>
  </si>
  <si>
    <t>Hardware</t>
  </si>
  <si>
    <t>Travel</t>
  </si>
  <si>
    <t>PostDoc 1</t>
  </si>
  <si>
    <t>PostDoc 2</t>
  </si>
  <si>
    <t>Grad Student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</si>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</sst>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0" xfId="0" applyFont="1"/>
    <xf numFmtId="0" fontId="0" fillId="0" borderId="0" xfId="0" applyAlignment="1">
      <alignment horizontal="right"/>
    </xf>
    <xf numFmtId="44" fontId="0" fillId="0" borderId="0" xfId="1" applyFont="1"/>
    <xf numFmtId="44" fontId="0" fillId="0" borderId="0" xfId="0" applyNumberFormat="1"/>
    <xf numFmtId="44" fontId="0" fillId="0" borderId="4" xfId="1" applyFont="1" applyBorder="1"/>
    <xf numFmtId="44" fontId="0" fillId="0" borderId="4" xfId="0" applyNumberFormat="1" applyBorder="1"/>
    <xf numFmtId="44" fontId="2" fillId="0" borderId="0" xfId="0" applyNumberFormat="1" applyFont="1"/>
    <xf numFmtId="44" fontId="2" fillId="0" borderId="0" xfId="1" applyFont="1"/>
    <xf numFmtId="4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ivisionFiles\Norm\Financials%20FY21\Lindsey%20EC%20FY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6">
          <cell r="L6">
            <v>134137.76329698</v>
          </cell>
        </row>
        <row r="7">
          <cell r="L7">
            <v>67068.881648490002</v>
          </cell>
        </row>
        <row r="8">
          <cell r="L8">
            <v>33307.7233824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endon, Norm" id="{BA081024-40AF-47D8-AE46-03659ADDFF15}" userId="S::nrendon@anl.gov::8ed0bf26-eca7-4bb7-8c56-78e8f19d8f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3" dT="2021-01-18T19:53:57.96" personId="{BA081024-40AF-47D8-AE46-03659ADDFF15}" id="{D398DAEF-33E7-466E-BF91-2AAFA6B655E7}">
    <text>100%</text>
  </threadedComment>
  <threadedComment ref="G13" dT="2021-01-18T19:53:57.96" personId="{BA081024-40AF-47D8-AE46-03659ADDFF15}" id="{488E7C45-FEB7-4C43-9B24-443E7E63A32C}">
    <text>100%</text>
  </threadedComment>
  <threadedComment ref="H13" dT="2021-01-18T19:53:57.96" personId="{BA081024-40AF-47D8-AE46-03659ADDFF15}" id="{4E205AC4-1C09-4A83-97AD-77C31C3ADE9F}">
    <text>100%</text>
  </threadedComment>
  <threadedComment ref="I13" dT="2021-01-18T19:53:57.96" personId="{BA081024-40AF-47D8-AE46-03659ADDFF15}" id="{8226EF15-6F1D-41CB-91DF-CC4AABB96A19}">
    <text>100%</text>
  </threadedComment>
  <threadedComment ref="F14" dT="2021-01-18T19:54:12.01" personId="{BA081024-40AF-47D8-AE46-03659ADDFF15}" id="{AF761DB6-DA83-40B4-B1DD-B9F183DAA1B5}">
    <text>50%</text>
  </threadedComment>
  <threadedComment ref="G14" dT="2021-01-18T19:54:12.01" personId="{BA081024-40AF-47D8-AE46-03659ADDFF15}" id="{40FC631C-1A69-4287-B0F7-D11B293B501E}">
    <text>50%</text>
  </threadedComment>
  <threadedComment ref="H14" dT="2021-01-18T19:54:12.01" personId="{BA081024-40AF-47D8-AE46-03659ADDFF15}" id="{5029C923-A721-4E6F-B065-041EE3AF54C3}">
    <text>50%</text>
  </threadedComment>
  <threadedComment ref="I14" dT="2021-01-18T19:54:12.01" personId="{BA081024-40AF-47D8-AE46-03659ADDFF15}" id="{5F1AE2D5-5FA6-4AA4-83D7-BE8345395933}">
    <text>50%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8C2B-BA30-477F-838D-1CE5E460D9D9}">
  <dimension ref="C3:J25"/>
  <sheetViews>
    <sheetView tabSelected="1" workbookViewId="0">
      <selection activeCell="C13" sqref="C13"/>
    </sheetView>
  </sheetViews>
  <sheetFormatPr defaultRowHeight="14.4" x14ac:dyDescent="0.3"/>
  <cols>
    <col min="3" max="3" width="11.5546875" bestFit="1" customWidth="1"/>
    <col min="4" max="4" width="11.109375" bestFit="1" customWidth="1"/>
    <col min="5" max="5" width="12.44140625" bestFit="1" customWidth="1"/>
    <col min="6" max="9" width="12.109375" bestFit="1" customWidth="1"/>
    <col min="10" max="10" width="12.44140625" bestFit="1" customWidth="1"/>
  </cols>
  <sheetData>
    <row r="3" spans="3:10" ht="15" thickBot="1" x14ac:dyDescent="0.35"/>
    <row r="4" spans="3:10" ht="15" thickBot="1" x14ac:dyDescent="0.35">
      <c r="D4" s="1" t="s">
        <v>0</v>
      </c>
      <c r="E4" s="2"/>
      <c r="F4" s="3" t="s">
        <v>1</v>
      </c>
    </row>
    <row r="5" spans="3:10" x14ac:dyDescent="0.3">
      <c r="D5" t="s">
        <v>2</v>
      </c>
      <c r="E5" t="s">
        <v>3</v>
      </c>
      <c r="F5" t="s">
        <v>3</v>
      </c>
      <c r="G5" t="s">
        <v>3</v>
      </c>
      <c r="H5" t="s">
        <v>3</v>
      </c>
      <c r="I5" t="s">
        <v>4</v>
      </c>
      <c r="J5" t="s">
        <v>5</v>
      </c>
    </row>
    <row r="6" spans="3:10" x14ac:dyDescent="0.3">
      <c r="D6" t="s">
        <v>6</v>
      </c>
    </row>
    <row r="7" spans="3:10" x14ac:dyDescent="0.3">
      <c r="C7" s="4"/>
      <c r="D7" s="4" t="s">
        <v>7</v>
      </c>
      <c r="E7" s="4" t="s">
        <v>8</v>
      </c>
      <c r="F7" s="4" t="s">
        <v>9</v>
      </c>
      <c r="G7" s="4" t="s">
        <v>10</v>
      </c>
      <c r="H7" s="4" t="s">
        <v>11</v>
      </c>
      <c r="I7" s="4" t="s">
        <v>12</v>
      </c>
      <c r="J7" s="4"/>
    </row>
    <row r="8" spans="3:10" x14ac:dyDescent="0.3">
      <c r="C8" s="5" t="s">
        <v>13</v>
      </c>
      <c r="D8" s="6">
        <f>3000*1.212513</f>
        <v>3637.5389999999998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7">
        <f>SUM(D8:I8)</f>
        <v>3637.5389999999998</v>
      </c>
    </row>
    <row r="9" spans="3:10" x14ac:dyDescent="0.3">
      <c r="C9" t="s">
        <v>14</v>
      </c>
      <c r="D9" s="6">
        <f>500*1.212513</f>
        <v>606.25649999999996</v>
      </c>
      <c r="E9" s="6">
        <f>D9*1.042</f>
        <v>631.71927299999993</v>
      </c>
      <c r="F9" s="6">
        <f t="shared" ref="F9:H9" si="0">E9*1.042</f>
        <v>658.25148246599997</v>
      </c>
      <c r="G9" s="6">
        <f t="shared" si="0"/>
        <v>685.89804472957201</v>
      </c>
      <c r="H9" s="6">
        <f t="shared" si="0"/>
        <v>714.70576260821406</v>
      </c>
      <c r="I9" s="6"/>
      <c r="J9" s="7">
        <f t="shared" ref="J9:J15" si="1">SUM(D9:I9)</f>
        <v>3296.8310628037862</v>
      </c>
    </row>
    <row r="10" spans="3:10" x14ac:dyDescent="0.3">
      <c r="C10" t="s">
        <v>15</v>
      </c>
      <c r="D10" s="6">
        <v>0</v>
      </c>
      <c r="E10" s="6">
        <v>150000</v>
      </c>
      <c r="F10" s="6">
        <v>0</v>
      </c>
      <c r="G10" s="6">
        <v>0</v>
      </c>
      <c r="H10" s="6">
        <v>0</v>
      </c>
      <c r="I10" s="6">
        <v>0</v>
      </c>
      <c r="J10" s="7">
        <f t="shared" si="1"/>
        <v>150000</v>
      </c>
    </row>
    <row r="11" spans="3:10" x14ac:dyDescent="0.3">
      <c r="C11" t="s">
        <v>16</v>
      </c>
      <c r="D11" s="6">
        <v>0</v>
      </c>
      <c r="E11" s="6">
        <v>18000</v>
      </c>
      <c r="F11" s="6">
        <v>18000</v>
      </c>
      <c r="G11" s="6">
        <v>18000</v>
      </c>
      <c r="H11" s="6">
        <v>0</v>
      </c>
      <c r="I11" s="6">
        <v>8156.84</v>
      </c>
      <c r="J11" s="7">
        <f t="shared" si="1"/>
        <v>62156.84</v>
      </c>
    </row>
    <row r="12" spans="3:10" x14ac:dyDescent="0.3">
      <c r="C12" t="s">
        <v>20</v>
      </c>
      <c r="D12" s="6">
        <f>[1]Sheet2!L6*0.5*0.1667</f>
        <v>11180.382570803282</v>
      </c>
      <c r="E12" s="6">
        <f>[1]Sheet2!L6*0.5</f>
        <v>67068.881648490002</v>
      </c>
      <c r="F12" s="6">
        <f>[1]Sheet2!L7*0.5</f>
        <v>33534.440824245001</v>
      </c>
      <c r="G12" s="6">
        <f>F12*1.042</f>
        <v>34942.887338863293</v>
      </c>
      <c r="H12" s="6">
        <f>G12*1.042</f>
        <v>36410.488607095554</v>
      </c>
      <c r="I12" s="6">
        <f>H12*1.042*(5/6)</f>
        <v>31616.440940494645</v>
      </c>
      <c r="J12" s="7">
        <f t="shared" si="1"/>
        <v>214753.52192999178</v>
      </c>
    </row>
    <row r="13" spans="3:10" x14ac:dyDescent="0.3">
      <c r="C13" t="s">
        <v>17</v>
      </c>
      <c r="D13" s="6">
        <v>0</v>
      </c>
      <c r="E13" s="6">
        <f>[1]Sheet2!L8*0.5</f>
        <v>16653.8616912</v>
      </c>
      <c r="F13" s="6">
        <f>[1]Sheet2!L8*1.042</f>
        <v>34706.647764460802</v>
      </c>
      <c r="G13" s="6">
        <f>F13*1.042</f>
        <v>36164.32697056816</v>
      </c>
      <c r="H13" s="6">
        <f>G13*1.042</f>
        <v>37683.228703332024</v>
      </c>
      <c r="I13" s="6">
        <f>H13*1.042*(5/6)</f>
        <v>32721.603590726645</v>
      </c>
      <c r="J13" s="7">
        <f t="shared" si="1"/>
        <v>157929.66872028762</v>
      </c>
    </row>
    <row r="14" spans="3:10" x14ac:dyDescent="0.3">
      <c r="C14" t="s">
        <v>18</v>
      </c>
      <c r="D14" s="6">
        <f>E14*(1/12)</f>
        <v>1387.8218075999998</v>
      </c>
      <c r="E14" s="6">
        <f>[1]Sheet2!L8*0.5</f>
        <v>16653.8616912</v>
      </c>
      <c r="F14" s="6">
        <f>E14*1.042</f>
        <v>17353.323882230401</v>
      </c>
      <c r="G14" s="6">
        <f>F14*1.042</f>
        <v>18082.16348528408</v>
      </c>
      <c r="H14" s="6">
        <f>G14*1.042</f>
        <v>18841.614351666012</v>
      </c>
      <c r="I14" s="6">
        <f>H14*1.042*(5/6)</f>
        <v>16360.801795363323</v>
      </c>
      <c r="J14" s="7">
        <f t="shared" si="1"/>
        <v>88679.587013343815</v>
      </c>
    </row>
    <row r="15" spans="3:10" x14ac:dyDescent="0.3">
      <c r="C15" t="s">
        <v>19</v>
      </c>
      <c r="D15" s="6">
        <v>0</v>
      </c>
      <c r="E15" s="6">
        <f>[1]Sheet2!L10</f>
        <v>0</v>
      </c>
      <c r="F15" s="8">
        <f>70000*1.042</f>
        <v>72940</v>
      </c>
      <c r="G15" s="8">
        <f>F15*1.042</f>
        <v>76003.48</v>
      </c>
      <c r="H15" s="8">
        <f>G15*1.042</f>
        <v>79195.62616</v>
      </c>
      <c r="I15" s="8">
        <f>H15*1.042*(5/6)</f>
        <v>68768.202048933337</v>
      </c>
      <c r="J15" s="9">
        <f t="shared" si="1"/>
        <v>296907.30820893333</v>
      </c>
    </row>
    <row r="16" spans="3:10" x14ac:dyDescent="0.3">
      <c r="D16" s="6"/>
      <c r="E16" s="6"/>
      <c r="F16" s="6">
        <f>SUM(F8:F15)</f>
        <v>177192.6639534022</v>
      </c>
      <c r="G16" s="6">
        <f t="shared" ref="G16:I16" si="2">SUM(G8:G15)</f>
        <v>183878.7558394451</v>
      </c>
      <c r="H16" s="6">
        <f t="shared" si="2"/>
        <v>172845.6635847018</v>
      </c>
      <c r="I16" s="6">
        <f t="shared" si="2"/>
        <v>157623.88837551797</v>
      </c>
      <c r="J16" s="10">
        <f>SUM(J8:J15)</f>
        <v>977361.29593536037</v>
      </c>
    </row>
    <row r="17" spans="4:9" x14ac:dyDescent="0.3">
      <c r="D17" s="8"/>
      <c r="E17" s="8"/>
      <c r="F17" s="6"/>
      <c r="G17" s="6"/>
      <c r="H17" s="6"/>
      <c r="I17" s="6"/>
    </row>
    <row r="18" spans="4:9" x14ac:dyDescent="0.3">
      <c r="D18" s="6">
        <f>SUM(D8:D17)</f>
        <v>16811.999878403283</v>
      </c>
      <c r="E18" s="6">
        <f>SUM(E8:E17)</f>
        <v>269008.32430389</v>
      </c>
      <c r="F18" s="6"/>
      <c r="G18" s="6"/>
      <c r="H18" s="6"/>
      <c r="I18" s="6"/>
    </row>
    <row r="19" spans="4:9" x14ac:dyDescent="0.3">
      <c r="D19" s="6"/>
      <c r="E19" s="11">
        <f>D18+E18</f>
        <v>285820.32418229326</v>
      </c>
      <c r="F19" s="6"/>
      <c r="G19" s="6"/>
      <c r="H19" s="6"/>
      <c r="I19" s="6"/>
    </row>
    <row r="20" spans="4:9" x14ac:dyDescent="0.3">
      <c r="D20" s="6"/>
      <c r="E20" s="6"/>
      <c r="F20" s="6"/>
      <c r="G20" s="6"/>
      <c r="H20" s="6"/>
      <c r="I20" s="6"/>
    </row>
    <row r="21" spans="4:9" x14ac:dyDescent="0.3">
      <c r="D21" s="6"/>
      <c r="E21" s="6">
        <f>500000</f>
        <v>500000</v>
      </c>
      <c r="F21" s="6"/>
      <c r="G21" s="6"/>
      <c r="H21" s="6"/>
      <c r="I21" s="6"/>
    </row>
    <row r="22" spans="4:9" x14ac:dyDescent="0.3">
      <c r="D22" s="6"/>
      <c r="E22" s="6">
        <f>500000*(1/6)</f>
        <v>83333.333333333328</v>
      </c>
      <c r="F22" s="6"/>
      <c r="G22" s="6"/>
      <c r="H22" s="6"/>
      <c r="I22" s="6"/>
    </row>
    <row r="23" spans="4:9" x14ac:dyDescent="0.3">
      <c r="E23" s="7">
        <f>SUM(E21:E22)</f>
        <v>583333.33333333337</v>
      </c>
    </row>
    <row r="25" spans="4:9" x14ac:dyDescent="0.3">
      <c r="E25" s="12">
        <f>E23-E19</f>
        <v>297513.00915104011</v>
      </c>
    </row>
  </sheetData>
  <mergeCells count="1">
    <mergeCell ref="D4:E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Rendon, Norm</dc:creator>
  <cp:lastModifiedBy>Rendon, Norm</cp:lastModifiedBy>
  <dcterms:created xsi:type="dcterms:W3CDTF">2021-01-21T03:10:43Z</dcterms:created>
  <dcterms:modified xsi:type="dcterms:W3CDTF">2021-01-21T03:11:03Z</dcterms:modified>
</cp:coreProperties>
</file>