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9125" windowHeight="6285"/>
  </bookViews>
  <sheets>
    <sheet name="Assignment" sheetId="3" r:id="rId1"/>
    <sheet name="Path Solution - Cap" sheetId="1" r:id="rId2"/>
    <sheet name="Tree Solution - Swaption" sheetId="2" r:id="rId3"/>
  </sheets>
  <definedNames>
    <definedName name="cap_rate">'Path Solution - Cap'!$P$3</definedName>
    <definedName name="delta_t">'Path Solution - Cap'!$D$2</definedName>
    <definedName name="fixed_rate">'Tree Solution - Swaption'!$B$76</definedName>
    <definedName name="principal">'Path Solution - Cap'!$P$2</definedName>
  </definedNames>
  <calcPr calcId="145621"/>
</workbook>
</file>

<file path=xl/calcChain.xml><?xml version="1.0" encoding="utf-8"?>
<calcChain xmlns="http://schemas.openxmlformats.org/spreadsheetml/2006/main">
  <c r="B124" i="2" l="1"/>
  <c r="F110" i="2"/>
  <c r="F106" i="2"/>
  <c r="D108" i="2" s="1"/>
  <c r="F102" i="2"/>
  <c r="D100" i="2" s="1"/>
  <c r="F98" i="2"/>
  <c r="H93" i="2"/>
  <c r="H91" i="2"/>
  <c r="H89" i="2"/>
  <c r="H87" i="2"/>
  <c r="H85" i="2"/>
  <c r="H83" i="2"/>
  <c r="H81" i="2"/>
  <c r="H79" i="2"/>
  <c r="F92" i="2"/>
  <c r="F88" i="2"/>
  <c r="F84" i="2"/>
  <c r="F80" i="2"/>
  <c r="D90" i="2"/>
  <c r="D82" i="2"/>
  <c r="H73" i="2"/>
  <c r="H71" i="2"/>
  <c r="H69" i="2"/>
  <c r="H67" i="2"/>
  <c r="H65" i="2"/>
  <c r="H63" i="2"/>
  <c r="H61" i="2"/>
  <c r="H59" i="2"/>
  <c r="F72" i="2"/>
  <c r="F68" i="2"/>
  <c r="F64" i="2"/>
  <c r="F60" i="2"/>
  <c r="D70" i="2"/>
  <c r="D62" i="2"/>
  <c r="B66" i="2"/>
  <c r="H53" i="2"/>
  <c r="H51" i="2"/>
  <c r="H49" i="2"/>
  <c r="H47" i="2"/>
  <c r="H45" i="2"/>
  <c r="H43" i="2"/>
  <c r="H41" i="2"/>
  <c r="H39" i="2"/>
  <c r="F52" i="2"/>
  <c r="F48" i="2"/>
  <c r="F44" i="2"/>
  <c r="F40" i="2"/>
  <c r="D50" i="2"/>
  <c r="D42" i="2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H14" i="1"/>
  <c r="I14" i="1" s="1"/>
  <c r="J14" i="1" s="1"/>
  <c r="H13" i="1"/>
  <c r="I13" i="1" s="1"/>
  <c r="J13" i="1" s="1"/>
  <c r="H12" i="1"/>
  <c r="I12" i="1" s="1"/>
  <c r="J12" i="1" s="1"/>
  <c r="I11" i="1"/>
  <c r="J11" i="1" s="1"/>
  <c r="H11" i="1"/>
  <c r="H10" i="1"/>
  <c r="I10" i="1" s="1"/>
  <c r="J10" i="1" s="1"/>
  <c r="H9" i="1"/>
  <c r="I9" i="1" s="1"/>
  <c r="J9" i="1" s="1"/>
  <c r="H8" i="1"/>
  <c r="I8" i="1" s="1"/>
  <c r="J8" i="1" s="1"/>
  <c r="I7" i="1"/>
  <c r="J7" i="1" s="1"/>
  <c r="H7" i="1"/>
  <c r="B104" i="2" l="1"/>
  <c r="B56" i="2"/>
  <c r="D32" i="2"/>
  <c r="F30" i="2" s="1"/>
  <c r="D24" i="2"/>
  <c r="F26" i="2"/>
  <c r="H25" i="2" s="1"/>
  <c r="H15" i="1"/>
  <c r="G14" i="1"/>
  <c r="G13" i="1"/>
  <c r="G12" i="1"/>
  <c r="G11" i="1"/>
  <c r="G10" i="1"/>
  <c r="G9" i="1"/>
  <c r="G8" i="1"/>
  <c r="G7" i="1"/>
  <c r="F34" i="2"/>
  <c r="H27" i="2"/>
  <c r="F22" i="2"/>
  <c r="H21" i="2"/>
  <c r="H23" i="2"/>
  <c r="H33" i="2"/>
  <c r="H35" i="2"/>
  <c r="I15" i="1" l="1"/>
  <c r="J15" i="1"/>
  <c r="H31" i="2"/>
  <c r="H29" i="2"/>
  <c r="D56" i="2"/>
  <c r="D128" i="2" l="1"/>
  <c r="P4" i="1"/>
  <c r="F56" i="2"/>
  <c r="D120" i="2" l="1"/>
  <c r="B134" i="2" s="1"/>
  <c r="B114" i="2"/>
  <c r="H56" i="2"/>
  <c r="F114" i="2" s="1"/>
</calcChain>
</file>

<file path=xl/sharedStrings.xml><?xml version="1.0" encoding="utf-8"?>
<sst xmlns="http://schemas.openxmlformats.org/spreadsheetml/2006/main" count="55" uniqueCount="54">
  <si>
    <t>Cap Price:</t>
  </si>
  <si>
    <t>1-Year Continuous Rates</t>
  </si>
  <si>
    <t>Discount Factors</t>
  </si>
  <si>
    <t>1-Year Simply Compounded Rates</t>
  </si>
  <si>
    <t>Year</t>
  </si>
  <si>
    <r>
      <t>ω</t>
    </r>
    <r>
      <rPr>
        <b/>
        <vertAlign val="subscript"/>
        <sz val="12"/>
        <rFont val="Arial"/>
        <family val="2"/>
      </rPr>
      <t>1</t>
    </r>
  </si>
  <si>
    <t>(u,u,u)</t>
  </si>
  <si>
    <r>
      <t>ω</t>
    </r>
    <r>
      <rPr>
        <b/>
        <vertAlign val="subscript"/>
        <sz val="12"/>
        <rFont val="Arial"/>
        <family val="2"/>
      </rPr>
      <t>2</t>
    </r>
    <r>
      <rPr>
        <sz val="12"/>
        <rFont val="宋体"/>
        <charset val="134"/>
      </rPr>
      <t/>
    </r>
  </si>
  <si>
    <t>(u,u,d)</t>
  </si>
  <si>
    <r>
      <t>ω</t>
    </r>
    <r>
      <rPr>
        <b/>
        <vertAlign val="subscript"/>
        <sz val="12"/>
        <rFont val="Arial"/>
        <family val="2"/>
      </rPr>
      <t>3</t>
    </r>
    <r>
      <rPr>
        <sz val="12"/>
        <rFont val="宋体"/>
        <charset val="134"/>
      </rPr>
      <t/>
    </r>
  </si>
  <si>
    <t>(u,d,u)</t>
  </si>
  <si>
    <r>
      <t>ω</t>
    </r>
    <r>
      <rPr>
        <b/>
        <vertAlign val="subscript"/>
        <sz val="12"/>
        <rFont val="Arial"/>
        <family val="2"/>
      </rPr>
      <t>4</t>
    </r>
    <r>
      <rPr>
        <sz val="12"/>
        <rFont val="宋体"/>
        <charset val="134"/>
      </rPr>
      <t/>
    </r>
  </si>
  <si>
    <t>(u,d,d)</t>
  </si>
  <si>
    <r>
      <t>ω</t>
    </r>
    <r>
      <rPr>
        <b/>
        <vertAlign val="subscript"/>
        <sz val="12"/>
        <rFont val="Arial"/>
        <family val="2"/>
      </rPr>
      <t>5</t>
    </r>
    <r>
      <rPr>
        <sz val="12"/>
        <rFont val="宋体"/>
        <charset val="134"/>
      </rPr>
      <t/>
    </r>
  </si>
  <si>
    <t>(d,u,u)</t>
  </si>
  <si>
    <r>
      <t>ω</t>
    </r>
    <r>
      <rPr>
        <b/>
        <vertAlign val="subscript"/>
        <sz val="12"/>
        <rFont val="Arial"/>
        <family val="2"/>
      </rPr>
      <t>6</t>
    </r>
    <r>
      <rPr>
        <sz val="12"/>
        <rFont val="宋体"/>
        <charset val="134"/>
      </rPr>
      <t/>
    </r>
  </si>
  <si>
    <t>(d,u,d)</t>
  </si>
  <si>
    <r>
      <t>ω</t>
    </r>
    <r>
      <rPr>
        <b/>
        <vertAlign val="subscript"/>
        <sz val="12"/>
        <rFont val="Arial"/>
        <family val="2"/>
      </rPr>
      <t>7</t>
    </r>
    <r>
      <rPr>
        <sz val="12"/>
        <rFont val="宋体"/>
        <charset val="134"/>
      </rPr>
      <t/>
    </r>
  </si>
  <si>
    <t>(d,d,u)</t>
  </si>
  <si>
    <r>
      <t>ω</t>
    </r>
    <r>
      <rPr>
        <b/>
        <vertAlign val="subscript"/>
        <sz val="12"/>
        <rFont val="Arial"/>
        <family val="2"/>
      </rPr>
      <t>8</t>
    </r>
    <r>
      <rPr>
        <sz val="12"/>
        <rFont val="宋体"/>
        <charset val="134"/>
      </rPr>
      <t/>
    </r>
  </si>
  <si>
    <t>(d,d,d)</t>
  </si>
  <si>
    <t>1-Year Continuously Compounded Rates</t>
  </si>
  <si>
    <t>Zero Bond Prices:</t>
  </si>
  <si>
    <t>Zero Bond Prices</t>
  </si>
  <si>
    <t>Consider a simple three-annual-step stochastic process where 1-year continuously compounded forward rate R:</t>
  </si>
  <si>
    <t>Is equal to 5% at time zero: R(0) = 5%</t>
  </si>
  <si>
    <t>In one year it either increases by 1% or decreases by 1%</t>
  </si>
  <si>
    <t>t=0:</t>
  </si>
  <si>
    <t xml:space="preserve">B(0)=1,  </t>
  </si>
  <si>
    <t>t=1:</t>
  </si>
  <si>
    <t xml:space="preserve">B(1)=1·exp(R(0)),  </t>
  </si>
  <si>
    <t>t=2:</t>
  </si>
  <si>
    <t xml:space="preserve">B(2)=1·exp(R(0)) ·exp(R(1)),  </t>
  </si>
  <si>
    <t>t=3:</t>
  </si>
  <si>
    <t>B(3)=1·exp(R(0)) ·exp(R(1)) ·exp(R(2))</t>
  </si>
  <si>
    <t>Assume that under the EMM corresponding to the discrete bank account B(i) (i.e. B(i) is the numeraire), the up and down probabilities are equal to 0.5.</t>
  </si>
  <si>
    <t>Compute current (time zero) prices of the following securities:</t>
  </si>
  <si>
    <t>Consider the discrete bank account B(i) which has initial investment of 1$, B(0)=1, and is reinvested at the beginning of each year with the 1-year forward rate R(i):</t>
  </si>
  <si>
    <t>Probabilities</t>
  </si>
  <si>
    <t>Node Probabilities</t>
  </si>
  <si>
    <t>Cap Rate</t>
  </si>
  <si>
    <t>Principal</t>
  </si>
  <si>
    <t>Cap Cash Flows</t>
  </si>
  <si>
    <t>1Yx2Y receiver swaption where the holder has a right at 1Y time to enter into 2-year swap to receive 5% coupon paid annually in exchange for paying 1Y Libor rate on annual basis.</t>
  </si>
  <si>
    <t>Cap on 1Y Libor rate with strike of 6% maturing in 3 years</t>
  </si>
  <si>
    <t>1Y Libor (Simply Compounded) Rates</t>
  </si>
  <si>
    <t>Swap Cash Flows</t>
  </si>
  <si>
    <t>Swap Fixed Rate:</t>
  </si>
  <si>
    <t>Swaption Values</t>
  </si>
  <si>
    <t>Swaption Value:</t>
  </si>
  <si>
    <t>Swap Values</t>
  </si>
  <si>
    <t>Swap Value:</t>
  </si>
  <si>
    <t>Swap Value Validation</t>
  </si>
  <si>
    <t>Time Period: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</si>
</sst>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"/>
    <numFmt numFmtId="166" formatCode="_(* #,##0.000_);_(* \(#,##0.000\);_(* &quot;-&quot;??_);_(@_)"/>
    <numFmt numFmtId="167" formatCode="_(* #,##0.0000_);_(* \(#,##0.0000\);_(* &quot;-&quot;??_);_(@_)"/>
    <numFmt numFmtId="168" formatCode="_(* #,##0.000000_);_(* \(#,##0.000000\);_(* &quot;-&quot;??_);_(@_)"/>
    <numFmt numFmtId="169" formatCode="0.0000%"/>
    <numFmt numFmtId="170" formatCode="_(&quot;$&quot;* #,##0.0000_);_(&quot;$&quot;* \(#,##0.0000\);_(&quot;$&quot;* &quot;-&quot;??_);_(@_)"/>
    <numFmt numFmtId="171" formatCode="0.0%"/>
    <numFmt numFmtId="173" formatCode="&quot;$&quot;#,##0.0000"/>
    <numFmt numFmtId="177" formatCode="0.0"/>
  </numFmts>
  <fonts count="13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b/>
      <vertAlign val="subscript"/>
      <sz val="12"/>
      <name val="Arial"/>
      <family val="2"/>
    </font>
    <font>
      <sz val="12"/>
      <name val="宋体"/>
      <charset val="134"/>
    </font>
    <font>
      <sz val="8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right" vertical="center"/>
    </xf>
    <xf numFmtId="0" fontId="4" fillId="0" borderId="0" xfId="0" applyFont="1" applyFill="1" applyBorder="1"/>
    <xf numFmtId="0" fontId="4" fillId="0" borderId="6" xfId="0" applyFont="1" applyFill="1" applyBorder="1" applyAlignment="1">
      <alignment horizontal="right" vertical="center"/>
    </xf>
    <xf numFmtId="0" fontId="4" fillId="0" borderId="7" xfId="0" applyFont="1" applyFill="1" applyBorder="1"/>
    <xf numFmtId="0" fontId="2" fillId="0" borderId="0" xfId="0" applyFont="1" applyFill="1" applyBorder="1" applyAlignment="1">
      <alignment vertical="center"/>
    </xf>
    <xf numFmtId="165" fontId="2" fillId="0" borderId="4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2" fillId="0" borderId="5" xfId="0" applyNumberFormat="1" applyFont="1" applyFill="1" applyBorder="1" applyAlignment="1">
      <alignment horizontal="center" vertical="center"/>
    </xf>
    <xf numFmtId="165" fontId="2" fillId="0" borderId="6" xfId="0" applyNumberFormat="1" applyFont="1" applyFill="1" applyBorder="1" applyAlignment="1">
      <alignment horizontal="center" vertical="center"/>
    </xf>
    <xf numFmtId="165" fontId="2" fillId="0" borderId="7" xfId="0" applyNumberFormat="1" applyFont="1" applyFill="1" applyBorder="1" applyAlignment="1">
      <alignment horizontal="center" vertical="center"/>
    </xf>
    <xf numFmtId="165" fontId="2" fillId="0" borderId="8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right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4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" fontId="8" fillId="0" borderId="0" xfId="0" applyNumberFormat="1" applyFont="1" applyAlignment="1">
      <alignment horizontal="center"/>
    </xf>
    <xf numFmtId="10" fontId="0" fillId="0" borderId="0" xfId="0" applyNumberFormat="1" applyFill="1" applyBorder="1"/>
    <xf numFmtId="10" fontId="0" fillId="2" borderId="12" xfId="0" applyNumberForma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0" fontId="0" fillId="0" borderId="0" xfId="0" applyBorder="1"/>
    <xf numFmtId="167" fontId="0" fillId="2" borderId="12" xfId="1" applyNumberFormat="1" applyFont="1" applyFill="1" applyBorder="1" applyAlignment="1">
      <alignment horizontal="center"/>
    </xf>
    <xf numFmtId="167" fontId="0" fillId="0" borderId="5" xfId="1" applyNumberFormat="1" applyFont="1" applyBorder="1"/>
    <xf numFmtId="168" fontId="9" fillId="2" borderId="12" xfId="0" applyNumberFormat="1" applyFont="1" applyFill="1" applyBorder="1"/>
    <xf numFmtId="0" fontId="8" fillId="0" borderId="0" xfId="0" applyFont="1" applyAlignment="1">
      <alignment horizontal="right"/>
    </xf>
    <xf numFmtId="169" fontId="0" fillId="2" borderId="12" xfId="0" applyNumberForma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0" fillId="3" borderId="16" xfId="0" applyFont="1" applyFill="1" applyBorder="1" applyAlignment="1">
      <alignment horizontal="left" indent="1"/>
    </xf>
    <xf numFmtId="0" fontId="0" fillId="3" borderId="0" xfId="0" applyFill="1" applyBorder="1"/>
    <xf numFmtId="0" fontId="0" fillId="3" borderId="17" xfId="0" applyFill="1" applyBorder="1"/>
    <xf numFmtId="0" fontId="10" fillId="3" borderId="16" xfId="0" applyFont="1" applyFill="1" applyBorder="1" applyAlignment="1">
      <alignment horizontal="left" indent="2"/>
    </xf>
    <xf numFmtId="0" fontId="0" fillId="3" borderId="16" xfId="0" applyFill="1" applyBorder="1"/>
    <xf numFmtId="0" fontId="10" fillId="3" borderId="0" xfId="0" applyFont="1" applyFill="1" applyBorder="1" applyAlignment="1">
      <alignment horizontal="left" indent="2"/>
    </xf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2" fillId="0" borderId="10" xfId="0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0" fillId="0" borderId="1" xfId="1" applyNumberFormat="1" applyFont="1" applyBorder="1"/>
    <xf numFmtId="166" fontId="0" fillId="0" borderId="2" xfId="1" applyNumberFormat="1" applyFont="1" applyBorder="1"/>
    <xf numFmtId="166" fontId="0" fillId="2" borderId="12" xfId="1" applyNumberFormat="1" applyFont="1" applyFill="1" applyBorder="1" applyAlignment="1">
      <alignment horizontal="center"/>
    </xf>
    <xf numFmtId="166" fontId="0" fillId="0" borderId="4" xfId="1" applyNumberFormat="1" applyFont="1" applyBorder="1"/>
    <xf numFmtId="166" fontId="0" fillId="0" borderId="0" xfId="1" applyNumberFormat="1" applyFont="1" applyBorder="1"/>
    <xf numFmtId="166" fontId="0" fillId="0" borderId="0" xfId="1" applyNumberFormat="1" applyFont="1" applyFill="1" applyBorder="1"/>
    <xf numFmtId="166" fontId="0" fillId="0" borderId="5" xfId="1" applyNumberFormat="1" applyFont="1" applyBorder="1"/>
    <xf numFmtId="166" fontId="0" fillId="0" borderId="6" xfId="1" applyNumberFormat="1" applyFont="1" applyBorder="1"/>
    <xf numFmtId="166" fontId="0" fillId="0" borderId="7" xfId="1" applyNumberFormat="1" applyFont="1" applyBorder="1"/>
    <xf numFmtId="167" fontId="0" fillId="0" borderId="0" xfId="0" applyNumberFormat="1"/>
    <xf numFmtId="168" fontId="0" fillId="0" borderId="0" xfId="0" applyNumberFormat="1" applyAlignment="1"/>
    <xf numFmtId="168" fontId="0" fillId="0" borderId="0" xfId="0" applyNumberFormat="1"/>
    <xf numFmtId="170" fontId="2" fillId="0" borderId="4" xfId="3" applyNumberFormat="1" applyFont="1" applyFill="1" applyBorder="1" applyAlignment="1">
      <alignment horizontal="center" vertical="center"/>
    </xf>
    <xf numFmtId="170" fontId="2" fillId="0" borderId="0" xfId="3" applyNumberFormat="1" applyFont="1" applyFill="1" applyBorder="1" applyAlignment="1">
      <alignment horizontal="center" vertical="center"/>
    </xf>
    <xf numFmtId="170" fontId="2" fillId="0" borderId="5" xfId="3" applyNumberFormat="1" applyFont="1" applyFill="1" applyBorder="1" applyAlignment="1">
      <alignment horizontal="center" vertical="center"/>
    </xf>
    <xf numFmtId="170" fontId="2" fillId="0" borderId="6" xfId="3" applyNumberFormat="1" applyFont="1" applyFill="1" applyBorder="1" applyAlignment="1">
      <alignment horizontal="center" vertical="center"/>
    </xf>
    <xf numFmtId="170" fontId="2" fillId="0" borderId="7" xfId="3" applyNumberFormat="1" applyFont="1" applyFill="1" applyBorder="1" applyAlignment="1">
      <alignment horizontal="center" vertical="center"/>
    </xf>
    <xf numFmtId="170" fontId="2" fillId="0" borderId="8" xfId="3" applyNumberFormat="1" applyFont="1" applyFill="1" applyBorder="1" applyAlignment="1">
      <alignment horizontal="center" vertical="center"/>
    </xf>
    <xf numFmtId="9" fontId="2" fillId="4" borderId="12" xfId="0" applyNumberFormat="1" applyFont="1" applyFill="1" applyBorder="1" applyAlignment="1">
      <alignment horizontal="right" vertical="center"/>
    </xf>
    <xf numFmtId="170" fontId="3" fillId="2" borderId="12" xfId="3" applyNumberFormat="1" applyFont="1" applyFill="1" applyBorder="1" applyAlignment="1">
      <alignment vertical="center"/>
    </xf>
    <xf numFmtId="44" fontId="2" fillId="4" borderId="12" xfId="3" applyFont="1" applyFill="1" applyBorder="1"/>
    <xf numFmtId="10" fontId="2" fillId="0" borderId="4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10" fontId="2" fillId="0" borderId="5" xfId="0" applyNumberFormat="1" applyFont="1" applyFill="1" applyBorder="1" applyAlignment="1">
      <alignment horizontal="center" vertical="center"/>
    </xf>
    <xf numFmtId="10" fontId="2" fillId="0" borderId="6" xfId="0" applyNumberFormat="1" applyFont="1" applyFill="1" applyBorder="1" applyAlignment="1">
      <alignment horizontal="center" vertical="center"/>
    </xf>
    <xf numFmtId="10" fontId="2" fillId="0" borderId="7" xfId="0" applyNumberFormat="1" applyFont="1" applyFill="1" applyBorder="1" applyAlignment="1">
      <alignment horizontal="center" vertical="center"/>
    </xf>
    <xf numFmtId="10" fontId="2" fillId="0" borderId="8" xfId="0" applyNumberFormat="1" applyFont="1" applyFill="1" applyBorder="1" applyAlignment="1">
      <alignment horizontal="center" vertical="center"/>
    </xf>
    <xf numFmtId="169" fontId="2" fillId="0" borderId="4" xfId="2" applyNumberFormat="1" applyFont="1" applyFill="1" applyBorder="1" applyAlignment="1">
      <alignment horizontal="center" vertical="center"/>
    </xf>
    <xf numFmtId="169" fontId="2" fillId="0" borderId="0" xfId="2" applyNumberFormat="1" applyFont="1" applyFill="1" applyBorder="1" applyAlignment="1">
      <alignment horizontal="center" vertical="center"/>
    </xf>
    <xf numFmtId="169" fontId="2" fillId="0" borderId="5" xfId="2" applyNumberFormat="1" applyFont="1" applyFill="1" applyBorder="1" applyAlignment="1">
      <alignment horizontal="center" vertical="center"/>
    </xf>
    <xf numFmtId="169" fontId="2" fillId="0" borderId="6" xfId="2" applyNumberFormat="1" applyFont="1" applyFill="1" applyBorder="1" applyAlignment="1">
      <alignment horizontal="center" vertical="center"/>
    </xf>
    <xf numFmtId="169" fontId="2" fillId="0" borderId="7" xfId="2" applyNumberFormat="1" applyFont="1" applyFill="1" applyBorder="1" applyAlignment="1">
      <alignment horizontal="center" vertical="center"/>
    </xf>
    <xf numFmtId="169" fontId="2" fillId="0" borderId="8" xfId="2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/>
    <xf numFmtId="0" fontId="10" fillId="3" borderId="0" xfId="0" applyFont="1" applyFill="1" applyBorder="1" applyAlignment="1">
      <alignment horizontal="left" wrapText="1"/>
    </xf>
    <xf numFmtId="0" fontId="10" fillId="3" borderId="17" xfId="0" applyFont="1" applyFill="1" applyBorder="1" applyAlignment="1">
      <alignment horizontal="left" wrapText="1"/>
    </xf>
    <xf numFmtId="0" fontId="10" fillId="3" borderId="0" xfId="0" applyFont="1" applyFill="1" applyBorder="1" applyAlignment="1">
      <alignment horizontal="left"/>
    </xf>
    <xf numFmtId="0" fontId="10" fillId="3" borderId="17" xfId="0" applyFont="1" applyFill="1" applyBorder="1" applyAlignment="1">
      <alignment horizontal="left"/>
    </xf>
    <xf numFmtId="0" fontId="0" fillId="5" borderId="0" xfId="0" applyFill="1" applyBorder="1" applyAlignment="1">
      <alignment horizontal="center" vertical="top"/>
    </xf>
    <xf numFmtId="0" fontId="0" fillId="5" borderId="0" xfId="0" applyFill="1" applyBorder="1" applyAlignment="1">
      <alignment horizontal="center"/>
    </xf>
    <xf numFmtId="171" fontId="8" fillId="4" borderId="12" xfId="2" applyNumberFormat="1" applyFont="1" applyFill="1" applyBorder="1" applyAlignment="1">
      <alignment horizontal="center"/>
    </xf>
    <xf numFmtId="173" fontId="0" fillId="0" borderId="1" xfId="3" applyNumberFormat="1" applyFont="1" applyBorder="1"/>
    <xf numFmtId="173" fontId="0" fillId="0" borderId="2" xfId="3" applyNumberFormat="1" applyFont="1" applyBorder="1"/>
    <xf numFmtId="173" fontId="0" fillId="2" borderId="12" xfId="3" applyNumberFormat="1" applyFont="1" applyFill="1" applyBorder="1" applyAlignment="1">
      <alignment horizontal="center"/>
    </xf>
    <xf numFmtId="173" fontId="0" fillId="0" borderId="4" xfId="3" applyNumberFormat="1" applyFont="1" applyBorder="1"/>
    <xf numFmtId="173" fontId="0" fillId="0" borderId="0" xfId="3" applyNumberFormat="1" applyFont="1" applyBorder="1"/>
    <xf numFmtId="173" fontId="0" fillId="0" borderId="0" xfId="3" applyNumberFormat="1" applyFont="1" applyFill="1" applyBorder="1"/>
    <xf numFmtId="173" fontId="0" fillId="0" borderId="5" xfId="3" applyNumberFormat="1" applyFont="1" applyBorder="1"/>
    <xf numFmtId="173" fontId="0" fillId="0" borderId="6" xfId="3" applyNumberFormat="1" applyFont="1" applyBorder="1"/>
    <xf numFmtId="173" fontId="0" fillId="0" borderId="7" xfId="3" applyNumberFormat="1" applyFont="1" applyBorder="1"/>
    <xf numFmtId="173" fontId="8" fillId="4" borderId="12" xfId="0" applyNumberFormat="1" applyFont="1" applyFill="1" applyBorder="1"/>
    <xf numFmtId="173" fontId="12" fillId="4" borderId="12" xfId="0" applyNumberFormat="1" applyFont="1" applyFill="1" applyBorder="1"/>
    <xf numFmtId="0" fontId="11" fillId="0" borderId="0" xfId="0" applyFont="1" applyAlignment="1">
      <alignment horizontal="right"/>
    </xf>
    <xf numFmtId="173" fontId="11" fillId="0" borderId="12" xfId="0" applyNumberFormat="1" applyFont="1" applyFill="1" applyBorder="1"/>
    <xf numFmtId="0" fontId="2" fillId="0" borderId="0" xfId="0" applyFont="1" applyAlignment="1">
      <alignment horizontal="right"/>
    </xf>
    <xf numFmtId="177" fontId="2" fillId="4" borderId="12" xfId="0" applyNumberFormat="1" applyFont="1" applyFill="1" applyBorder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4</xdr:row>
      <xdr:rowOff>133350</xdr:rowOff>
    </xdr:from>
    <xdr:to>
      <xdr:col>8</xdr:col>
      <xdr:colOff>419100</xdr:colOff>
      <xdr:row>17</xdr:row>
      <xdr:rowOff>47625</xdr:rowOff>
    </xdr:to>
    <xdr:grpSp>
      <xdr:nvGrpSpPr>
        <xdr:cNvPr id="2189" name="Group 3"/>
        <xdr:cNvGrpSpPr>
          <a:grpSpLocks/>
        </xdr:cNvGrpSpPr>
      </xdr:nvGrpSpPr>
      <xdr:grpSpPr bwMode="auto">
        <a:xfrm>
          <a:off x="381000" y="895350"/>
          <a:ext cx="4914900" cy="2362200"/>
          <a:chOff x="2952" y="3420"/>
          <a:chExt cx="7740" cy="3780"/>
        </a:xfrm>
      </xdr:grpSpPr>
      <xdr:sp macro="" textlink="">
        <xdr:nvSpPr>
          <xdr:cNvPr id="2073" name="Text Box 25"/>
          <xdr:cNvSpPr txBox="1">
            <a:spLocks noChangeArrowheads="1"/>
          </xdr:cNvSpPr>
        </xdr:nvSpPr>
        <xdr:spPr bwMode="auto">
          <a:xfrm>
            <a:off x="2952" y="5036"/>
            <a:ext cx="1260" cy="5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R(0)=5%</a:t>
            </a:r>
            <a:endParaRPr lang="en-US"/>
          </a:p>
        </xdr:txBody>
      </xdr:sp>
      <xdr:sp macro="" textlink="">
        <xdr:nvSpPr>
          <xdr:cNvPr id="2191" name="Line 24"/>
          <xdr:cNvSpPr>
            <a:spLocks noChangeShapeType="1"/>
          </xdr:cNvSpPr>
        </xdr:nvSpPr>
        <xdr:spPr bwMode="auto">
          <a:xfrm flipV="1">
            <a:off x="4212" y="4860"/>
            <a:ext cx="900" cy="36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71" name="Text Box 23"/>
          <xdr:cNvSpPr txBox="1">
            <a:spLocks noChangeArrowheads="1"/>
          </xdr:cNvSpPr>
        </xdr:nvSpPr>
        <xdr:spPr bwMode="auto">
          <a:xfrm>
            <a:off x="5112" y="4502"/>
            <a:ext cx="1260" cy="533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R(1)=6%</a:t>
            </a:r>
            <a:endParaRPr lang="en-US"/>
          </a:p>
        </xdr:txBody>
      </xdr:sp>
      <xdr:sp macro="" textlink="">
        <xdr:nvSpPr>
          <xdr:cNvPr id="2193" name="Line 22"/>
          <xdr:cNvSpPr>
            <a:spLocks noChangeShapeType="1"/>
          </xdr:cNvSpPr>
        </xdr:nvSpPr>
        <xdr:spPr bwMode="auto">
          <a:xfrm flipV="1">
            <a:off x="6372" y="4320"/>
            <a:ext cx="900" cy="36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69" name="Text Box 21"/>
          <xdr:cNvSpPr txBox="1">
            <a:spLocks noChangeArrowheads="1"/>
          </xdr:cNvSpPr>
        </xdr:nvSpPr>
        <xdr:spPr bwMode="auto">
          <a:xfrm>
            <a:off x="7272" y="3953"/>
            <a:ext cx="1260" cy="5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R(2)=7%</a:t>
            </a:r>
            <a:endParaRPr lang="en-US"/>
          </a:p>
        </xdr:txBody>
      </xdr:sp>
      <xdr:sp macro="" textlink="">
        <xdr:nvSpPr>
          <xdr:cNvPr id="2195" name="Line 20"/>
          <xdr:cNvSpPr>
            <a:spLocks noChangeShapeType="1"/>
          </xdr:cNvSpPr>
        </xdr:nvSpPr>
        <xdr:spPr bwMode="auto">
          <a:xfrm flipV="1">
            <a:off x="8532" y="3780"/>
            <a:ext cx="900" cy="36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67" name="Text Box 19"/>
          <xdr:cNvSpPr txBox="1">
            <a:spLocks noChangeArrowheads="1"/>
          </xdr:cNvSpPr>
        </xdr:nvSpPr>
        <xdr:spPr bwMode="auto">
          <a:xfrm>
            <a:off x="9432" y="3420"/>
            <a:ext cx="1260" cy="533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R(3)=8%</a:t>
            </a:r>
            <a:endParaRPr lang="en-US"/>
          </a:p>
        </xdr:txBody>
      </xdr:sp>
      <xdr:sp macro="" textlink="">
        <xdr:nvSpPr>
          <xdr:cNvPr id="2197" name="Line 18"/>
          <xdr:cNvSpPr>
            <a:spLocks noChangeShapeType="1"/>
          </xdr:cNvSpPr>
        </xdr:nvSpPr>
        <xdr:spPr bwMode="auto">
          <a:xfrm>
            <a:off x="4212" y="5400"/>
            <a:ext cx="900" cy="36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65" name="Text Box 17"/>
          <xdr:cNvSpPr txBox="1">
            <a:spLocks noChangeArrowheads="1"/>
          </xdr:cNvSpPr>
        </xdr:nvSpPr>
        <xdr:spPr bwMode="auto">
          <a:xfrm>
            <a:off x="5112" y="5584"/>
            <a:ext cx="1260" cy="533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R(1)=4%</a:t>
            </a:r>
            <a:endParaRPr lang="en-US"/>
          </a:p>
        </xdr:txBody>
      </xdr:sp>
      <xdr:sp macro="" textlink="">
        <xdr:nvSpPr>
          <xdr:cNvPr id="2199" name="Line 16"/>
          <xdr:cNvSpPr>
            <a:spLocks noChangeShapeType="1"/>
          </xdr:cNvSpPr>
        </xdr:nvSpPr>
        <xdr:spPr bwMode="auto">
          <a:xfrm>
            <a:off x="6372" y="5940"/>
            <a:ext cx="900" cy="36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63" name="Text Box 15"/>
          <xdr:cNvSpPr txBox="1">
            <a:spLocks noChangeArrowheads="1"/>
          </xdr:cNvSpPr>
        </xdr:nvSpPr>
        <xdr:spPr bwMode="auto">
          <a:xfrm>
            <a:off x="7272" y="6118"/>
            <a:ext cx="1260" cy="5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R(2)=3%</a:t>
            </a:r>
            <a:endParaRPr lang="en-US"/>
          </a:p>
        </xdr:txBody>
      </xdr:sp>
      <xdr:sp macro="" textlink="">
        <xdr:nvSpPr>
          <xdr:cNvPr id="2201" name="Line 14"/>
          <xdr:cNvSpPr>
            <a:spLocks noChangeShapeType="1"/>
          </xdr:cNvSpPr>
        </xdr:nvSpPr>
        <xdr:spPr bwMode="auto">
          <a:xfrm>
            <a:off x="8532" y="6480"/>
            <a:ext cx="900" cy="36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61" name="Text Box 13"/>
          <xdr:cNvSpPr txBox="1">
            <a:spLocks noChangeArrowheads="1"/>
          </xdr:cNvSpPr>
        </xdr:nvSpPr>
        <xdr:spPr bwMode="auto">
          <a:xfrm>
            <a:off x="9432" y="6667"/>
            <a:ext cx="1260" cy="533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R(3)=2%</a:t>
            </a:r>
            <a:endParaRPr lang="en-US"/>
          </a:p>
        </xdr:txBody>
      </xdr:sp>
      <xdr:sp macro="" textlink="">
        <xdr:nvSpPr>
          <xdr:cNvPr id="2203" name="Line 12"/>
          <xdr:cNvSpPr>
            <a:spLocks noChangeShapeType="1"/>
          </xdr:cNvSpPr>
        </xdr:nvSpPr>
        <xdr:spPr bwMode="auto">
          <a:xfrm>
            <a:off x="6372" y="4860"/>
            <a:ext cx="900" cy="36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59" name="Text Box 11"/>
          <xdr:cNvSpPr txBox="1">
            <a:spLocks noChangeArrowheads="1"/>
          </xdr:cNvSpPr>
        </xdr:nvSpPr>
        <xdr:spPr bwMode="auto">
          <a:xfrm>
            <a:off x="7272" y="5036"/>
            <a:ext cx="1260" cy="5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R(2)=5%</a:t>
            </a:r>
            <a:endParaRPr lang="en-US"/>
          </a:p>
        </xdr:txBody>
      </xdr:sp>
      <xdr:sp macro="" textlink="">
        <xdr:nvSpPr>
          <xdr:cNvPr id="2205" name="Line 10"/>
          <xdr:cNvSpPr>
            <a:spLocks noChangeShapeType="1"/>
          </xdr:cNvSpPr>
        </xdr:nvSpPr>
        <xdr:spPr bwMode="auto">
          <a:xfrm>
            <a:off x="8532" y="4320"/>
            <a:ext cx="900" cy="36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57" name="Text Box 9"/>
          <xdr:cNvSpPr txBox="1">
            <a:spLocks noChangeArrowheads="1"/>
          </xdr:cNvSpPr>
        </xdr:nvSpPr>
        <xdr:spPr bwMode="auto">
          <a:xfrm>
            <a:off x="9432" y="4502"/>
            <a:ext cx="1260" cy="533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R(3)=6%</a:t>
            </a:r>
            <a:endParaRPr lang="en-US"/>
          </a:p>
        </xdr:txBody>
      </xdr:sp>
      <xdr:sp macro="" textlink="">
        <xdr:nvSpPr>
          <xdr:cNvPr id="2207" name="Line 8"/>
          <xdr:cNvSpPr>
            <a:spLocks noChangeShapeType="1"/>
          </xdr:cNvSpPr>
        </xdr:nvSpPr>
        <xdr:spPr bwMode="auto">
          <a:xfrm>
            <a:off x="8532" y="5400"/>
            <a:ext cx="900" cy="36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55" name="Text Box 7"/>
          <xdr:cNvSpPr txBox="1">
            <a:spLocks noChangeArrowheads="1"/>
          </xdr:cNvSpPr>
        </xdr:nvSpPr>
        <xdr:spPr bwMode="auto">
          <a:xfrm>
            <a:off x="9432" y="5584"/>
            <a:ext cx="1260" cy="533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R(3)=4%</a:t>
            </a:r>
            <a:endParaRPr lang="en-US"/>
          </a:p>
        </xdr:txBody>
      </xdr:sp>
      <xdr:sp macro="" textlink="">
        <xdr:nvSpPr>
          <xdr:cNvPr id="2209" name="Line 6"/>
          <xdr:cNvSpPr>
            <a:spLocks noChangeShapeType="1"/>
          </xdr:cNvSpPr>
        </xdr:nvSpPr>
        <xdr:spPr bwMode="auto">
          <a:xfrm flipV="1">
            <a:off x="8532" y="4860"/>
            <a:ext cx="900" cy="36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5"/>
          <xdr:cNvSpPr>
            <a:spLocks noChangeShapeType="1"/>
          </xdr:cNvSpPr>
        </xdr:nvSpPr>
        <xdr:spPr bwMode="auto">
          <a:xfrm flipV="1">
            <a:off x="8532" y="5940"/>
            <a:ext cx="900" cy="36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1" name="Line 4"/>
          <xdr:cNvSpPr>
            <a:spLocks noChangeShapeType="1"/>
          </xdr:cNvSpPr>
        </xdr:nvSpPr>
        <xdr:spPr bwMode="auto">
          <a:xfrm flipV="1">
            <a:off x="6372" y="5400"/>
            <a:ext cx="900" cy="36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2</xdr:col>
      <xdr:colOff>590550</xdr:colOff>
      <xdr:row>9</xdr:row>
      <xdr:rowOff>85725</xdr:rowOff>
    </xdr:to>
    <xdr:sp macro="" textlink="">
      <xdr:nvSpPr>
        <xdr:cNvPr id="1417" name="Line 1"/>
        <xdr:cNvSpPr>
          <a:spLocks noChangeShapeType="1"/>
        </xdr:cNvSpPr>
      </xdr:nvSpPr>
      <xdr:spPr bwMode="auto">
        <a:xfrm flipV="1">
          <a:off x="2009775" y="971550"/>
          <a:ext cx="59055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9</xdr:row>
      <xdr:rowOff>76200</xdr:rowOff>
    </xdr:from>
    <xdr:to>
      <xdr:col>3</xdr:col>
      <xdr:colOff>9525</xdr:colOff>
      <xdr:row>13</xdr:row>
      <xdr:rowOff>19050</xdr:rowOff>
    </xdr:to>
    <xdr:sp macro="" textlink="">
      <xdr:nvSpPr>
        <xdr:cNvPr id="1418" name="Line 2"/>
        <xdr:cNvSpPr>
          <a:spLocks noChangeShapeType="1"/>
        </xdr:cNvSpPr>
      </xdr:nvSpPr>
      <xdr:spPr bwMode="auto">
        <a:xfrm>
          <a:off x="2009775" y="1533525"/>
          <a:ext cx="619125" cy="590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638175</xdr:colOff>
      <xdr:row>3</xdr:row>
      <xdr:rowOff>76200</xdr:rowOff>
    </xdr:from>
    <xdr:to>
      <xdr:col>4</xdr:col>
      <xdr:colOff>600075</xdr:colOff>
      <xdr:row>5</xdr:row>
      <xdr:rowOff>66675</xdr:rowOff>
    </xdr:to>
    <xdr:sp macro="" textlink="">
      <xdr:nvSpPr>
        <xdr:cNvPr id="1419" name="Line 3"/>
        <xdr:cNvSpPr>
          <a:spLocks noChangeShapeType="1"/>
        </xdr:cNvSpPr>
      </xdr:nvSpPr>
      <xdr:spPr bwMode="auto">
        <a:xfrm flipV="1">
          <a:off x="3257550" y="561975"/>
          <a:ext cx="609600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5</xdr:row>
      <xdr:rowOff>95250</xdr:rowOff>
    </xdr:from>
    <xdr:to>
      <xdr:col>4</xdr:col>
      <xdr:colOff>590550</xdr:colOff>
      <xdr:row>7</xdr:row>
      <xdr:rowOff>76200</xdr:rowOff>
    </xdr:to>
    <xdr:sp macro="" textlink="">
      <xdr:nvSpPr>
        <xdr:cNvPr id="1420" name="Line 4"/>
        <xdr:cNvSpPr>
          <a:spLocks noChangeShapeType="1"/>
        </xdr:cNvSpPr>
      </xdr:nvSpPr>
      <xdr:spPr bwMode="auto">
        <a:xfrm>
          <a:off x="3276600" y="904875"/>
          <a:ext cx="581025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11</xdr:row>
      <xdr:rowOff>104775</xdr:rowOff>
    </xdr:from>
    <xdr:to>
      <xdr:col>4</xdr:col>
      <xdr:colOff>590550</xdr:colOff>
      <xdr:row>13</xdr:row>
      <xdr:rowOff>66675</xdr:rowOff>
    </xdr:to>
    <xdr:sp macro="" textlink="">
      <xdr:nvSpPr>
        <xdr:cNvPr id="1421" name="Line 5"/>
        <xdr:cNvSpPr>
          <a:spLocks noChangeShapeType="1"/>
        </xdr:cNvSpPr>
      </xdr:nvSpPr>
      <xdr:spPr bwMode="auto">
        <a:xfrm flipV="1">
          <a:off x="3276600" y="1885950"/>
          <a:ext cx="581025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</xdr:colOff>
      <xdr:row>13</xdr:row>
      <xdr:rowOff>95250</xdr:rowOff>
    </xdr:from>
    <xdr:to>
      <xdr:col>4</xdr:col>
      <xdr:colOff>590550</xdr:colOff>
      <xdr:row>15</xdr:row>
      <xdr:rowOff>66675</xdr:rowOff>
    </xdr:to>
    <xdr:sp macro="" textlink="">
      <xdr:nvSpPr>
        <xdr:cNvPr id="1422" name="Line 6"/>
        <xdr:cNvSpPr>
          <a:spLocks noChangeShapeType="1"/>
        </xdr:cNvSpPr>
      </xdr:nvSpPr>
      <xdr:spPr bwMode="auto">
        <a:xfrm>
          <a:off x="3286125" y="2200275"/>
          <a:ext cx="57150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2</xdr:row>
      <xdr:rowOff>76200</xdr:rowOff>
    </xdr:from>
    <xdr:to>
      <xdr:col>7</xdr:col>
      <xdr:colOff>0</xdr:colOff>
      <xdr:row>3</xdr:row>
      <xdr:rowOff>76200</xdr:rowOff>
    </xdr:to>
    <xdr:sp macro="" textlink="">
      <xdr:nvSpPr>
        <xdr:cNvPr id="1423" name="Line 7"/>
        <xdr:cNvSpPr>
          <a:spLocks noChangeShapeType="1"/>
        </xdr:cNvSpPr>
      </xdr:nvSpPr>
      <xdr:spPr bwMode="auto">
        <a:xfrm flipV="1">
          <a:off x="4572000" y="400050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3</xdr:row>
      <xdr:rowOff>104775</xdr:rowOff>
    </xdr:from>
    <xdr:to>
      <xdr:col>7</xdr:col>
      <xdr:colOff>0</xdr:colOff>
      <xdr:row>4</xdr:row>
      <xdr:rowOff>95250</xdr:rowOff>
    </xdr:to>
    <xdr:sp macro="" textlink="">
      <xdr:nvSpPr>
        <xdr:cNvPr id="1424" name="Line 8"/>
        <xdr:cNvSpPr>
          <a:spLocks noChangeShapeType="1"/>
        </xdr:cNvSpPr>
      </xdr:nvSpPr>
      <xdr:spPr bwMode="auto">
        <a:xfrm>
          <a:off x="4581525" y="590550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6</xdr:row>
      <xdr:rowOff>85725</xdr:rowOff>
    </xdr:from>
    <xdr:to>
      <xdr:col>6</xdr:col>
      <xdr:colOff>666750</xdr:colOff>
      <xdr:row>7</xdr:row>
      <xdr:rowOff>85725</xdr:rowOff>
    </xdr:to>
    <xdr:sp macro="" textlink="">
      <xdr:nvSpPr>
        <xdr:cNvPr id="1425" name="Line 9"/>
        <xdr:cNvSpPr>
          <a:spLocks noChangeShapeType="1"/>
        </xdr:cNvSpPr>
      </xdr:nvSpPr>
      <xdr:spPr bwMode="auto">
        <a:xfrm flipV="1">
          <a:off x="4562475" y="1057275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7</xdr:row>
      <xdr:rowOff>114300</xdr:rowOff>
    </xdr:from>
    <xdr:to>
      <xdr:col>6</xdr:col>
      <xdr:colOff>666750</xdr:colOff>
      <xdr:row>8</xdr:row>
      <xdr:rowOff>104775</xdr:rowOff>
    </xdr:to>
    <xdr:sp macro="" textlink="">
      <xdr:nvSpPr>
        <xdr:cNvPr id="1426" name="Line 10"/>
        <xdr:cNvSpPr>
          <a:spLocks noChangeShapeType="1"/>
        </xdr:cNvSpPr>
      </xdr:nvSpPr>
      <xdr:spPr bwMode="auto">
        <a:xfrm>
          <a:off x="4572000" y="1247775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10</xdr:row>
      <xdr:rowOff>76200</xdr:rowOff>
    </xdr:from>
    <xdr:to>
      <xdr:col>6</xdr:col>
      <xdr:colOff>666750</xdr:colOff>
      <xdr:row>11</xdr:row>
      <xdr:rowOff>76200</xdr:rowOff>
    </xdr:to>
    <xdr:sp macro="" textlink="">
      <xdr:nvSpPr>
        <xdr:cNvPr id="1427" name="Line 11"/>
        <xdr:cNvSpPr>
          <a:spLocks noChangeShapeType="1"/>
        </xdr:cNvSpPr>
      </xdr:nvSpPr>
      <xdr:spPr bwMode="auto">
        <a:xfrm flipV="1">
          <a:off x="4562475" y="1695450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11</xdr:row>
      <xdr:rowOff>104775</xdr:rowOff>
    </xdr:from>
    <xdr:to>
      <xdr:col>6</xdr:col>
      <xdr:colOff>666750</xdr:colOff>
      <xdr:row>12</xdr:row>
      <xdr:rowOff>95250</xdr:rowOff>
    </xdr:to>
    <xdr:sp macro="" textlink="">
      <xdr:nvSpPr>
        <xdr:cNvPr id="1428" name="Line 12"/>
        <xdr:cNvSpPr>
          <a:spLocks noChangeShapeType="1"/>
        </xdr:cNvSpPr>
      </xdr:nvSpPr>
      <xdr:spPr bwMode="auto">
        <a:xfrm>
          <a:off x="4572000" y="1885950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14</xdr:row>
      <xdr:rowOff>66675</xdr:rowOff>
    </xdr:from>
    <xdr:to>
      <xdr:col>6</xdr:col>
      <xdr:colOff>666750</xdr:colOff>
      <xdr:row>15</xdr:row>
      <xdr:rowOff>66675</xdr:rowOff>
    </xdr:to>
    <xdr:sp macro="" textlink="">
      <xdr:nvSpPr>
        <xdr:cNvPr id="1429" name="Line 13"/>
        <xdr:cNvSpPr>
          <a:spLocks noChangeShapeType="1"/>
        </xdr:cNvSpPr>
      </xdr:nvSpPr>
      <xdr:spPr bwMode="auto">
        <a:xfrm flipV="1">
          <a:off x="4562475" y="2333625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15</xdr:row>
      <xdr:rowOff>95250</xdr:rowOff>
    </xdr:from>
    <xdr:to>
      <xdr:col>6</xdr:col>
      <xdr:colOff>666750</xdr:colOff>
      <xdr:row>16</xdr:row>
      <xdr:rowOff>85725</xdr:rowOff>
    </xdr:to>
    <xdr:sp macro="" textlink="">
      <xdr:nvSpPr>
        <xdr:cNvPr id="1430" name="Line 14"/>
        <xdr:cNvSpPr>
          <a:spLocks noChangeShapeType="1"/>
        </xdr:cNvSpPr>
      </xdr:nvSpPr>
      <xdr:spPr bwMode="auto">
        <a:xfrm>
          <a:off x="4572000" y="2524125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0</xdr:rowOff>
    </xdr:from>
    <xdr:to>
      <xdr:col>2</xdr:col>
      <xdr:colOff>590550</xdr:colOff>
      <xdr:row>45</xdr:row>
      <xdr:rowOff>85725</xdr:rowOff>
    </xdr:to>
    <xdr:sp macro="" textlink="">
      <xdr:nvSpPr>
        <xdr:cNvPr id="1431" name="Line 15"/>
        <xdr:cNvSpPr>
          <a:spLocks noChangeShapeType="1"/>
        </xdr:cNvSpPr>
      </xdr:nvSpPr>
      <xdr:spPr bwMode="auto">
        <a:xfrm flipV="1">
          <a:off x="2009775" y="6800850"/>
          <a:ext cx="59055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45</xdr:row>
      <xdr:rowOff>76200</xdr:rowOff>
    </xdr:from>
    <xdr:to>
      <xdr:col>3</xdr:col>
      <xdr:colOff>9525</xdr:colOff>
      <xdr:row>49</xdr:row>
      <xdr:rowOff>19050</xdr:rowOff>
    </xdr:to>
    <xdr:sp macro="" textlink="">
      <xdr:nvSpPr>
        <xdr:cNvPr id="1432" name="Line 16"/>
        <xdr:cNvSpPr>
          <a:spLocks noChangeShapeType="1"/>
        </xdr:cNvSpPr>
      </xdr:nvSpPr>
      <xdr:spPr bwMode="auto">
        <a:xfrm>
          <a:off x="2009775" y="7362825"/>
          <a:ext cx="619125" cy="590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39</xdr:row>
      <xdr:rowOff>76200</xdr:rowOff>
    </xdr:from>
    <xdr:to>
      <xdr:col>4</xdr:col>
      <xdr:colOff>600075</xdr:colOff>
      <xdr:row>41</xdr:row>
      <xdr:rowOff>66675</xdr:rowOff>
    </xdr:to>
    <xdr:sp macro="" textlink="">
      <xdr:nvSpPr>
        <xdr:cNvPr id="1433" name="Line 17"/>
        <xdr:cNvSpPr>
          <a:spLocks noChangeShapeType="1"/>
        </xdr:cNvSpPr>
      </xdr:nvSpPr>
      <xdr:spPr bwMode="auto">
        <a:xfrm flipV="1">
          <a:off x="3267075" y="6391275"/>
          <a:ext cx="600075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41</xdr:row>
      <xdr:rowOff>95250</xdr:rowOff>
    </xdr:from>
    <xdr:to>
      <xdr:col>4</xdr:col>
      <xdr:colOff>590550</xdr:colOff>
      <xdr:row>43</xdr:row>
      <xdr:rowOff>76200</xdr:rowOff>
    </xdr:to>
    <xdr:sp macro="" textlink="">
      <xdr:nvSpPr>
        <xdr:cNvPr id="1434" name="Line 18"/>
        <xdr:cNvSpPr>
          <a:spLocks noChangeShapeType="1"/>
        </xdr:cNvSpPr>
      </xdr:nvSpPr>
      <xdr:spPr bwMode="auto">
        <a:xfrm>
          <a:off x="3276600" y="6734175"/>
          <a:ext cx="581025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47</xdr:row>
      <xdr:rowOff>104775</xdr:rowOff>
    </xdr:from>
    <xdr:to>
      <xdr:col>4</xdr:col>
      <xdr:colOff>590550</xdr:colOff>
      <xdr:row>49</xdr:row>
      <xdr:rowOff>66675</xdr:rowOff>
    </xdr:to>
    <xdr:sp macro="" textlink="">
      <xdr:nvSpPr>
        <xdr:cNvPr id="1435" name="Line 19"/>
        <xdr:cNvSpPr>
          <a:spLocks noChangeShapeType="1"/>
        </xdr:cNvSpPr>
      </xdr:nvSpPr>
      <xdr:spPr bwMode="auto">
        <a:xfrm flipV="1">
          <a:off x="3276600" y="7715250"/>
          <a:ext cx="581025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</xdr:colOff>
      <xdr:row>49</xdr:row>
      <xdr:rowOff>95250</xdr:rowOff>
    </xdr:from>
    <xdr:to>
      <xdr:col>4</xdr:col>
      <xdr:colOff>590550</xdr:colOff>
      <xdr:row>51</xdr:row>
      <xdr:rowOff>66675</xdr:rowOff>
    </xdr:to>
    <xdr:sp macro="" textlink="">
      <xdr:nvSpPr>
        <xdr:cNvPr id="1436" name="Line 20"/>
        <xdr:cNvSpPr>
          <a:spLocks noChangeShapeType="1"/>
        </xdr:cNvSpPr>
      </xdr:nvSpPr>
      <xdr:spPr bwMode="auto">
        <a:xfrm>
          <a:off x="3286125" y="8029575"/>
          <a:ext cx="57150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38</xdr:row>
      <xdr:rowOff>76200</xdr:rowOff>
    </xdr:from>
    <xdr:to>
      <xdr:col>7</xdr:col>
      <xdr:colOff>0</xdr:colOff>
      <xdr:row>39</xdr:row>
      <xdr:rowOff>76200</xdr:rowOff>
    </xdr:to>
    <xdr:sp macro="" textlink="">
      <xdr:nvSpPr>
        <xdr:cNvPr id="1437" name="Line 21"/>
        <xdr:cNvSpPr>
          <a:spLocks noChangeShapeType="1"/>
        </xdr:cNvSpPr>
      </xdr:nvSpPr>
      <xdr:spPr bwMode="auto">
        <a:xfrm flipV="1">
          <a:off x="4572000" y="6229350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39</xdr:row>
      <xdr:rowOff>104775</xdr:rowOff>
    </xdr:from>
    <xdr:to>
      <xdr:col>7</xdr:col>
      <xdr:colOff>0</xdr:colOff>
      <xdr:row>40</xdr:row>
      <xdr:rowOff>95250</xdr:rowOff>
    </xdr:to>
    <xdr:sp macro="" textlink="">
      <xdr:nvSpPr>
        <xdr:cNvPr id="1438" name="Line 22"/>
        <xdr:cNvSpPr>
          <a:spLocks noChangeShapeType="1"/>
        </xdr:cNvSpPr>
      </xdr:nvSpPr>
      <xdr:spPr bwMode="auto">
        <a:xfrm>
          <a:off x="4581525" y="6419850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42</xdr:row>
      <xdr:rowOff>85725</xdr:rowOff>
    </xdr:from>
    <xdr:to>
      <xdr:col>6</xdr:col>
      <xdr:colOff>666750</xdr:colOff>
      <xdr:row>43</xdr:row>
      <xdr:rowOff>85725</xdr:rowOff>
    </xdr:to>
    <xdr:sp macro="" textlink="">
      <xdr:nvSpPr>
        <xdr:cNvPr id="1439" name="Line 23"/>
        <xdr:cNvSpPr>
          <a:spLocks noChangeShapeType="1"/>
        </xdr:cNvSpPr>
      </xdr:nvSpPr>
      <xdr:spPr bwMode="auto">
        <a:xfrm flipV="1">
          <a:off x="4562475" y="6886575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43</xdr:row>
      <xdr:rowOff>114300</xdr:rowOff>
    </xdr:from>
    <xdr:to>
      <xdr:col>6</xdr:col>
      <xdr:colOff>666750</xdr:colOff>
      <xdr:row>44</xdr:row>
      <xdr:rowOff>104775</xdr:rowOff>
    </xdr:to>
    <xdr:sp macro="" textlink="">
      <xdr:nvSpPr>
        <xdr:cNvPr id="1440" name="Line 24"/>
        <xdr:cNvSpPr>
          <a:spLocks noChangeShapeType="1"/>
        </xdr:cNvSpPr>
      </xdr:nvSpPr>
      <xdr:spPr bwMode="auto">
        <a:xfrm>
          <a:off x="4572000" y="7077075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46</xdr:row>
      <xdr:rowOff>76200</xdr:rowOff>
    </xdr:from>
    <xdr:to>
      <xdr:col>6</xdr:col>
      <xdr:colOff>666750</xdr:colOff>
      <xdr:row>47</xdr:row>
      <xdr:rowOff>76200</xdr:rowOff>
    </xdr:to>
    <xdr:sp macro="" textlink="">
      <xdr:nvSpPr>
        <xdr:cNvPr id="1441" name="Line 25"/>
        <xdr:cNvSpPr>
          <a:spLocks noChangeShapeType="1"/>
        </xdr:cNvSpPr>
      </xdr:nvSpPr>
      <xdr:spPr bwMode="auto">
        <a:xfrm flipV="1">
          <a:off x="4562475" y="7524750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47</xdr:row>
      <xdr:rowOff>104775</xdr:rowOff>
    </xdr:from>
    <xdr:to>
      <xdr:col>6</xdr:col>
      <xdr:colOff>666750</xdr:colOff>
      <xdr:row>48</xdr:row>
      <xdr:rowOff>95250</xdr:rowOff>
    </xdr:to>
    <xdr:sp macro="" textlink="">
      <xdr:nvSpPr>
        <xdr:cNvPr id="1442" name="Line 26"/>
        <xdr:cNvSpPr>
          <a:spLocks noChangeShapeType="1"/>
        </xdr:cNvSpPr>
      </xdr:nvSpPr>
      <xdr:spPr bwMode="auto">
        <a:xfrm>
          <a:off x="4572000" y="7715250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50</xdr:row>
      <xdr:rowOff>66675</xdr:rowOff>
    </xdr:from>
    <xdr:to>
      <xdr:col>6</xdr:col>
      <xdr:colOff>666750</xdr:colOff>
      <xdr:row>51</xdr:row>
      <xdr:rowOff>66675</xdr:rowOff>
    </xdr:to>
    <xdr:sp macro="" textlink="">
      <xdr:nvSpPr>
        <xdr:cNvPr id="1443" name="Line 27"/>
        <xdr:cNvSpPr>
          <a:spLocks noChangeShapeType="1"/>
        </xdr:cNvSpPr>
      </xdr:nvSpPr>
      <xdr:spPr bwMode="auto">
        <a:xfrm flipV="1">
          <a:off x="4562475" y="8162925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51</xdr:row>
      <xdr:rowOff>95250</xdr:rowOff>
    </xdr:from>
    <xdr:to>
      <xdr:col>6</xdr:col>
      <xdr:colOff>666750</xdr:colOff>
      <xdr:row>52</xdr:row>
      <xdr:rowOff>85725</xdr:rowOff>
    </xdr:to>
    <xdr:sp macro="" textlink="">
      <xdr:nvSpPr>
        <xdr:cNvPr id="1444" name="Line 28"/>
        <xdr:cNvSpPr>
          <a:spLocks noChangeShapeType="1"/>
        </xdr:cNvSpPr>
      </xdr:nvSpPr>
      <xdr:spPr bwMode="auto">
        <a:xfrm>
          <a:off x="4572000" y="8353425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590550</xdr:colOff>
      <xdr:row>65</xdr:row>
      <xdr:rowOff>85725</xdr:rowOff>
    </xdr:to>
    <xdr:sp macro="" textlink="">
      <xdr:nvSpPr>
        <xdr:cNvPr id="1445" name="Line 29"/>
        <xdr:cNvSpPr>
          <a:spLocks noChangeShapeType="1"/>
        </xdr:cNvSpPr>
      </xdr:nvSpPr>
      <xdr:spPr bwMode="auto">
        <a:xfrm flipV="1">
          <a:off x="2009775" y="10039350"/>
          <a:ext cx="59055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65</xdr:row>
      <xdr:rowOff>76200</xdr:rowOff>
    </xdr:from>
    <xdr:to>
      <xdr:col>3</xdr:col>
      <xdr:colOff>9525</xdr:colOff>
      <xdr:row>69</xdr:row>
      <xdr:rowOff>19050</xdr:rowOff>
    </xdr:to>
    <xdr:sp macro="" textlink="">
      <xdr:nvSpPr>
        <xdr:cNvPr id="1446" name="Line 30"/>
        <xdr:cNvSpPr>
          <a:spLocks noChangeShapeType="1"/>
        </xdr:cNvSpPr>
      </xdr:nvSpPr>
      <xdr:spPr bwMode="auto">
        <a:xfrm>
          <a:off x="2009775" y="10601325"/>
          <a:ext cx="619125" cy="590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59</xdr:row>
      <xdr:rowOff>76200</xdr:rowOff>
    </xdr:from>
    <xdr:to>
      <xdr:col>4</xdr:col>
      <xdr:colOff>600075</xdr:colOff>
      <xdr:row>61</xdr:row>
      <xdr:rowOff>76200</xdr:rowOff>
    </xdr:to>
    <xdr:sp macro="" textlink="">
      <xdr:nvSpPr>
        <xdr:cNvPr id="1447" name="Line 31"/>
        <xdr:cNvSpPr>
          <a:spLocks noChangeShapeType="1"/>
        </xdr:cNvSpPr>
      </xdr:nvSpPr>
      <xdr:spPr bwMode="auto">
        <a:xfrm flipV="1">
          <a:off x="3267075" y="9629775"/>
          <a:ext cx="600075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61</xdr:row>
      <xdr:rowOff>95250</xdr:rowOff>
    </xdr:from>
    <xdr:to>
      <xdr:col>4</xdr:col>
      <xdr:colOff>590550</xdr:colOff>
      <xdr:row>63</xdr:row>
      <xdr:rowOff>76200</xdr:rowOff>
    </xdr:to>
    <xdr:sp macro="" textlink="">
      <xdr:nvSpPr>
        <xdr:cNvPr id="1448" name="Line 32"/>
        <xdr:cNvSpPr>
          <a:spLocks noChangeShapeType="1"/>
        </xdr:cNvSpPr>
      </xdr:nvSpPr>
      <xdr:spPr bwMode="auto">
        <a:xfrm>
          <a:off x="3276600" y="9972675"/>
          <a:ext cx="581025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67</xdr:row>
      <xdr:rowOff>104775</xdr:rowOff>
    </xdr:from>
    <xdr:to>
      <xdr:col>4</xdr:col>
      <xdr:colOff>590550</xdr:colOff>
      <xdr:row>69</xdr:row>
      <xdr:rowOff>66675</xdr:rowOff>
    </xdr:to>
    <xdr:sp macro="" textlink="">
      <xdr:nvSpPr>
        <xdr:cNvPr id="1449" name="Line 33"/>
        <xdr:cNvSpPr>
          <a:spLocks noChangeShapeType="1"/>
        </xdr:cNvSpPr>
      </xdr:nvSpPr>
      <xdr:spPr bwMode="auto">
        <a:xfrm flipV="1">
          <a:off x="3276600" y="10953750"/>
          <a:ext cx="581025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</xdr:colOff>
      <xdr:row>69</xdr:row>
      <xdr:rowOff>95250</xdr:rowOff>
    </xdr:from>
    <xdr:to>
      <xdr:col>4</xdr:col>
      <xdr:colOff>590550</xdr:colOff>
      <xdr:row>71</xdr:row>
      <xdr:rowOff>66675</xdr:rowOff>
    </xdr:to>
    <xdr:sp macro="" textlink="">
      <xdr:nvSpPr>
        <xdr:cNvPr id="1450" name="Line 34"/>
        <xdr:cNvSpPr>
          <a:spLocks noChangeShapeType="1"/>
        </xdr:cNvSpPr>
      </xdr:nvSpPr>
      <xdr:spPr bwMode="auto">
        <a:xfrm>
          <a:off x="3286125" y="11268075"/>
          <a:ext cx="57150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58</xdr:row>
      <xdr:rowOff>76200</xdr:rowOff>
    </xdr:from>
    <xdr:to>
      <xdr:col>7</xdr:col>
      <xdr:colOff>0</xdr:colOff>
      <xdr:row>59</xdr:row>
      <xdr:rowOff>76200</xdr:rowOff>
    </xdr:to>
    <xdr:sp macro="" textlink="">
      <xdr:nvSpPr>
        <xdr:cNvPr id="1451" name="Line 35"/>
        <xdr:cNvSpPr>
          <a:spLocks noChangeShapeType="1"/>
        </xdr:cNvSpPr>
      </xdr:nvSpPr>
      <xdr:spPr bwMode="auto">
        <a:xfrm flipV="1">
          <a:off x="4572000" y="9467850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59</xdr:row>
      <xdr:rowOff>104775</xdr:rowOff>
    </xdr:from>
    <xdr:to>
      <xdr:col>7</xdr:col>
      <xdr:colOff>0</xdr:colOff>
      <xdr:row>60</xdr:row>
      <xdr:rowOff>95250</xdr:rowOff>
    </xdr:to>
    <xdr:sp macro="" textlink="">
      <xdr:nvSpPr>
        <xdr:cNvPr id="1452" name="Line 36"/>
        <xdr:cNvSpPr>
          <a:spLocks noChangeShapeType="1"/>
        </xdr:cNvSpPr>
      </xdr:nvSpPr>
      <xdr:spPr bwMode="auto">
        <a:xfrm>
          <a:off x="4581525" y="9658350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62</xdr:row>
      <xdr:rowOff>85725</xdr:rowOff>
    </xdr:from>
    <xdr:to>
      <xdr:col>6</xdr:col>
      <xdr:colOff>666750</xdr:colOff>
      <xdr:row>63</xdr:row>
      <xdr:rowOff>85725</xdr:rowOff>
    </xdr:to>
    <xdr:sp macro="" textlink="">
      <xdr:nvSpPr>
        <xdr:cNvPr id="1453" name="Line 37"/>
        <xdr:cNvSpPr>
          <a:spLocks noChangeShapeType="1"/>
        </xdr:cNvSpPr>
      </xdr:nvSpPr>
      <xdr:spPr bwMode="auto">
        <a:xfrm flipV="1">
          <a:off x="4562475" y="10125075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63</xdr:row>
      <xdr:rowOff>114300</xdr:rowOff>
    </xdr:from>
    <xdr:to>
      <xdr:col>6</xdr:col>
      <xdr:colOff>666750</xdr:colOff>
      <xdr:row>64</xdr:row>
      <xdr:rowOff>104775</xdr:rowOff>
    </xdr:to>
    <xdr:sp macro="" textlink="">
      <xdr:nvSpPr>
        <xdr:cNvPr id="1454" name="Line 38"/>
        <xdr:cNvSpPr>
          <a:spLocks noChangeShapeType="1"/>
        </xdr:cNvSpPr>
      </xdr:nvSpPr>
      <xdr:spPr bwMode="auto">
        <a:xfrm>
          <a:off x="4572000" y="10315575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66</xdr:row>
      <xdr:rowOff>76200</xdr:rowOff>
    </xdr:from>
    <xdr:to>
      <xdr:col>6</xdr:col>
      <xdr:colOff>666750</xdr:colOff>
      <xdr:row>67</xdr:row>
      <xdr:rowOff>76200</xdr:rowOff>
    </xdr:to>
    <xdr:sp macro="" textlink="">
      <xdr:nvSpPr>
        <xdr:cNvPr id="1455" name="Line 39"/>
        <xdr:cNvSpPr>
          <a:spLocks noChangeShapeType="1"/>
        </xdr:cNvSpPr>
      </xdr:nvSpPr>
      <xdr:spPr bwMode="auto">
        <a:xfrm flipV="1">
          <a:off x="4562475" y="10763250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67</xdr:row>
      <xdr:rowOff>104775</xdr:rowOff>
    </xdr:from>
    <xdr:to>
      <xdr:col>6</xdr:col>
      <xdr:colOff>666750</xdr:colOff>
      <xdr:row>68</xdr:row>
      <xdr:rowOff>95250</xdr:rowOff>
    </xdr:to>
    <xdr:sp macro="" textlink="">
      <xdr:nvSpPr>
        <xdr:cNvPr id="1456" name="Line 40"/>
        <xdr:cNvSpPr>
          <a:spLocks noChangeShapeType="1"/>
        </xdr:cNvSpPr>
      </xdr:nvSpPr>
      <xdr:spPr bwMode="auto">
        <a:xfrm>
          <a:off x="4572000" y="10953750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70</xdr:row>
      <xdr:rowOff>66675</xdr:rowOff>
    </xdr:from>
    <xdr:to>
      <xdr:col>6</xdr:col>
      <xdr:colOff>666750</xdr:colOff>
      <xdr:row>71</xdr:row>
      <xdr:rowOff>66675</xdr:rowOff>
    </xdr:to>
    <xdr:sp macro="" textlink="">
      <xdr:nvSpPr>
        <xdr:cNvPr id="1457" name="Line 41"/>
        <xdr:cNvSpPr>
          <a:spLocks noChangeShapeType="1"/>
        </xdr:cNvSpPr>
      </xdr:nvSpPr>
      <xdr:spPr bwMode="auto">
        <a:xfrm flipV="1">
          <a:off x="4562475" y="11401425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71</xdr:row>
      <xdr:rowOff>95250</xdr:rowOff>
    </xdr:from>
    <xdr:to>
      <xdr:col>6</xdr:col>
      <xdr:colOff>666750</xdr:colOff>
      <xdr:row>72</xdr:row>
      <xdr:rowOff>85725</xdr:rowOff>
    </xdr:to>
    <xdr:sp macro="" textlink="">
      <xdr:nvSpPr>
        <xdr:cNvPr id="1458" name="Line 42"/>
        <xdr:cNvSpPr>
          <a:spLocks noChangeShapeType="1"/>
        </xdr:cNvSpPr>
      </xdr:nvSpPr>
      <xdr:spPr bwMode="auto">
        <a:xfrm>
          <a:off x="4572000" y="11591925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82</xdr:row>
      <xdr:rowOff>0</xdr:rowOff>
    </xdr:from>
    <xdr:to>
      <xdr:col>2</xdr:col>
      <xdr:colOff>590550</xdr:colOff>
      <xdr:row>85</xdr:row>
      <xdr:rowOff>85725</xdr:rowOff>
    </xdr:to>
    <xdr:sp macro="" textlink="">
      <xdr:nvSpPr>
        <xdr:cNvPr id="1459" name="Line 43"/>
        <xdr:cNvSpPr>
          <a:spLocks noChangeShapeType="1"/>
        </xdr:cNvSpPr>
      </xdr:nvSpPr>
      <xdr:spPr bwMode="auto">
        <a:xfrm flipV="1">
          <a:off x="2009775" y="12954000"/>
          <a:ext cx="59055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85</xdr:row>
      <xdr:rowOff>76200</xdr:rowOff>
    </xdr:from>
    <xdr:to>
      <xdr:col>3</xdr:col>
      <xdr:colOff>9525</xdr:colOff>
      <xdr:row>89</xdr:row>
      <xdr:rowOff>19050</xdr:rowOff>
    </xdr:to>
    <xdr:sp macro="" textlink="">
      <xdr:nvSpPr>
        <xdr:cNvPr id="1460" name="Line 44"/>
        <xdr:cNvSpPr>
          <a:spLocks noChangeShapeType="1"/>
        </xdr:cNvSpPr>
      </xdr:nvSpPr>
      <xdr:spPr bwMode="auto">
        <a:xfrm>
          <a:off x="2009775" y="13515975"/>
          <a:ext cx="619125" cy="590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79</xdr:row>
      <xdr:rowOff>76200</xdr:rowOff>
    </xdr:from>
    <xdr:to>
      <xdr:col>4</xdr:col>
      <xdr:colOff>600075</xdr:colOff>
      <xdr:row>81</xdr:row>
      <xdr:rowOff>95250</xdr:rowOff>
    </xdr:to>
    <xdr:sp macro="" textlink="">
      <xdr:nvSpPr>
        <xdr:cNvPr id="1461" name="Line 45"/>
        <xdr:cNvSpPr>
          <a:spLocks noChangeShapeType="1"/>
        </xdr:cNvSpPr>
      </xdr:nvSpPr>
      <xdr:spPr bwMode="auto">
        <a:xfrm flipV="1">
          <a:off x="3267075" y="12544425"/>
          <a:ext cx="600075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81</xdr:row>
      <xdr:rowOff>95250</xdr:rowOff>
    </xdr:from>
    <xdr:to>
      <xdr:col>4</xdr:col>
      <xdr:colOff>590550</xdr:colOff>
      <xdr:row>83</xdr:row>
      <xdr:rowOff>76200</xdr:rowOff>
    </xdr:to>
    <xdr:sp macro="" textlink="">
      <xdr:nvSpPr>
        <xdr:cNvPr id="1462" name="Line 46"/>
        <xdr:cNvSpPr>
          <a:spLocks noChangeShapeType="1"/>
        </xdr:cNvSpPr>
      </xdr:nvSpPr>
      <xdr:spPr bwMode="auto">
        <a:xfrm>
          <a:off x="3276600" y="12887325"/>
          <a:ext cx="581025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87</xdr:row>
      <xdr:rowOff>104775</xdr:rowOff>
    </xdr:from>
    <xdr:to>
      <xdr:col>4</xdr:col>
      <xdr:colOff>590550</xdr:colOff>
      <xdr:row>89</xdr:row>
      <xdr:rowOff>66675</xdr:rowOff>
    </xdr:to>
    <xdr:sp macro="" textlink="">
      <xdr:nvSpPr>
        <xdr:cNvPr id="1463" name="Line 47"/>
        <xdr:cNvSpPr>
          <a:spLocks noChangeShapeType="1"/>
        </xdr:cNvSpPr>
      </xdr:nvSpPr>
      <xdr:spPr bwMode="auto">
        <a:xfrm flipV="1">
          <a:off x="3276600" y="13868400"/>
          <a:ext cx="581025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</xdr:colOff>
      <xdr:row>89</xdr:row>
      <xdr:rowOff>95250</xdr:rowOff>
    </xdr:from>
    <xdr:to>
      <xdr:col>4</xdr:col>
      <xdr:colOff>590550</xdr:colOff>
      <xdr:row>91</xdr:row>
      <xdr:rowOff>66675</xdr:rowOff>
    </xdr:to>
    <xdr:sp macro="" textlink="">
      <xdr:nvSpPr>
        <xdr:cNvPr id="1464" name="Line 48"/>
        <xdr:cNvSpPr>
          <a:spLocks noChangeShapeType="1"/>
        </xdr:cNvSpPr>
      </xdr:nvSpPr>
      <xdr:spPr bwMode="auto">
        <a:xfrm>
          <a:off x="3286125" y="14182725"/>
          <a:ext cx="57150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78</xdr:row>
      <xdr:rowOff>76200</xdr:rowOff>
    </xdr:from>
    <xdr:to>
      <xdr:col>7</xdr:col>
      <xdr:colOff>0</xdr:colOff>
      <xdr:row>79</xdr:row>
      <xdr:rowOff>76200</xdr:rowOff>
    </xdr:to>
    <xdr:sp macro="" textlink="">
      <xdr:nvSpPr>
        <xdr:cNvPr id="1465" name="Line 49"/>
        <xdr:cNvSpPr>
          <a:spLocks noChangeShapeType="1"/>
        </xdr:cNvSpPr>
      </xdr:nvSpPr>
      <xdr:spPr bwMode="auto">
        <a:xfrm flipV="1">
          <a:off x="4572000" y="12382500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79</xdr:row>
      <xdr:rowOff>104775</xdr:rowOff>
    </xdr:from>
    <xdr:to>
      <xdr:col>7</xdr:col>
      <xdr:colOff>0</xdr:colOff>
      <xdr:row>80</xdr:row>
      <xdr:rowOff>95250</xdr:rowOff>
    </xdr:to>
    <xdr:sp macro="" textlink="">
      <xdr:nvSpPr>
        <xdr:cNvPr id="1466" name="Line 50"/>
        <xdr:cNvSpPr>
          <a:spLocks noChangeShapeType="1"/>
        </xdr:cNvSpPr>
      </xdr:nvSpPr>
      <xdr:spPr bwMode="auto">
        <a:xfrm>
          <a:off x="4581525" y="12573000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82</xdr:row>
      <xdr:rowOff>85725</xdr:rowOff>
    </xdr:from>
    <xdr:to>
      <xdr:col>6</xdr:col>
      <xdr:colOff>666750</xdr:colOff>
      <xdr:row>83</xdr:row>
      <xdr:rowOff>85725</xdr:rowOff>
    </xdr:to>
    <xdr:sp macro="" textlink="">
      <xdr:nvSpPr>
        <xdr:cNvPr id="1467" name="Line 51"/>
        <xdr:cNvSpPr>
          <a:spLocks noChangeShapeType="1"/>
        </xdr:cNvSpPr>
      </xdr:nvSpPr>
      <xdr:spPr bwMode="auto">
        <a:xfrm flipV="1">
          <a:off x="4562475" y="13039725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83</xdr:row>
      <xdr:rowOff>114300</xdr:rowOff>
    </xdr:from>
    <xdr:to>
      <xdr:col>6</xdr:col>
      <xdr:colOff>666750</xdr:colOff>
      <xdr:row>84</xdr:row>
      <xdr:rowOff>104775</xdr:rowOff>
    </xdr:to>
    <xdr:sp macro="" textlink="">
      <xdr:nvSpPr>
        <xdr:cNvPr id="1468" name="Line 52"/>
        <xdr:cNvSpPr>
          <a:spLocks noChangeShapeType="1"/>
        </xdr:cNvSpPr>
      </xdr:nvSpPr>
      <xdr:spPr bwMode="auto">
        <a:xfrm>
          <a:off x="4572000" y="13230225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86</xdr:row>
      <xdr:rowOff>76200</xdr:rowOff>
    </xdr:from>
    <xdr:to>
      <xdr:col>6</xdr:col>
      <xdr:colOff>666750</xdr:colOff>
      <xdr:row>87</xdr:row>
      <xdr:rowOff>76200</xdr:rowOff>
    </xdr:to>
    <xdr:sp macro="" textlink="">
      <xdr:nvSpPr>
        <xdr:cNvPr id="1469" name="Line 53"/>
        <xdr:cNvSpPr>
          <a:spLocks noChangeShapeType="1"/>
        </xdr:cNvSpPr>
      </xdr:nvSpPr>
      <xdr:spPr bwMode="auto">
        <a:xfrm flipV="1">
          <a:off x="4562475" y="13677900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87</xdr:row>
      <xdr:rowOff>104775</xdr:rowOff>
    </xdr:from>
    <xdr:to>
      <xdr:col>6</xdr:col>
      <xdr:colOff>666750</xdr:colOff>
      <xdr:row>88</xdr:row>
      <xdr:rowOff>95250</xdr:rowOff>
    </xdr:to>
    <xdr:sp macro="" textlink="">
      <xdr:nvSpPr>
        <xdr:cNvPr id="1470" name="Line 54"/>
        <xdr:cNvSpPr>
          <a:spLocks noChangeShapeType="1"/>
        </xdr:cNvSpPr>
      </xdr:nvSpPr>
      <xdr:spPr bwMode="auto">
        <a:xfrm>
          <a:off x="4572000" y="13868400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90</xdr:row>
      <xdr:rowOff>66675</xdr:rowOff>
    </xdr:from>
    <xdr:to>
      <xdr:col>6</xdr:col>
      <xdr:colOff>666750</xdr:colOff>
      <xdr:row>91</xdr:row>
      <xdr:rowOff>66675</xdr:rowOff>
    </xdr:to>
    <xdr:sp macro="" textlink="">
      <xdr:nvSpPr>
        <xdr:cNvPr id="1471" name="Line 55"/>
        <xdr:cNvSpPr>
          <a:spLocks noChangeShapeType="1"/>
        </xdr:cNvSpPr>
      </xdr:nvSpPr>
      <xdr:spPr bwMode="auto">
        <a:xfrm flipV="1">
          <a:off x="4562475" y="14316075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91</xdr:row>
      <xdr:rowOff>95250</xdr:rowOff>
    </xdr:from>
    <xdr:to>
      <xdr:col>6</xdr:col>
      <xdr:colOff>666750</xdr:colOff>
      <xdr:row>92</xdr:row>
      <xdr:rowOff>85725</xdr:rowOff>
    </xdr:to>
    <xdr:sp macro="" textlink="">
      <xdr:nvSpPr>
        <xdr:cNvPr id="1472" name="Line 56"/>
        <xdr:cNvSpPr>
          <a:spLocks noChangeShapeType="1"/>
        </xdr:cNvSpPr>
      </xdr:nvSpPr>
      <xdr:spPr bwMode="auto">
        <a:xfrm>
          <a:off x="4572000" y="14506575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24</xdr:row>
      <xdr:rowOff>0</xdr:rowOff>
    </xdr:from>
    <xdr:to>
      <xdr:col>2</xdr:col>
      <xdr:colOff>590550</xdr:colOff>
      <xdr:row>27</xdr:row>
      <xdr:rowOff>85725</xdr:rowOff>
    </xdr:to>
    <xdr:sp macro="" textlink="">
      <xdr:nvSpPr>
        <xdr:cNvPr id="1473" name="Line 1"/>
        <xdr:cNvSpPr>
          <a:spLocks noChangeShapeType="1"/>
        </xdr:cNvSpPr>
      </xdr:nvSpPr>
      <xdr:spPr bwMode="auto">
        <a:xfrm flipV="1">
          <a:off x="2009775" y="3886200"/>
          <a:ext cx="59055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27</xdr:row>
      <xdr:rowOff>76200</xdr:rowOff>
    </xdr:from>
    <xdr:to>
      <xdr:col>3</xdr:col>
      <xdr:colOff>9525</xdr:colOff>
      <xdr:row>31</xdr:row>
      <xdr:rowOff>19050</xdr:rowOff>
    </xdr:to>
    <xdr:sp macro="" textlink="">
      <xdr:nvSpPr>
        <xdr:cNvPr id="1474" name="Line 2"/>
        <xdr:cNvSpPr>
          <a:spLocks noChangeShapeType="1"/>
        </xdr:cNvSpPr>
      </xdr:nvSpPr>
      <xdr:spPr bwMode="auto">
        <a:xfrm>
          <a:off x="2009775" y="4448175"/>
          <a:ext cx="619125" cy="590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</xdr:colOff>
      <xdr:row>21</xdr:row>
      <xdr:rowOff>76200</xdr:rowOff>
    </xdr:from>
    <xdr:to>
      <xdr:col>4</xdr:col>
      <xdr:colOff>600075</xdr:colOff>
      <xdr:row>23</xdr:row>
      <xdr:rowOff>76200</xdr:rowOff>
    </xdr:to>
    <xdr:sp macro="" textlink="">
      <xdr:nvSpPr>
        <xdr:cNvPr id="1475" name="Line 3"/>
        <xdr:cNvSpPr>
          <a:spLocks noChangeShapeType="1"/>
        </xdr:cNvSpPr>
      </xdr:nvSpPr>
      <xdr:spPr bwMode="auto">
        <a:xfrm flipV="1">
          <a:off x="3286125" y="3476625"/>
          <a:ext cx="581025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23</xdr:row>
      <xdr:rowOff>95250</xdr:rowOff>
    </xdr:from>
    <xdr:to>
      <xdr:col>4</xdr:col>
      <xdr:colOff>590550</xdr:colOff>
      <xdr:row>25</xdr:row>
      <xdr:rowOff>76200</xdr:rowOff>
    </xdr:to>
    <xdr:sp macro="" textlink="">
      <xdr:nvSpPr>
        <xdr:cNvPr id="1476" name="Line 4"/>
        <xdr:cNvSpPr>
          <a:spLocks noChangeShapeType="1"/>
        </xdr:cNvSpPr>
      </xdr:nvSpPr>
      <xdr:spPr bwMode="auto">
        <a:xfrm>
          <a:off x="3276600" y="3819525"/>
          <a:ext cx="581025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29</xdr:row>
      <xdr:rowOff>104775</xdr:rowOff>
    </xdr:from>
    <xdr:to>
      <xdr:col>4</xdr:col>
      <xdr:colOff>590550</xdr:colOff>
      <xdr:row>31</xdr:row>
      <xdr:rowOff>66675</xdr:rowOff>
    </xdr:to>
    <xdr:sp macro="" textlink="">
      <xdr:nvSpPr>
        <xdr:cNvPr id="1477" name="Line 5"/>
        <xdr:cNvSpPr>
          <a:spLocks noChangeShapeType="1"/>
        </xdr:cNvSpPr>
      </xdr:nvSpPr>
      <xdr:spPr bwMode="auto">
        <a:xfrm flipV="1">
          <a:off x="3276600" y="4800600"/>
          <a:ext cx="581025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</xdr:colOff>
      <xdr:row>31</xdr:row>
      <xdr:rowOff>95250</xdr:rowOff>
    </xdr:from>
    <xdr:to>
      <xdr:col>4</xdr:col>
      <xdr:colOff>590550</xdr:colOff>
      <xdr:row>33</xdr:row>
      <xdr:rowOff>66675</xdr:rowOff>
    </xdr:to>
    <xdr:sp macro="" textlink="">
      <xdr:nvSpPr>
        <xdr:cNvPr id="1478" name="Line 6"/>
        <xdr:cNvSpPr>
          <a:spLocks noChangeShapeType="1"/>
        </xdr:cNvSpPr>
      </xdr:nvSpPr>
      <xdr:spPr bwMode="auto">
        <a:xfrm>
          <a:off x="3286125" y="5114925"/>
          <a:ext cx="57150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20</xdr:row>
      <xdr:rowOff>76200</xdr:rowOff>
    </xdr:from>
    <xdr:to>
      <xdr:col>7</xdr:col>
      <xdr:colOff>0</xdr:colOff>
      <xdr:row>21</xdr:row>
      <xdr:rowOff>76200</xdr:rowOff>
    </xdr:to>
    <xdr:sp macro="" textlink="">
      <xdr:nvSpPr>
        <xdr:cNvPr id="1479" name="Line 7"/>
        <xdr:cNvSpPr>
          <a:spLocks noChangeShapeType="1"/>
        </xdr:cNvSpPr>
      </xdr:nvSpPr>
      <xdr:spPr bwMode="auto">
        <a:xfrm flipV="1">
          <a:off x="4572000" y="3314700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21</xdr:row>
      <xdr:rowOff>104775</xdr:rowOff>
    </xdr:from>
    <xdr:to>
      <xdr:col>7</xdr:col>
      <xdr:colOff>0</xdr:colOff>
      <xdr:row>22</xdr:row>
      <xdr:rowOff>95250</xdr:rowOff>
    </xdr:to>
    <xdr:sp macro="" textlink="">
      <xdr:nvSpPr>
        <xdr:cNvPr id="1480" name="Line 8"/>
        <xdr:cNvSpPr>
          <a:spLocks noChangeShapeType="1"/>
        </xdr:cNvSpPr>
      </xdr:nvSpPr>
      <xdr:spPr bwMode="auto">
        <a:xfrm>
          <a:off x="4581525" y="3505200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24</xdr:row>
      <xdr:rowOff>85725</xdr:rowOff>
    </xdr:from>
    <xdr:to>
      <xdr:col>6</xdr:col>
      <xdr:colOff>666750</xdr:colOff>
      <xdr:row>25</xdr:row>
      <xdr:rowOff>85725</xdr:rowOff>
    </xdr:to>
    <xdr:sp macro="" textlink="">
      <xdr:nvSpPr>
        <xdr:cNvPr id="1481" name="Line 9"/>
        <xdr:cNvSpPr>
          <a:spLocks noChangeShapeType="1"/>
        </xdr:cNvSpPr>
      </xdr:nvSpPr>
      <xdr:spPr bwMode="auto">
        <a:xfrm flipV="1">
          <a:off x="4562475" y="3971925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25</xdr:row>
      <xdr:rowOff>114300</xdr:rowOff>
    </xdr:from>
    <xdr:to>
      <xdr:col>6</xdr:col>
      <xdr:colOff>666750</xdr:colOff>
      <xdr:row>26</xdr:row>
      <xdr:rowOff>104775</xdr:rowOff>
    </xdr:to>
    <xdr:sp macro="" textlink="">
      <xdr:nvSpPr>
        <xdr:cNvPr id="1482" name="Line 10"/>
        <xdr:cNvSpPr>
          <a:spLocks noChangeShapeType="1"/>
        </xdr:cNvSpPr>
      </xdr:nvSpPr>
      <xdr:spPr bwMode="auto">
        <a:xfrm>
          <a:off x="4572000" y="4162425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28</xdr:row>
      <xdr:rowOff>76200</xdr:rowOff>
    </xdr:from>
    <xdr:to>
      <xdr:col>6</xdr:col>
      <xdr:colOff>666750</xdr:colOff>
      <xdr:row>29</xdr:row>
      <xdr:rowOff>76200</xdr:rowOff>
    </xdr:to>
    <xdr:sp macro="" textlink="">
      <xdr:nvSpPr>
        <xdr:cNvPr id="1483" name="Line 11"/>
        <xdr:cNvSpPr>
          <a:spLocks noChangeShapeType="1"/>
        </xdr:cNvSpPr>
      </xdr:nvSpPr>
      <xdr:spPr bwMode="auto">
        <a:xfrm flipV="1">
          <a:off x="4562475" y="4610100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29</xdr:row>
      <xdr:rowOff>104775</xdr:rowOff>
    </xdr:from>
    <xdr:to>
      <xdr:col>6</xdr:col>
      <xdr:colOff>666750</xdr:colOff>
      <xdr:row>30</xdr:row>
      <xdr:rowOff>95250</xdr:rowOff>
    </xdr:to>
    <xdr:sp macro="" textlink="">
      <xdr:nvSpPr>
        <xdr:cNvPr id="1484" name="Line 12"/>
        <xdr:cNvSpPr>
          <a:spLocks noChangeShapeType="1"/>
        </xdr:cNvSpPr>
      </xdr:nvSpPr>
      <xdr:spPr bwMode="auto">
        <a:xfrm>
          <a:off x="4572000" y="4800600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32</xdr:row>
      <xdr:rowOff>66675</xdr:rowOff>
    </xdr:from>
    <xdr:to>
      <xdr:col>6</xdr:col>
      <xdr:colOff>666750</xdr:colOff>
      <xdr:row>33</xdr:row>
      <xdr:rowOff>66675</xdr:rowOff>
    </xdr:to>
    <xdr:sp macro="" textlink="">
      <xdr:nvSpPr>
        <xdr:cNvPr id="1485" name="Line 13"/>
        <xdr:cNvSpPr>
          <a:spLocks noChangeShapeType="1"/>
        </xdr:cNvSpPr>
      </xdr:nvSpPr>
      <xdr:spPr bwMode="auto">
        <a:xfrm flipV="1">
          <a:off x="4562475" y="5248275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33</xdr:row>
      <xdr:rowOff>95250</xdr:rowOff>
    </xdr:from>
    <xdr:to>
      <xdr:col>6</xdr:col>
      <xdr:colOff>666750</xdr:colOff>
      <xdr:row>34</xdr:row>
      <xdr:rowOff>85725</xdr:rowOff>
    </xdr:to>
    <xdr:sp macro="" textlink="">
      <xdr:nvSpPr>
        <xdr:cNvPr id="1486" name="Line 14"/>
        <xdr:cNvSpPr>
          <a:spLocks noChangeShapeType="1"/>
        </xdr:cNvSpPr>
      </xdr:nvSpPr>
      <xdr:spPr bwMode="auto">
        <a:xfrm>
          <a:off x="4572000" y="5438775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100</xdr:row>
      <xdr:rowOff>0</xdr:rowOff>
    </xdr:from>
    <xdr:to>
      <xdr:col>2</xdr:col>
      <xdr:colOff>590550</xdr:colOff>
      <xdr:row>103</xdr:row>
      <xdr:rowOff>85725</xdr:rowOff>
    </xdr:to>
    <xdr:sp macro="" textlink="">
      <xdr:nvSpPr>
        <xdr:cNvPr id="72" name="Line 43"/>
        <xdr:cNvSpPr>
          <a:spLocks noChangeShapeType="1"/>
        </xdr:cNvSpPr>
      </xdr:nvSpPr>
      <xdr:spPr bwMode="auto">
        <a:xfrm flipV="1">
          <a:off x="2009775" y="13277850"/>
          <a:ext cx="59055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103</xdr:row>
      <xdr:rowOff>76200</xdr:rowOff>
    </xdr:from>
    <xdr:to>
      <xdr:col>3</xdr:col>
      <xdr:colOff>9525</xdr:colOff>
      <xdr:row>107</xdr:row>
      <xdr:rowOff>19050</xdr:rowOff>
    </xdr:to>
    <xdr:sp macro="" textlink="">
      <xdr:nvSpPr>
        <xdr:cNvPr id="73" name="Line 44"/>
        <xdr:cNvSpPr>
          <a:spLocks noChangeShapeType="1"/>
        </xdr:cNvSpPr>
      </xdr:nvSpPr>
      <xdr:spPr bwMode="auto">
        <a:xfrm>
          <a:off x="2009775" y="13839825"/>
          <a:ext cx="619125" cy="590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97</xdr:row>
      <xdr:rowOff>76200</xdr:rowOff>
    </xdr:from>
    <xdr:to>
      <xdr:col>4</xdr:col>
      <xdr:colOff>600075</xdr:colOff>
      <xdr:row>99</xdr:row>
      <xdr:rowOff>95250</xdr:rowOff>
    </xdr:to>
    <xdr:sp macro="" textlink="">
      <xdr:nvSpPr>
        <xdr:cNvPr id="74" name="Line 45"/>
        <xdr:cNvSpPr>
          <a:spLocks noChangeShapeType="1"/>
        </xdr:cNvSpPr>
      </xdr:nvSpPr>
      <xdr:spPr bwMode="auto">
        <a:xfrm flipV="1">
          <a:off x="3267075" y="12868275"/>
          <a:ext cx="600075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99</xdr:row>
      <xdr:rowOff>95250</xdr:rowOff>
    </xdr:from>
    <xdr:to>
      <xdr:col>4</xdr:col>
      <xdr:colOff>590550</xdr:colOff>
      <xdr:row>101</xdr:row>
      <xdr:rowOff>76200</xdr:rowOff>
    </xdr:to>
    <xdr:sp macro="" textlink="">
      <xdr:nvSpPr>
        <xdr:cNvPr id="75" name="Line 46"/>
        <xdr:cNvSpPr>
          <a:spLocks noChangeShapeType="1"/>
        </xdr:cNvSpPr>
      </xdr:nvSpPr>
      <xdr:spPr bwMode="auto">
        <a:xfrm>
          <a:off x="3276600" y="13211175"/>
          <a:ext cx="581025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105</xdr:row>
      <xdr:rowOff>104775</xdr:rowOff>
    </xdr:from>
    <xdr:to>
      <xdr:col>4</xdr:col>
      <xdr:colOff>590550</xdr:colOff>
      <xdr:row>107</xdr:row>
      <xdr:rowOff>66675</xdr:rowOff>
    </xdr:to>
    <xdr:sp macro="" textlink="">
      <xdr:nvSpPr>
        <xdr:cNvPr id="76" name="Line 47"/>
        <xdr:cNvSpPr>
          <a:spLocks noChangeShapeType="1"/>
        </xdr:cNvSpPr>
      </xdr:nvSpPr>
      <xdr:spPr bwMode="auto">
        <a:xfrm flipV="1">
          <a:off x="3276600" y="14192250"/>
          <a:ext cx="581025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</xdr:colOff>
      <xdr:row>107</xdr:row>
      <xdr:rowOff>95250</xdr:rowOff>
    </xdr:from>
    <xdr:to>
      <xdr:col>4</xdr:col>
      <xdr:colOff>590550</xdr:colOff>
      <xdr:row>109</xdr:row>
      <xdr:rowOff>66675</xdr:rowOff>
    </xdr:to>
    <xdr:sp macro="" textlink="">
      <xdr:nvSpPr>
        <xdr:cNvPr id="77" name="Line 48"/>
        <xdr:cNvSpPr>
          <a:spLocks noChangeShapeType="1"/>
        </xdr:cNvSpPr>
      </xdr:nvSpPr>
      <xdr:spPr bwMode="auto">
        <a:xfrm>
          <a:off x="3286125" y="14506575"/>
          <a:ext cx="57150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96</xdr:row>
      <xdr:rowOff>76200</xdr:rowOff>
    </xdr:from>
    <xdr:to>
      <xdr:col>7</xdr:col>
      <xdr:colOff>0</xdr:colOff>
      <xdr:row>97</xdr:row>
      <xdr:rowOff>76200</xdr:rowOff>
    </xdr:to>
    <xdr:sp macro="" textlink="">
      <xdr:nvSpPr>
        <xdr:cNvPr id="78" name="Line 49"/>
        <xdr:cNvSpPr>
          <a:spLocks noChangeShapeType="1"/>
        </xdr:cNvSpPr>
      </xdr:nvSpPr>
      <xdr:spPr bwMode="auto">
        <a:xfrm flipV="1">
          <a:off x="4572000" y="12706350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97</xdr:row>
      <xdr:rowOff>104775</xdr:rowOff>
    </xdr:from>
    <xdr:to>
      <xdr:col>7</xdr:col>
      <xdr:colOff>0</xdr:colOff>
      <xdr:row>98</xdr:row>
      <xdr:rowOff>95250</xdr:rowOff>
    </xdr:to>
    <xdr:sp macro="" textlink="">
      <xdr:nvSpPr>
        <xdr:cNvPr id="79" name="Line 50"/>
        <xdr:cNvSpPr>
          <a:spLocks noChangeShapeType="1"/>
        </xdr:cNvSpPr>
      </xdr:nvSpPr>
      <xdr:spPr bwMode="auto">
        <a:xfrm>
          <a:off x="4581525" y="12896850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100</xdr:row>
      <xdr:rowOff>85725</xdr:rowOff>
    </xdr:from>
    <xdr:to>
      <xdr:col>6</xdr:col>
      <xdr:colOff>666750</xdr:colOff>
      <xdr:row>101</xdr:row>
      <xdr:rowOff>85725</xdr:rowOff>
    </xdr:to>
    <xdr:sp macro="" textlink="">
      <xdr:nvSpPr>
        <xdr:cNvPr id="80" name="Line 51"/>
        <xdr:cNvSpPr>
          <a:spLocks noChangeShapeType="1"/>
        </xdr:cNvSpPr>
      </xdr:nvSpPr>
      <xdr:spPr bwMode="auto">
        <a:xfrm flipV="1">
          <a:off x="4562475" y="13363575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101</xdr:row>
      <xdr:rowOff>114300</xdr:rowOff>
    </xdr:from>
    <xdr:to>
      <xdr:col>6</xdr:col>
      <xdr:colOff>666750</xdr:colOff>
      <xdr:row>102</xdr:row>
      <xdr:rowOff>104775</xdr:rowOff>
    </xdr:to>
    <xdr:sp macro="" textlink="">
      <xdr:nvSpPr>
        <xdr:cNvPr id="81" name="Line 52"/>
        <xdr:cNvSpPr>
          <a:spLocks noChangeShapeType="1"/>
        </xdr:cNvSpPr>
      </xdr:nvSpPr>
      <xdr:spPr bwMode="auto">
        <a:xfrm>
          <a:off x="4572000" y="13554075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104</xdr:row>
      <xdr:rowOff>76200</xdr:rowOff>
    </xdr:from>
    <xdr:to>
      <xdr:col>6</xdr:col>
      <xdr:colOff>666750</xdr:colOff>
      <xdr:row>105</xdr:row>
      <xdr:rowOff>76200</xdr:rowOff>
    </xdr:to>
    <xdr:sp macro="" textlink="">
      <xdr:nvSpPr>
        <xdr:cNvPr id="82" name="Line 53"/>
        <xdr:cNvSpPr>
          <a:spLocks noChangeShapeType="1"/>
        </xdr:cNvSpPr>
      </xdr:nvSpPr>
      <xdr:spPr bwMode="auto">
        <a:xfrm flipV="1">
          <a:off x="4562475" y="14001750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105</xdr:row>
      <xdr:rowOff>104775</xdr:rowOff>
    </xdr:from>
    <xdr:to>
      <xdr:col>6</xdr:col>
      <xdr:colOff>666750</xdr:colOff>
      <xdr:row>106</xdr:row>
      <xdr:rowOff>95250</xdr:rowOff>
    </xdr:to>
    <xdr:sp macro="" textlink="">
      <xdr:nvSpPr>
        <xdr:cNvPr id="83" name="Line 54"/>
        <xdr:cNvSpPr>
          <a:spLocks noChangeShapeType="1"/>
        </xdr:cNvSpPr>
      </xdr:nvSpPr>
      <xdr:spPr bwMode="auto">
        <a:xfrm>
          <a:off x="4572000" y="14192250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108</xdr:row>
      <xdr:rowOff>66675</xdr:rowOff>
    </xdr:from>
    <xdr:to>
      <xdr:col>6</xdr:col>
      <xdr:colOff>666750</xdr:colOff>
      <xdr:row>109</xdr:row>
      <xdr:rowOff>66675</xdr:rowOff>
    </xdr:to>
    <xdr:sp macro="" textlink="">
      <xdr:nvSpPr>
        <xdr:cNvPr id="84" name="Line 55"/>
        <xdr:cNvSpPr>
          <a:spLocks noChangeShapeType="1"/>
        </xdr:cNvSpPr>
      </xdr:nvSpPr>
      <xdr:spPr bwMode="auto">
        <a:xfrm flipV="1">
          <a:off x="4562475" y="14639925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109</xdr:row>
      <xdr:rowOff>95250</xdr:rowOff>
    </xdr:from>
    <xdr:to>
      <xdr:col>6</xdr:col>
      <xdr:colOff>666750</xdr:colOff>
      <xdr:row>110</xdr:row>
      <xdr:rowOff>85725</xdr:rowOff>
    </xdr:to>
    <xdr:sp macro="" textlink="">
      <xdr:nvSpPr>
        <xdr:cNvPr id="85" name="Line 56"/>
        <xdr:cNvSpPr>
          <a:spLocks noChangeShapeType="1"/>
        </xdr:cNvSpPr>
      </xdr:nvSpPr>
      <xdr:spPr bwMode="auto">
        <a:xfrm>
          <a:off x="4572000" y="14830425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120</xdr:row>
      <xdr:rowOff>0</xdr:rowOff>
    </xdr:from>
    <xdr:to>
      <xdr:col>2</xdr:col>
      <xdr:colOff>590550</xdr:colOff>
      <xdr:row>123</xdr:row>
      <xdr:rowOff>85725</xdr:rowOff>
    </xdr:to>
    <xdr:sp macro="" textlink="">
      <xdr:nvSpPr>
        <xdr:cNvPr id="86" name="Line 43"/>
        <xdr:cNvSpPr>
          <a:spLocks noChangeShapeType="1"/>
        </xdr:cNvSpPr>
      </xdr:nvSpPr>
      <xdr:spPr bwMode="auto">
        <a:xfrm flipV="1">
          <a:off x="2009775" y="16192500"/>
          <a:ext cx="59055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123</xdr:row>
      <xdr:rowOff>76200</xdr:rowOff>
    </xdr:from>
    <xdr:to>
      <xdr:col>3</xdr:col>
      <xdr:colOff>9525</xdr:colOff>
      <xdr:row>127</xdr:row>
      <xdr:rowOff>19050</xdr:rowOff>
    </xdr:to>
    <xdr:sp macro="" textlink="">
      <xdr:nvSpPr>
        <xdr:cNvPr id="87" name="Line 44"/>
        <xdr:cNvSpPr>
          <a:spLocks noChangeShapeType="1"/>
        </xdr:cNvSpPr>
      </xdr:nvSpPr>
      <xdr:spPr bwMode="auto">
        <a:xfrm>
          <a:off x="2009775" y="16754475"/>
          <a:ext cx="619125" cy="590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117</xdr:row>
      <xdr:rowOff>76200</xdr:rowOff>
    </xdr:from>
    <xdr:to>
      <xdr:col>4</xdr:col>
      <xdr:colOff>600075</xdr:colOff>
      <xdr:row>119</xdr:row>
      <xdr:rowOff>95250</xdr:rowOff>
    </xdr:to>
    <xdr:sp macro="" textlink="">
      <xdr:nvSpPr>
        <xdr:cNvPr id="88" name="Line 45"/>
        <xdr:cNvSpPr>
          <a:spLocks noChangeShapeType="1"/>
        </xdr:cNvSpPr>
      </xdr:nvSpPr>
      <xdr:spPr bwMode="auto">
        <a:xfrm flipV="1">
          <a:off x="3267075" y="15782925"/>
          <a:ext cx="600075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119</xdr:row>
      <xdr:rowOff>95250</xdr:rowOff>
    </xdr:from>
    <xdr:to>
      <xdr:col>4</xdr:col>
      <xdr:colOff>590550</xdr:colOff>
      <xdr:row>121</xdr:row>
      <xdr:rowOff>76200</xdr:rowOff>
    </xdr:to>
    <xdr:sp macro="" textlink="">
      <xdr:nvSpPr>
        <xdr:cNvPr id="89" name="Line 46"/>
        <xdr:cNvSpPr>
          <a:spLocks noChangeShapeType="1"/>
        </xdr:cNvSpPr>
      </xdr:nvSpPr>
      <xdr:spPr bwMode="auto">
        <a:xfrm>
          <a:off x="3276600" y="16125825"/>
          <a:ext cx="581025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125</xdr:row>
      <xdr:rowOff>104775</xdr:rowOff>
    </xdr:from>
    <xdr:to>
      <xdr:col>4</xdr:col>
      <xdr:colOff>590550</xdr:colOff>
      <xdr:row>127</xdr:row>
      <xdr:rowOff>66675</xdr:rowOff>
    </xdr:to>
    <xdr:sp macro="" textlink="">
      <xdr:nvSpPr>
        <xdr:cNvPr id="90" name="Line 47"/>
        <xdr:cNvSpPr>
          <a:spLocks noChangeShapeType="1"/>
        </xdr:cNvSpPr>
      </xdr:nvSpPr>
      <xdr:spPr bwMode="auto">
        <a:xfrm flipV="1">
          <a:off x="3276600" y="17106900"/>
          <a:ext cx="581025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</xdr:colOff>
      <xdr:row>127</xdr:row>
      <xdr:rowOff>95250</xdr:rowOff>
    </xdr:from>
    <xdr:to>
      <xdr:col>4</xdr:col>
      <xdr:colOff>590550</xdr:colOff>
      <xdr:row>129</xdr:row>
      <xdr:rowOff>66675</xdr:rowOff>
    </xdr:to>
    <xdr:sp macro="" textlink="">
      <xdr:nvSpPr>
        <xdr:cNvPr id="91" name="Line 48"/>
        <xdr:cNvSpPr>
          <a:spLocks noChangeShapeType="1"/>
        </xdr:cNvSpPr>
      </xdr:nvSpPr>
      <xdr:spPr bwMode="auto">
        <a:xfrm>
          <a:off x="3286125" y="17421225"/>
          <a:ext cx="57150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116</xdr:row>
      <xdr:rowOff>76200</xdr:rowOff>
    </xdr:from>
    <xdr:to>
      <xdr:col>7</xdr:col>
      <xdr:colOff>0</xdr:colOff>
      <xdr:row>117</xdr:row>
      <xdr:rowOff>76200</xdr:rowOff>
    </xdr:to>
    <xdr:sp macro="" textlink="">
      <xdr:nvSpPr>
        <xdr:cNvPr id="92" name="Line 49"/>
        <xdr:cNvSpPr>
          <a:spLocks noChangeShapeType="1"/>
        </xdr:cNvSpPr>
      </xdr:nvSpPr>
      <xdr:spPr bwMode="auto">
        <a:xfrm flipV="1">
          <a:off x="4572000" y="15621000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117</xdr:row>
      <xdr:rowOff>104775</xdr:rowOff>
    </xdr:from>
    <xdr:to>
      <xdr:col>7</xdr:col>
      <xdr:colOff>0</xdr:colOff>
      <xdr:row>118</xdr:row>
      <xdr:rowOff>95250</xdr:rowOff>
    </xdr:to>
    <xdr:sp macro="" textlink="">
      <xdr:nvSpPr>
        <xdr:cNvPr id="93" name="Line 50"/>
        <xdr:cNvSpPr>
          <a:spLocks noChangeShapeType="1"/>
        </xdr:cNvSpPr>
      </xdr:nvSpPr>
      <xdr:spPr bwMode="auto">
        <a:xfrm>
          <a:off x="4581525" y="15811500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120</xdr:row>
      <xdr:rowOff>85725</xdr:rowOff>
    </xdr:from>
    <xdr:to>
      <xdr:col>6</xdr:col>
      <xdr:colOff>666750</xdr:colOff>
      <xdr:row>121</xdr:row>
      <xdr:rowOff>85725</xdr:rowOff>
    </xdr:to>
    <xdr:sp macro="" textlink="">
      <xdr:nvSpPr>
        <xdr:cNvPr id="94" name="Line 51"/>
        <xdr:cNvSpPr>
          <a:spLocks noChangeShapeType="1"/>
        </xdr:cNvSpPr>
      </xdr:nvSpPr>
      <xdr:spPr bwMode="auto">
        <a:xfrm flipV="1">
          <a:off x="4562475" y="16278225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121</xdr:row>
      <xdr:rowOff>114300</xdr:rowOff>
    </xdr:from>
    <xdr:to>
      <xdr:col>6</xdr:col>
      <xdr:colOff>666750</xdr:colOff>
      <xdr:row>122</xdr:row>
      <xdr:rowOff>104775</xdr:rowOff>
    </xdr:to>
    <xdr:sp macro="" textlink="">
      <xdr:nvSpPr>
        <xdr:cNvPr id="95" name="Line 52"/>
        <xdr:cNvSpPr>
          <a:spLocks noChangeShapeType="1"/>
        </xdr:cNvSpPr>
      </xdr:nvSpPr>
      <xdr:spPr bwMode="auto">
        <a:xfrm>
          <a:off x="4572000" y="16468725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124</xdr:row>
      <xdr:rowOff>76200</xdr:rowOff>
    </xdr:from>
    <xdr:to>
      <xdr:col>6</xdr:col>
      <xdr:colOff>666750</xdr:colOff>
      <xdr:row>125</xdr:row>
      <xdr:rowOff>76200</xdr:rowOff>
    </xdr:to>
    <xdr:sp macro="" textlink="">
      <xdr:nvSpPr>
        <xdr:cNvPr id="96" name="Line 53"/>
        <xdr:cNvSpPr>
          <a:spLocks noChangeShapeType="1"/>
        </xdr:cNvSpPr>
      </xdr:nvSpPr>
      <xdr:spPr bwMode="auto">
        <a:xfrm flipV="1">
          <a:off x="4562475" y="16916400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125</xdr:row>
      <xdr:rowOff>104775</xdr:rowOff>
    </xdr:from>
    <xdr:to>
      <xdr:col>6</xdr:col>
      <xdr:colOff>666750</xdr:colOff>
      <xdr:row>126</xdr:row>
      <xdr:rowOff>95250</xdr:rowOff>
    </xdr:to>
    <xdr:sp macro="" textlink="">
      <xdr:nvSpPr>
        <xdr:cNvPr id="97" name="Line 54"/>
        <xdr:cNvSpPr>
          <a:spLocks noChangeShapeType="1"/>
        </xdr:cNvSpPr>
      </xdr:nvSpPr>
      <xdr:spPr bwMode="auto">
        <a:xfrm>
          <a:off x="4572000" y="17106900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128</xdr:row>
      <xdr:rowOff>66675</xdr:rowOff>
    </xdr:from>
    <xdr:to>
      <xdr:col>6</xdr:col>
      <xdr:colOff>666750</xdr:colOff>
      <xdr:row>129</xdr:row>
      <xdr:rowOff>66675</xdr:rowOff>
    </xdr:to>
    <xdr:sp macro="" textlink="">
      <xdr:nvSpPr>
        <xdr:cNvPr id="98" name="Line 55"/>
        <xdr:cNvSpPr>
          <a:spLocks noChangeShapeType="1"/>
        </xdr:cNvSpPr>
      </xdr:nvSpPr>
      <xdr:spPr bwMode="auto">
        <a:xfrm flipV="1">
          <a:off x="4562475" y="17554575"/>
          <a:ext cx="6572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129</xdr:row>
      <xdr:rowOff>95250</xdr:rowOff>
    </xdr:from>
    <xdr:to>
      <xdr:col>6</xdr:col>
      <xdr:colOff>666750</xdr:colOff>
      <xdr:row>130</xdr:row>
      <xdr:rowOff>85725</xdr:rowOff>
    </xdr:to>
    <xdr:sp macro="" textlink="">
      <xdr:nvSpPr>
        <xdr:cNvPr id="99" name="Line 56"/>
        <xdr:cNvSpPr>
          <a:spLocks noChangeShapeType="1"/>
        </xdr:cNvSpPr>
      </xdr:nvSpPr>
      <xdr:spPr bwMode="auto">
        <a:xfrm>
          <a:off x="4572000" y="17745075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D42" sqref="D42"/>
    </sheetView>
  </sheetViews>
  <sheetFormatPr defaultRowHeight="12.75"/>
  <sheetData>
    <row r="1" spans="1:16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3"/>
    </row>
    <row r="2" spans="1:16" ht="15.75">
      <c r="A2" s="44" t="s">
        <v>24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1:16" ht="15.75">
      <c r="A3" s="47" t="s">
        <v>25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6"/>
    </row>
    <row r="4" spans="1:16" ht="15.75">
      <c r="A4" s="47" t="s">
        <v>26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6"/>
    </row>
    <row r="5" spans="1:16" ht="15.75">
      <c r="A5" s="47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6"/>
    </row>
    <row r="6" spans="1:16" ht="15.75">
      <c r="A6" s="47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6"/>
    </row>
    <row r="7" spans="1:16" ht="15.75">
      <c r="A7" s="47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6"/>
    </row>
    <row r="8" spans="1:16" ht="15.75">
      <c r="A8" s="47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6"/>
    </row>
    <row r="9" spans="1:16" ht="15.75">
      <c r="A9" s="47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6"/>
    </row>
    <row r="10" spans="1:16" ht="15.75">
      <c r="A10" s="47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6"/>
    </row>
    <row r="11" spans="1:16" ht="15.75">
      <c r="A11" s="47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6"/>
    </row>
    <row r="12" spans="1:16" ht="15.75">
      <c r="A12" s="47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6"/>
    </row>
    <row r="13" spans="1:16" ht="15.75">
      <c r="A13" s="47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6"/>
    </row>
    <row r="14" spans="1:16">
      <c r="A14" s="4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6"/>
    </row>
    <row r="15" spans="1:16">
      <c r="A15" s="48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6"/>
    </row>
    <row r="16" spans="1:16">
      <c r="A16" s="48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6"/>
    </row>
    <row r="17" spans="1:18">
      <c r="A17" s="48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</row>
    <row r="18" spans="1:18">
      <c r="A18" s="48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6"/>
    </row>
    <row r="19" spans="1:18">
      <c r="A19" s="48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6"/>
    </row>
    <row r="20" spans="1:18" ht="15.75">
      <c r="A20" s="44" t="s">
        <v>37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6"/>
    </row>
    <row r="21" spans="1:18" ht="15.75">
      <c r="A21" s="47" t="s">
        <v>27</v>
      </c>
      <c r="B21" s="49" t="s">
        <v>28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6"/>
    </row>
    <row r="22" spans="1:18" ht="15.75">
      <c r="A22" s="47" t="s">
        <v>29</v>
      </c>
      <c r="B22" s="49" t="s">
        <v>30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6"/>
    </row>
    <row r="23" spans="1:18" ht="15.75">
      <c r="A23" s="47" t="s">
        <v>31</v>
      </c>
      <c r="B23" s="49" t="s">
        <v>32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6"/>
    </row>
    <row r="24" spans="1:18" ht="15.75">
      <c r="A24" s="47" t="s">
        <v>33</v>
      </c>
      <c r="B24" s="49" t="s">
        <v>34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6"/>
    </row>
    <row r="25" spans="1:18" ht="24" customHeight="1">
      <c r="A25" s="44" t="s">
        <v>35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6"/>
    </row>
    <row r="26" spans="1:18" ht="21" customHeight="1">
      <c r="A26" s="44" t="s">
        <v>36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6"/>
    </row>
    <row r="27" spans="1:18" ht="15.75">
      <c r="A27" s="99">
        <v>1</v>
      </c>
      <c r="B27" s="96" t="s">
        <v>44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3"/>
      <c r="R27" s="93"/>
    </row>
    <row r="28" spans="1:18" ht="30" customHeight="1">
      <c r="A28" s="98">
        <v>2</v>
      </c>
      <c r="B28" s="94" t="s">
        <v>43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5"/>
      <c r="Q28" s="93"/>
      <c r="R28" s="93"/>
    </row>
    <row r="29" spans="1:18" ht="13.5" thickBot="1">
      <c r="A29" s="50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2"/>
    </row>
  </sheetData>
  <mergeCells count="2">
    <mergeCell ref="B28:P28"/>
    <mergeCell ref="B27:P27"/>
  </mergeCells>
  <phoneticPr fontId="7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"/>
  <sheetViews>
    <sheetView topLeftCell="B1" workbookViewId="0">
      <selection activeCell="I21" sqref="I21"/>
    </sheetView>
  </sheetViews>
  <sheetFormatPr defaultRowHeight="12.75"/>
  <cols>
    <col min="1" max="1" width="3.5703125" customWidth="1"/>
    <col min="4" max="4" width="11.140625" customWidth="1"/>
    <col min="5" max="5" width="11.42578125" customWidth="1"/>
    <col min="6" max="7" width="14.140625" customWidth="1"/>
    <col min="8" max="9" width="12.140625" customWidth="1"/>
    <col min="10" max="10" width="12.42578125" customWidth="1"/>
    <col min="11" max="11" width="15.42578125" customWidth="1"/>
    <col min="12" max="12" width="12.5703125" customWidth="1"/>
    <col min="13" max="13" width="12.140625" customWidth="1"/>
    <col min="14" max="14" width="10" customWidth="1"/>
    <col min="15" max="15" width="11" bestFit="1" customWidth="1"/>
    <col min="16" max="16" width="13.28515625" customWidth="1"/>
  </cols>
  <sheetData>
    <row r="2" spans="2:16" ht="15">
      <c r="B2" s="114" t="s">
        <v>53</v>
      </c>
      <c r="C2" s="114"/>
      <c r="D2" s="115">
        <v>1</v>
      </c>
      <c r="O2" s="20" t="s">
        <v>41</v>
      </c>
      <c r="P2" s="76">
        <v>100</v>
      </c>
    </row>
    <row r="3" spans="2:16" ht="15">
      <c r="O3" s="20" t="s">
        <v>40</v>
      </c>
      <c r="P3" s="74">
        <v>0.06</v>
      </c>
    </row>
    <row r="4" spans="2:16" ht="15.75">
      <c r="B4" s="13"/>
      <c r="C4" s="13"/>
      <c r="D4" s="1"/>
      <c r="E4" s="1"/>
      <c r="F4" s="1"/>
      <c r="G4" s="1"/>
      <c r="H4" s="1"/>
      <c r="I4" s="1"/>
      <c r="J4" s="2"/>
      <c r="K4" s="2"/>
      <c r="L4" s="2"/>
      <c r="O4" s="20" t="s">
        <v>0</v>
      </c>
      <c r="P4" s="75">
        <f>SUMPRODUCT(N7:N14,H7:H14,$G$7:$G$14)+SUMPRODUCT(O7:O14,I7:I14,$G$7:$G$14)+SUMPRODUCT(P7:P14,J7:J14,$G$7:$G$14)</f>
        <v>0.34345483433420304</v>
      </c>
    </row>
    <row r="5" spans="2:16" ht="19.5" customHeight="1">
      <c r="B5" s="3"/>
      <c r="C5" s="1"/>
      <c r="D5" s="89" t="s">
        <v>1</v>
      </c>
      <c r="E5" s="90"/>
      <c r="F5" s="91"/>
      <c r="G5" s="53" t="s">
        <v>38</v>
      </c>
      <c r="H5" s="89" t="s">
        <v>2</v>
      </c>
      <c r="I5" s="90"/>
      <c r="J5" s="91"/>
      <c r="K5" s="89" t="s">
        <v>3</v>
      </c>
      <c r="L5" s="90"/>
      <c r="M5" s="91"/>
      <c r="N5" s="89" t="s">
        <v>42</v>
      </c>
      <c r="O5" s="90"/>
      <c r="P5" s="91"/>
    </row>
    <row r="6" spans="2:16" ht="15.75">
      <c r="B6" s="4"/>
      <c r="C6" s="5" t="s">
        <v>4</v>
      </c>
      <c r="D6" s="6">
        <v>1</v>
      </c>
      <c r="E6" s="7">
        <v>2</v>
      </c>
      <c r="F6" s="8">
        <v>3</v>
      </c>
      <c r="G6" s="7"/>
      <c r="H6" s="6">
        <v>1</v>
      </c>
      <c r="I6" s="7">
        <v>2</v>
      </c>
      <c r="J6" s="8">
        <v>3</v>
      </c>
      <c r="K6" s="6">
        <v>1</v>
      </c>
      <c r="L6" s="7">
        <v>2</v>
      </c>
      <c r="M6" s="8">
        <v>3</v>
      </c>
      <c r="N6" s="6">
        <v>1</v>
      </c>
      <c r="O6" s="7">
        <v>2</v>
      </c>
      <c r="P6" s="8">
        <v>3</v>
      </c>
    </row>
    <row r="7" spans="2:16" ht="18.75">
      <c r="B7" s="9" t="s">
        <v>5</v>
      </c>
      <c r="C7" s="10" t="s">
        <v>6</v>
      </c>
      <c r="D7" s="77">
        <v>0.05</v>
      </c>
      <c r="E7" s="78">
        <v>0.06</v>
      </c>
      <c r="F7" s="79">
        <v>7.0000000000000007E-2</v>
      </c>
      <c r="G7" s="54">
        <f>1/8</f>
        <v>0.125</v>
      </c>
      <c r="H7" s="14">
        <f>EXP(-D7*delta_t)</f>
        <v>0.95122942450071402</v>
      </c>
      <c r="I7" s="15">
        <f>H7*EXP(-E7*delta_t)</f>
        <v>0.89583413529652822</v>
      </c>
      <c r="J7" s="16">
        <f>I7*EXP(-F7*delta_t)</f>
        <v>0.835270211411272</v>
      </c>
      <c r="K7" s="83">
        <f>(EXP(D7*delta_t)-1)/delta_t</f>
        <v>5.1271096376024117E-2</v>
      </c>
      <c r="L7" s="84">
        <f>(EXP(E7*delta_t)-1)/delta_t</f>
        <v>6.1836546545359639E-2</v>
      </c>
      <c r="M7" s="85">
        <f>(EXP(F7*delta_t)-1)/delta_t</f>
        <v>7.2508181254216542E-2</v>
      </c>
      <c r="N7" s="68">
        <f>principal*delta_t*MAX(K7-cap_rate,0)</f>
        <v>0</v>
      </c>
      <c r="O7" s="69">
        <f>principal*delta_t*MAX(L7-cap_rate,0)</f>
        <v>0.18365465453596408</v>
      </c>
      <c r="P7" s="70">
        <f>principal*delta_t*MAX(M7-cap_rate,0)</f>
        <v>1.2508181254216544</v>
      </c>
    </row>
    <row r="8" spans="2:16" ht="18.75">
      <c r="B8" s="9" t="s">
        <v>7</v>
      </c>
      <c r="C8" s="10" t="s">
        <v>8</v>
      </c>
      <c r="D8" s="77">
        <v>0.05</v>
      </c>
      <c r="E8" s="78">
        <v>0.06</v>
      </c>
      <c r="F8" s="79">
        <v>7.0000000000000007E-2</v>
      </c>
      <c r="G8" s="54">
        <f t="shared" ref="G8:G14" si="0">1/8</f>
        <v>0.125</v>
      </c>
      <c r="H8" s="14">
        <f>EXP(-D8*delta_t)</f>
        <v>0.95122942450071402</v>
      </c>
      <c r="I8" s="15">
        <f>H8*EXP(-E8*delta_t)</f>
        <v>0.89583413529652822</v>
      </c>
      <c r="J8" s="16">
        <f>I8*EXP(-F8*delta_t)</f>
        <v>0.835270211411272</v>
      </c>
      <c r="K8" s="83">
        <f>(EXP(D8*delta_t)-1)/delta_t</f>
        <v>5.1271096376024117E-2</v>
      </c>
      <c r="L8" s="84">
        <f>(EXP(E8*delta_t)-1)/delta_t</f>
        <v>6.1836546545359639E-2</v>
      </c>
      <c r="M8" s="85">
        <f>(EXP(F8*delta_t)-1)/delta_t</f>
        <v>7.2508181254216542E-2</v>
      </c>
      <c r="N8" s="68">
        <f>principal*delta_t*MAX(K8-cap_rate,0)</f>
        <v>0</v>
      </c>
      <c r="O8" s="69">
        <f>principal*delta_t*MAX(L8-cap_rate,0)</f>
        <v>0.18365465453596408</v>
      </c>
      <c r="P8" s="70">
        <f>principal*delta_t*MAX(M8-cap_rate,0)</f>
        <v>1.2508181254216544</v>
      </c>
    </row>
    <row r="9" spans="2:16" ht="18.75">
      <c r="B9" s="9" t="s">
        <v>9</v>
      </c>
      <c r="C9" s="10" t="s">
        <v>10</v>
      </c>
      <c r="D9" s="77">
        <v>0.05</v>
      </c>
      <c r="E9" s="78">
        <v>0.06</v>
      </c>
      <c r="F9" s="79">
        <v>0.05</v>
      </c>
      <c r="G9" s="54">
        <f t="shared" si="0"/>
        <v>0.125</v>
      </c>
      <c r="H9" s="14">
        <f>EXP(-D9*delta_t)</f>
        <v>0.95122942450071402</v>
      </c>
      <c r="I9" s="15">
        <f>H9*EXP(-E9*delta_t)</f>
        <v>0.89583413529652822</v>
      </c>
      <c r="J9" s="16">
        <f>I9*EXP(-F9*delta_t)</f>
        <v>0.85214378896621135</v>
      </c>
      <c r="K9" s="83">
        <f>(EXP(D9*delta_t)-1)/delta_t</f>
        <v>5.1271096376024117E-2</v>
      </c>
      <c r="L9" s="84">
        <f>(EXP(E9*delta_t)-1)/delta_t</f>
        <v>6.1836546545359639E-2</v>
      </c>
      <c r="M9" s="85">
        <f>(EXP(F9*delta_t)-1)/delta_t</f>
        <v>5.1271096376024117E-2</v>
      </c>
      <c r="N9" s="68">
        <f>principal*delta_t*MAX(K9-cap_rate,0)</f>
        <v>0</v>
      </c>
      <c r="O9" s="69">
        <f>principal*delta_t*MAX(L9-cap_rate,0)</f>
        <v>0.18365465453596408</v>
      </c>
      <c r="P9" s="70">
        <f>principal*delta_t*MAX(M9-cap_rate,0)</f>
        <v>0</v>
      </c>
    </row>
    <row r="10" spans="2:16" ht="18.75">
      <c r="B10" s="9" t="s">
        <v>11</v>
      </c>
      <c r="C10" s="10" t="s">
        <v>12</v>
      </c>
      <c r="D10" s="77">
        <v>0.05</v>
      </c>
      <c r="E10" s="78">
        <v>0.06</v>
      </c>
      <c r="F10" s="79">
        <v>0.05</v>
      </c>
      <c r="G10" s="54">
        <f t="shared" si="0"/>
        <v>0.125</v>
      </c>
      <c r="H10" s="14">
        <f>EXP(-D10*delta_t)</f>
        <v>0.95122942450071402</v>
      </c>
      <c r="I10" s="15">
        <f>H10*EXP(-E10*delta_t)</f>
        <v>0.89583413529652822</v>
      </c>
      <c r="J10" s="16">
        <f>I10*EXP(-F10*delta_t)</f>
        <v>0.85214378896621135</v>
      </c>
      <c r="K10" s="83">
        <f>(EXP(D10*delta_t)-1)/delta_t</f>
        <v>5.1271096376024117E-2</v>
      </c>
      <c r="L10" s="84">
        <f>(EXP(E10*delta_t)-1)/delta_t</f>
        <v>6.1836546545359639E-2</v>
      </c>
      <c r="M10" s="85">
        <f>(EXP(F10*delta_t)-1)/delta_t</f>
        <v>5.1271096376024117E-2</v>
      </c>
      <c r="N10" s="68">
        <f>principal*delta_t*MAX(K10-cap_rate,0)</f>
        <v>0</v>
      </c>
      <c r="O10" s="69">
        <f>principal*delta_t*MAX(L10-cap_rate,0)</f>
        <v>0.18365465453596408</v>
      </c>
      <c r="P10" s="70">
        <f>principal*delta_t*MAX(M10-cap_rate,0)</f>
        <v>0</v>
      </c>
    </row>
    <row r="11" spans="2:16" ht="18.75">
      <c r="B11" s="9" t="s">
        <v>13</v>
      </c>
      <c r="C11" s="10" t="s">
        <v>14</v>
      </c>
      <c r="D11" s="77">
        <v>0.05</v>
      </c>
      <c r="E11" s="78">
        <v>0.04</v>
      </c>
      <c r="F11" s="79">
        <v>0.05</v>
      </c>
      <c r="G11" s="54">
        <f t="shared" si="0"/>
        <v>0.125</v>
      </c>
      <c r="H11" s="14">
        <f>EXP(-D11*delta_t)</f>
        <v>0.95122942450071402</v>
      </c>
      <c r="I11" s="15">
        <f>H11*EXP(-E11*delta_t)</f>
        <v>0.91393118527122819</v>
      </c>
      <c r="J11" s="16">
        <f>I11*EXP(-F11*delta_t)</f>
        <v>0.86935823539880586</v>
      </c>
      <c r="K11" s="83">
        <f>(EXP(D11*delta_t)-1)/delta_t</f>
        <v>5.1271096376024117E-2</v>
      </c>
      <c r="L11" s="84">
        <f>(EXP(E11*delta_t)-1)/delta_t</f>
        <v>4.0810774192388211E-2</v>
      </c>
      <c r="M11" s="85">
        <f>(EXP(F11*delta_t)-1)/delta_t</f>
        <v>5.1271096376024117E-2</v>
      </c>
      <c r="N11" s="68">
        <f>principal*delta_t*MAX(K11-cap_rate,0)</f>
        <v>0</v>
      </c>
      <c r="O11" s="69">
        <f>principal*delta_t*MAX(L11-cap_rate,0)</f>
        <v>0</v>
      </c>
      <c r="P11" s="70">
        <f>principal*delta_t*MAX(M11-cap_rate,0)</f>
        <v>0</v>
      </c>
    </row>
    <row r="12" spans="2:16" ht="18.75">
      <c r="B12" s="9" t="s">
        <v>15</v>
      </c>
      <c r="C12" s="10" t="s">
        <v>16</v>
      </c>
      <c r="D12" s="77">
        <v>0.05</v>
      </c>
      <c r="E12" s="78">
        <v>0.04</v>
      </c>
      <c r="F12" s="79">
        <v>0.05</v>
      </c>
      <c r="G12" s="54">
        <f t="shared" si="0"/>
        <v>0.125</v>
      </c>
      <c r="H12" s="14">
        <f>EXP(-D12*delta_t)</f>
        <v>0.95122942450071402</v>
      </c>
      <c r="I12" s="15">
        <f>H12*EXP(-E12*delta_t)</f>
        <v>0.91393118527122819</v>
      </c>
      <c r="J12" s="16">
        <f>I12*EXP(-F12*delta_t)</f>
        <v>0.86935823539880586</v>
      </c>
      <c r="K12" s="83">
        <f>(EXP(D12*delta_t)-1)/delta_t</f>
        <v>5.1271096376024117E-2</v>
      </c>
      <c r="L12" s="84">
        <f>(EXP(E12*delta_t)-1)/delta_t</f>
        <v>4.0810774192388211E-2</v>
      </c>
      <c r="M12" s="85">
        <f>(EXP(F12*delta_t)-1)/delta_t</f>
        <v>5.1271096376024117E-2</v>
      </c>
      <c r="N12" s="68">
        <f>principal*delta_t*MAX(K12-cap_rate,0)</f>
        <v>0</v>
      </c>
      <c r="O12" s="69">
        <f>principal*delta_t*MAX(L12-cap_rate,0)</f>
        <v>0</v>
      </c>
      <c r="P12" s="70">
        <f>principal*delta_t*MAX(M12-cap_rate,0)</f>
        <v>0</v>
      </c>
    </row>
    <row r="13" spans="2:16" ht="18.75">
      <c r="B13" s="9" t="s">
        <v>17</v>
      </c>
      <c r="C13" s="10" t="s">
        <v>18</v>
      </c>
      <c r="D13" s="77">
        <v>0.05</v>
      </c>
      <c r="E13" s="78">
        <v>0.04</v>
      </c>
      <c r="F13" s="79">
        <v>0.03</v>
      </c>
      <c r="G13" s="54">
        <f t="shared" si="0"/>
        <v>0.125</v>
      </c>
      <c r="H13" s="14">
        <f>EXP(-D13*delta_t)</f>
        <v>0.95122942450071402</v>
      </c>
      <c r="I13" s="15">
        <f>H13*EXP(-E13*delta_t)</f>
        <v>0.91393118527122819</v>
      </c>
      <c r="J13" s="16">
        <f>I13*EXP(-F13*delta_t)</f>
        <v>0.88692043671715748</v>
      </c>
      <c r="K13" s="83">
        <f>(EXP(D13*delta_t)-1)/delta_t</f>
        <v>5.1271096376024117E-2</v>
      </c>
      <c r="L13" s="84">
        <f>(EXP(E13*delta_t)-1)/delta_t</f>
        <v>4.0810774192388211E-2</v>
      </c>
      <c r="M13" s="85">
        <f>(EXP(F13*delta_t)-1)/delta_t</f>
        <v>3.0454533953516938E-2</v>
      </c>
      <c r="N13" s="68">
        <f>principal*delta_t*MAX(K13-cap_rate,0)</f>
        <v>0</v>
      </c>
      <c r="O13" s="69">
        <f>principal*delta_t*MAX(L13-cap_rate,0)</f>
        <v>0</v>
      </c>
      <c r="P13" s="70">
        <f>principal*delta_t*MAX(M13-cap_rate,0)</f>
        <v>0</v>
      </c>
    </row>
    <row r="14" spans="2:16" ht="18.75">
      <c r="B14" s="11" t="s">
        <v>19</v>
      </c>
      <c r="C14" s="12" t="s">
        <v>20</v>
      </c>
      <c r="D14" s="80">
        <v>0.05</v>
      </c>
      <c r="E14" s="81">
        <v>0.04</v>
      </c>
      <c r="F14" s="82">
        <v>0.03</v>
      </c>
      <c r="G14" s="55">
        <f t="shared" si="0"/>
        <v>0.125</v>
      </c>
      <c r="H14" s="17">
        <f>EXP(-D14*delta_t)</f>
        <v>0.95122942450071402</v>
      </c>
      <c r="I14" s="18">
        <f>H14*EXP(-E14*delta_t)</f>
        <v>0.91393118527122819</v>
      </c>
      <c r="J14" s="19">
        <f>I14*EXP(-F14*delta_t)</f>
        <v>0.88692043671715748</v>
      </c>
      <c r="K14" s="86">
        <f>(EXP(D14*delta_t)-1)/delta_t</f>
        <v>5.1271096376024117E-2</v>
      </c>
      <c r="L14" s="87">
        <f>(EXP(E14*delta_t)-1)/delta_t</f>
        <v>4.0810774192388211E-2</v>
      </c>
      <c r="M14" s="88">
        <f>(EXP(F14*delta_t)-1)/delta_t</f>
        <v>3.0454533953516938E-2</v>
      </c>
      <c r="N14" s="71">
        <f>principal*delta_t*MAX(K14-cap_rate,0)</f>
        <v>0</v>
      </c>
      <c r="O14" s="72">
        <f>principal*delta_t*MAX(L14-cap_rate,0)</f>
        <v>0</v>
      </c>
      <c r="P14" s="73">
        <f>principal*delta_t*MAX(M14-cap_rate,0)</f>
        <v>0</v>
      </c>
    </row>
    <row r="15" spans="2:16" ht="15.75">
      <c r="B15" s="3"/>
      <c r="C15" s="1"/>
      <c r="D15" s="1"/>
      <c r="E15" s="1"/>
      <c r="G15" s="20" t="s">
        <v>23</v>
      </c>
      <c r="H15" s="21">
        <f>SUMPRODUCT(H7:H14,$G$7:$G$14)</f>
        <v>0.95122942450071413</v>
      </c>
      <c r="I15" s="22">
        <f>SUMPRODUCT(I7:I14,$G$7:$G$14)</f>
        <v>0.90488266028387832</v>
      </c>
      <c r="J15" s="23">
        <f>SUMPRODUCT(J7:J14,$G$7:$G$14)</f>
        <v>0.86092316812336178</v>
      </c>
      <c r="K15" s="2"/>
      <c r="L15" s="2"/>
      <c r="M15" s="1"/>
      <c r="N15" s="1"/>
      <c r="O15" s="1"/>
      <c r="P15" s="1"/>
    </row>
  </sheetData>
  <mergeCells count="5">
    <mergeCell ref="D5:F5"/>
    <mergeCell ref="H5:J5"/>
    <mergeCell ref="K5:M5"/>
    <mergeCell ref="N5:P5"/>
    <mergeCell ref="B2:C2"/>
  </mergeCells>
  <phoneticPr fontId="7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4"/>
  <sheetViews>
    <sheetView workbookViewId="0">
      <selection activeCell="L31" sqref="L31"/>
    </sheetView>
  </sheetViews>
  <sheetFormatPr defaultRowHeight="12.75"/>
  <cols>
    <col min="1" max="1" width="24.5703125" customWidth="1"/>
    <col min="2" max="2" width="9.7109375" bestFit="1" customWidth="1"/>
    <col min="4" max="4" width="9.7109375" bestFit="1" customWidth="1"/>
    <col min="6" max="8" width="10.140625" customWidth="1"/>
  </cols>
  <sheetData>
    <row r="2" spans="2:8">
      <c r="B2" s="92" t="s">
        <v>21</v>
      </c>
      <c r="C2" s="92"/>
      <c r="D2" s="92"/>
      <c r="E2" s="92"/>
      <c r="F2" s="92"/>
      <c r="G2" s="92"/>
      <c r="H2" s="92"/>
    </row>
    <row r="3" spans="2:8">
      <c r="B3" s="24"/>
      <c r="C3" s="25"/>
      <c r="D3" s="25"/>
      <c r="E3" s="25"/>
      <c r="F3" s="25"/>
      <c r="G3" s="25"/>
      <c r="H3" s="33">
        <v>0.08</v>
      </c>
    </row>
    <row r="4" spans="2:8">
      <c r="B4" s="26"/>
      <c r="C4" s="27"/>
      <c r="D4" s="27"/>
      <c r="E4" s="27"/>
      <c r="F4" s="33">
        <v>7.0000000000000007E-2</v>
      </c>
      <c r="G4" s="32"/>
      <c r="H4" s="28"/>
    </row>
    <row r="5" spans="2:8">
      <c r="B5" s="26"/>
      <c r="C5" s="27"/>
      <c r="D5" s="27"/>
      <c r="E5" s="27"/>
      <c r="F5" s="27"/>
      <c r="G5" s="32"/>
      <c r="H5" s="33">
        <v>0.06</v>
      </c>
    </row>
    <row r="6" spans="2:8">
      <c r="B6" s="26"/>
      <c r="C6" s="27"/>
      <c r="D6" s="33">
        <v>0.06</v>
      </c>
      <c r="E6" s="32"/>
      <c r="F6" s="27"/>
      <c r="G6" s="32"/>
      <c r="H6" s="28"/>
    </row>
    <row r="7" spans="2:8">
      <c r="B7" s="26"/>
      <c r="C7" s="27"/>
      <c r="D7" s="27"/>
      <c r="E7" s="27"/>
      <c r="F7" s="27"/>
      <c r="G7" s="32"/>
      <c r="H7" s="33">
        <v>0.06</v>
      </c>
    </row>
    <row r="8" spans="2:8">
      <c r="B8" s="26"/>
      <c r="C8" s="27"/>
      <c r="D8" s="27"/>
      <c r="E8" s="27"/>
      <c r="F8" s="33">
        <v>0.05</v>
      </c>
      <c r="G8" s="32"/>
      <c r="H8" s="28"/>
    </row>
    <row r="9" spans="2:8">
      <c r="B9" s="26"/>
      <c r="C9" s="27"/>
      <c r="D9" s="27"/>
      <c r="E9" s="27"/>
      <c r="F9" s="27"/>
      <c r="G9" s="32"/>
      <c r="H9" s="33">
        <v>0.04</v>
      </c>
    </row>
    <row r="10" spans="2:8">
      <c r="B10" s="33">
        <v>0.05</v>
      </c>
      <c r="C10" s="32"/>
      <c r="D10" s="27"/>
      <c r="E10" s="27"/>
      <c r="F10" s="27"/>
      <c r="G10" s="32"/>
      <c r="H10" s="28"/>
    </row>
    <row r="11" spans="2:8">
      <c r="B11" s="26"/>
      <c r="C11" s="27"/>
      <c r="D11" s="27"/>
      <c r="E11" s="27"/>
      <c r="F11" s="27"/>
      <c r="G11" s="32"/>
      <c r="H11" s="33">
        <v>0.06</v>
      </c>
    </row>
    <row r="12" spans="2:8">
      <c r="B12" s="26"/>
      <c r="C12" s="27"/>
      <c r="D12" s="27"/>
      <c r="E12" s="27"/>
      <c r="F12" s="33">
        <v>0.05</v>
      </c>
      <c r="G12" s="32"/>
      <c r="H12" s="28"/>
    </row>
    <row r="13" spans="2:8">
      <c r="B13" s="26"/>
      <c r="C13" s="27"/>
      <c r="D13" s="27"/>
      <c r="E13" s="27"/>
      <c r="F13" s="27"/>
      <c r="G13" s="32"/>
      <c r="H13" s="33">
        <v>0.04</v>
      </c>
    </row>
    <row r="14" spans="2:8">
      <c r="B14" s="26"/>
      <c r="C14" s="27"/>
      <c r="D14" s="33">
        <v>0.04</v>
      </c>
      <c r="E14" s="32"/>
      <c r="F14" s="27"/>
      <c r="G14" s="32"/>
      <c r="H14" s="28"/>
    </row>
    <row r="15" spans="2:8">
      <c r="B15" s="26"/>
      <c r="C15" s="27"/>
      <c r="D15" s="27"/>
      <c r="E15" s="27"/>
      <c r="F15" s="27"/>
      <c r="G15" s="32"/>
      <c r="H15" s="33">
        <v>0.04</v>
      </c>
    </row>
    <row r="16" spans="2:8">
      <c r="B16" s="26"/>
      <c r="C16" s="27"/>
      <c r="D16" s="27"/>
      <c r="E16" s="27"/>
      <c r="F16" s="33">
        <v>0.03</v>
      </c>
      <c r="G16" s="32"/>
      <c r="H16" s="28"/>
    </row>
    <row r="17" spans="2:16">
      <c r="B17" s="29"/>
      <c r="C17" s="30"/>
      <c r="D17" s="30"/>
      <c r="E17" s="30"/>
      <c r="F17" s="30"/>
      <c r="G17" s="30"/>
      <c r="H17" s="33">
        <v>0.02</v>
      </c>
    </row>
    <row r="18" spans="2:16">
      <c r="B18" s="31">
        <v>0</v>
      </c>
      <c r="C18" s="31"/>
      <c r="D18" s="31">
        <v>1</v>
      </c>
      <c r="E18" s="31"/>
      <c r="F18" s="31">
        <v>2</v>
      </c>
      <c r="G18" s="31"/>
      <c r="H18" s="34">
        <v>3</v>
      </c>
      <c r="I18" s="35"/>
    </row>
    <row r="19" spans="2:16">
      <c r="B19" s="31"/>
      <c r="C19" s="31"/>
      <c r="D19" s="31"/>
      <c r="E19" s="31"/>
      <c r="F19" s="31"/>
      <c r="G19" s="31"/>
      <c r="H19" s="34"/>
      <c r="I19" s="35"/>
      <c r="J19" s="31"/>
      <c r="K19" s="31"/>
      <c r="L19" s="31"/>
      <c r="M19" s="31"/>
      <c r="N19" s="31"/>
      <c r="O19" s="31"/>
      <c r="P19" s="34"/>
    </row>
    <row r="20" spans="2:16">
      <c r="B20" s="92" t="s">
        <v>39</v>
      </c>
      <c r="C20" s="92"/>
      <c r="D20" s="92"/>
      <c r="E20" s="92"/>
      <c r="F20" s="92"/>
      <c r="G20" s="92"/>
      <c r="H20" s="92"/>
      <c r="I20" s="35"/>
      <c r="J20" s="31"/>
      <c r="K20" s="31"/>
      <c r="L20" s="31"/>
      <c r="M20" s="31"/>
      <c r="N20" s="31"/>
      <c r="O20" s="31"/>
      <c r="P20" s="34"/>
    </row>
    <row r="21" spans="2:16">
      <c r="B21" s="56"/>
      <c r="C21" s="57"/>
      <c r="D21" s="57"/>
      <c r="E21" s="57"/>
      <c r="F21" s="57"/>
      <c r="G21" s="57"/>
      <c r="H21" s="58">
        <f>F22/2</f>
        <v>0.125</v>
      </c>
      <c r="I21" s="35"/>
      <c r="J21" s="31"/>
      <c r="K21" s="31"/>
      <c r="L21" s="31"/>
      <c r="M21" s="31"/>
      <c r="N21" s="31"/>
      <c r="O21" s="31"/>
      <c r="P21" s="34"/>
    </row>
    <row r="22" spans="2:16">
      <c r="B22" s="59"/>
      <c r="C22" s="60"/>
      <c r="D22" s="60"/>
      <c r="E22" s="60"/>
      <c r="F22" s="58">
        <f>D24/2</f>
        <v>0.25</v>
      </c>
      <c r="G22" s="61"/>
      <c r="H22" s="62"/>
      <c r="I22" s="35"/>
      <c r="J22" s="31"/>
      <c r="K22" s="31"/>
      <c r="L22" s="31"/>
      <c r="M22" s="31"/>
      <c r="N22" s="31"/>
      <c r="O22" s="31"/>
      <c r="P22" s="34"/>
    </row>
    <row r="23" spans="2:16">
      <c r="B23" s="59"/>
      <c r="C23" s="60"/>
      <c r="D23" s="60"/>
      <c r="E23" s="60"/>
      <c r="F23" s="60"/>
      <c r="G23" s="61"/>
      <c r="H23" s="58">
        <f>F22/2</f>
        <v>0.125</v>
      </c>
      <c r="I23" s="35"/>
      <c r="J23" s="31"/>
      <c r="K23" s="31"/>
      <c r="L23" s="31"/>
      <c r="M23" s="31"/>
      <c r="N23" s="31"/>
      <c r="O23" s="31"/>
      <c r="P23" s="34"/>
    </row>
    <row r="24" spans="2:16">
      <c r="B24" s="59"/>
      <c r="C24" s="60"/>
      <c r="D24" s="58">
        <f>B28*0.5</f>
        <v>0.5</v>
      </c>
      <c r="E24" s="61"/>
      <c r="F24" s="60"/>
      <c r="G24" s="61"/>
      <c r="H24" s="62"/>
      <c r="I24" s="35"/>
      <c r="J24" s="31"/>
      <c r="K24" s="31"/>
      <c r="L24" s="31"/>
      <c r="M24" s="31"/>
      <c r="N24" s="31"/>
      <c r="O24" s="31"/>
      <c r="P24" s="34"/>
    </row>
    <row r="25" spans="2:16">
      <c r="B25" s="59"/>
      <c r="C25" s="60"/>
      <c r="D25" s="60"/>
      <c r="E25" s="60"/>
      <c r="F25" s="60"/>
      <c r="G25" s="61"/>
      <c r="H25" s="58">
        <f>F26/2</f>
        <v>0.125</v>
      </c>
      <c r="I25" s="35"/>
      <c r="J25" s="31"/>
      <c r="K25" s="31"/>
      <c r="L25" s="31"/>
      <c r="M25" s="31"/>
      <c r="N25" s="31"/>
      <c r="O25" s="31"/>
      <c r="P25" s="34"/>
    </row>
    <row r="26" spans="2:16">
      <c r="B26" s="59"/>
      <c r="C26" s="60"/>
      <c r="D26" s="60"/>
      <c r="E26" s="60"/>
      <c r="F26" s="58">
        <f>D24/2</f>
        <v>0.25</v>
      </c>
      <c r="G26" s="61"/>
      <c r="H26" s="62"/>
      <c r="I26" s="35"/>
      <c r="J26" s="31"/>
      <c r="K26" s="31"/>
      <c r="L26" s="31"/>
      <c r="M26" s="31"/>
      <c r="N26" s="31"/>
      <c r="O26" s="31"/>
      <c r="P26" s="34"/>
    </row>
    <row r="27" spans="2:16">
      <c r="B27" s="59"/>
      <c r="C27" s="60"/>
      <c r="D27" s="60"/>
      <c r="E27" s="60"/>
      <c r="F27" s="60"/>
      <c r="G27" s="61"/>
      <c r="H27" s="58">
        <f>F26/2</f>
        <v>0.125</v>
      </c>
      <c r="I27" s="35"/>
      <c r="J27" s="31"/>
      <c r="K27" s="31"/>
      <c r="L27" s="31"/>
      <c r="M27" s="31"/>
      <c r="N27" s="31"/>
      <c r="O27" s="31"/>
      <c r="P27" s="34"/>
    </row>
    <row r="28" spans="2:16">
      <c r="B28" s="58">
        <v>1</v>
      </c>
      <c r="C28" s="61"/>
      <c r="D28" s="60"/>
      <c r="E28" s="60"/>
      <c r="F28" s="60"/>
      <c r="G28" s="61"/>
      <c r="H28" s="62"/>
      <c r="I28" s="35"/>
      <c r="J28" s="31"/>
      <c r="K28" s="31"/>
      <c r="L28" s="31"/>
      <c r="M28" s="31"/>
      <c r="N28" s="31"/>
      <c r="O28" s="31"/>
      <c r="P28" s="34"/>
    </row>
    <row r="29" spans="2:16">
      <c r="B29" s="59"/>
      <c r="C29" s="60"/>
      <c r="D29" s="60"/>
      <c r="E29" s="60"/>
      <c r="F29" s="60"/>
      <c r="G29" s="61"/>
      <c r="H29" s="58">
        <f>F30/2</f>
        <v>0.125</v>
      </c>
      <c r="I29" s="35"/>
      <c r="J29" s="31"/>
      <c r="K29" s="31"/>
      <c r="L29" s="31"/>
      <c r="M29" s="31"/>
      <c r="N29" s="31"/>
      <c r="O29" s="31"/>
      <c r="P29" s="34"/>
    </row>
    <row r="30" spans="2:16">
      <c r="B30" s="59"/>
      <c r="C30" s="60"/>
      <c r="D30" s="60"/>
      <c r="E30" s="60"/>
      <c r="F30" s="58">
        <f>D32/2</f>
        <v>0.25</v>
      </c>
      <c r="G30" s="61"/>
      <c r="H30" s="62"/>
      <c r="I30" s="35"/>
      <c r="J30" s="31"/>
      <c r="K30" s="31"/>
      <c r="L30" s="31"/>
      <c r="M30" s="31"/>
      <c r="N30" s="31"/>
      <c r="O30" s="31"/>
      <c r="P30" s="34"/>
    </row>
    <row r="31" spans="2:16">
      <c r="B31" s="59"/>
      <c r="C31" s="60"/>
      <c r="D31" s="60"/>
      <c r="E31" s="60"/>
      <c r="F31" s="60"/>
      <c r="G31" s="61"/>
      <c r="H31" s="58">
        <f>F30/2</f>
        <v>0.125</v>
      </c>
      <c r="I31" s="35"/>
      <c r="J31" s="31"/>
      <c r="K31" s="31"/>
      <c r="L31" s="31"/>
      <c r="M31" s="31"/>
      <c r="N31" s="31"/>
      <c r="O31" s="31"/>
      <c r="P31" s="34"/>
    </row>
    <row r="32" spans="2:16">
      <c r="B32" s="59"/>
      <c r="C32" s="60"/>
      <c r="D32" s="58">
        <f>B28*0.5</f>
        <v>0.5</v>
      </c>
      <c r="E32" s="61"/>
      <c r="F32" s="60"/>
      <c r="G32" s="61"/>
      <c r="H32" s="62"/>
      <c r="I32" s="35"/>
      <c r="J32" s="31"/>
      <c r="K32" s="31"/>
      <c r="L32" s="31"/>
      <c r="M32" s="31"/>
      <c r="N32" s="31"/>
      <c r="O32" s="31"/>
      <c r="P32" s="34"/>
    </row>
    <row r="33" spans="2:16">
      <c r="B33" s="59"/>
      <c r="C33" s="60"/>
      <c r="D33" s="60"/>
      <c r="E33" s="60"/>
      <c r="F33" s="60"/>
      <c r="G33" s="61"/>
      <c r="H33" s="58">
        <f>F34/2</f>
        <v>0.125</v>
      </c>
      <c r="I33" s="35"/>
      <c r="J33" s="31"/>
      <c r="K33" s="31"/>
      <c r="L33" s="31"/>
      <c r="M33" s="31"/>
      <c r="N33" s="31"/>
      <c r="O33" s="31"/>
      <c r="P33" s="34"/>
    </row>
    <row r="34" spans="2:16">
      <c r="B34" s="59"/>
      <c r="C34" s="60"/>
      <c r="D34" s="60"/>
      <c r="E34" s="60"/>
      <c r="F34" s="58">
        <f>D32/2</f>
        <v>0.25</v>
      </c>
      <c r="G34" s="61"/>
      <c r="H34" s="62"/>
      <c r="I34" s="35"/>
      <c r="J34" s="31"/>
      <c r="K34" s="31"/>
      <c r="L34" s="31"/>
      <c r="M34" s="31"/>
      <c r="N34" s="31"/>
      <c r="O34" s="31"/>
      <c r="P34" s="34"/>
    </row>
    <row r="35" spans="2:16">
      <c r="B35" s="63"/>
      <c r="C35" s="64"/>
      <c r="D35" s="64"/>
      <c r="E35" s="64"/>
      <c r="F35" s="64"/>
      <c r="G35" s="64"/>
      <c r="H35" s="58">
        <f>F34/2</f>
        <v>0.125</v>
      </c>
      <c r="I35" s="35"/>
      <c r="J35" s="31"/>
      <c r="K35" s="31"/>
      <c r="L35" s="31"/>
      <c r="M35" s="31"/>
      <c r="N35" s="31"/>
      <c r="O35" s="31"/>
      <c r="P35" s="34"/>
    </row>
    <row r="36" spans="2:16">
      <c r="B36" s="31">
        <v>0</v>
      </c>
      <c r="C36" s="31"/>
      <c r="D36" s="31">
        <v>1</v>
      </c>
      <c r="E36" s="31"/>
      <c r="F36" s="31">
        <v>2</v>
      </c>
      <c r="G36" s="31"/>
      <c r="H36" s="34">
        <v>3</v>
      </c>
      <c r="I36" s="35"/>
      <c r="J36" s="31"/>
      <c r="K36" s="31"/>
      <c r="L36" s="31"/>
      <c r="M36" s="31"/>
      <c r="N36" s="31"/>
      <c r="O36" s="31"/>
      <c r="P36" s="34"/>
    </row>
    <row r="38" spans="2:16">
      <c r="B38" s="92" t="s">
        <v>2</v>
      </c>
      <c r="C38" s="92"/>
      <c r="D38" s="92"/>
      <c r="E38" s="92"/>
      <c r="F38" s="92"/>
      <c r="G38" s="92"/>
      <c r="H38" s="92"/>
    </row>
    <row r="39" spans="2:16">
      <c r="B39" s="24"/>
      <c r="C39" s="25"/>
      <c r="D39" s="25"/>
      <c r="E39" s="25"/>
      <c r="F39" s="25"/>
      <c r="G39" s="25"/>
      <c r="H39" s="36">
        <f>F40*EXP(-F4*delta_t)</f>
        <v>0.835270211411272</v>
      </c>
    </row>
    <row r="40" spans="2:16">
      <c r="B40" s="26"/>
      <c r="C40" s="27"/>
      <c r="D40" s="27"/>
      <c r="E40" s="27"/>
      <c r="F40" s="36">
        <f>D42*EXP(-D6*delta_t)</f>
        <v>0.89583413529652822</v>
      </c>
      <c r="G40" s="32"/>
      <c r="H40" s="28"/>
    </row>
    <row r="41" spans="2:16">
      <c r="B41" s="26"/>
      <c r="C41" s="27"/>
      <c r="D41" s="27"/>
      <c r="E41" s="27"/>
      <c r="F41" s="27"/>
      <c r="G41" s="32"/>
      <c r="H41" s="36">
        <f>F40*EXP(-F4*delta_t)</f>
        <v>0.835270211411272</v>
      </c>
    </row>
    <row r="42" spans="2:16">
      <c r="B42" s="26"/>
      <c r="C42" s="27"/>
      <c r="D42" s="36">
        <f>B46*EXP(-B10*delta_t)</f>
        <v>0.95122942450071402</v>
      </c>
      <c r="E42" s="32"/>
      <c r="F42" s="27"/>
      <c r="G42" s="32"/>
      <c r="H42" s="28"/>
    </row>
    <row r="43" spans="2:16">
      <c r="B43" s="26"/>
      <c r="C43" s="27"/>
      <c r="D43" s="27"/>
      <c r="E43" s="27"/>
      <c r="F43" s="27"/>
      <c r="G43" s="32"/>
      <c r="H43" s="36">
        <f>F44*EXP(-F8*delta_t)</f>
        <v>0.85214378896621135</v>
      </c>
    </row>
    <row r="44" spans="2:16">
      <c r="B44" s="26"/>
      <c r="C44" s="27"/>
      <c r="D44" s="27"/>
      <c r="E44" s="27"/>
      <c r="F44" s="36">
        <f>D42*EXP(-D6*delta_t)</f>
        <v>0.89583413529652822</v>
      </c>
      <c r="G44" s="32"/>
      <c r="H44" s="28"/>
    </row>
    <row r="45" spans="2:16">
      <c r="B45" s="26"/>
      <c r="C45" s="27"/>
      <c r="D45" s="27"/>
      <c r="E45" s="27"/>
      <c r="F45" s="27"/>
      <c r="G45" s="32"/>
      <c r="H45" s="36">
        <f>F44*EXP(-F8*delta_t)</f>
        <v>0.85214378896621135</v>
      </c>
    </row>
    <row r="46" spans="2:16">
      <c r="B46" s="36">
        <v>1</v>
      </c>
      <c r="C46" s="32"/>
      <c r="D46" s="27"/>
      <c r="E46" s="27"/>
      <c r="F46" s="27"/>
      <c r="G46" s="32"/>
      <c r="H46" s="37"/>
    </row>
    <row r="47" spans="2:16">
      <c r="B47" s="26"/>
      <c r="C47" s="27"/>
      <c r="D47" s="27"/>
      <c r="E47" s="27"/>
      <c r="F47" s="27"/>
      <c r="G47" s="32"/>
      <c r="H47" s="36">
        <f>F48*EXP(-F12*delta_t)</f>
        <v>0.86935823539880586</v>
      </c>
    </row>
    <row r="48" spans="2:16">
      <c r="B48" s="26"/>
      <c r="C48" s="27"/>
      <c r="D48" s="27"/>
      <c r="E48" s="27"/>
      <c r="F48" s="36">
        <f>D50*EXP(-D14*delta_t)</f>
        <v>0.91393118527122819</v>
      </c>
      <c r="G48" s="32"/>
      <c r="H48" s="28"/>
    </row>
    <row r="49" spans="1:11">
      <c r="B49" s="26"/>
      <c r="C49" s="27"/>
      <c r="D49" s="27"/>
      <c r="E49" s="27"/>
      <c r="F49" s="27"/>
      <c r="G49" s="32"/>
      <c r="H49" s="36">
        <f>F48*EXP(-F12*delta_t)</f>
        <v>0.86935823539880586</v>
      </c>
    </row>
    <row r="50" spans="1:11">
      <c r="B50" s="26"/>
      <c r="C50" s="27"/>
      <c r="D50" s="36">
        <f>B46*EXP(-B10*delta_t)</f>
        <v>0.95122942450071402</v>
      </c>
      <c r="E50" s="32"/>
      <c r="F50" s="27"/>
      <c r="G50" s="32"/>
      <c r="H50" s="28"/>
    </row>
    <row r="51" spans="1:11">
      <c r="B51" s="26"/>
      <c r="C51" s="27"/>
      <c r="D51" s="27"/>
      <c r="E51" s="27"/>
      <c r="F51" s="27"/>
      <c r="G51" s="32"/>
      <c r="H51" s="36">
        <f>F52*EXP(-F16*delta_t)</f>
        <v>0.88692043671715748</v>
      </c>
    </row>
    <row r="52" spans="1:11">
      <c r="B52" s="26"/>
      <c r="C52" s="27"/>
      <c r="D52" s="27"/>
      <c r="E52" s="27"/>
      <c r="F52" s="36">
        <f>D50*EXP(-D14*delta_t)</f>
        <v>0.91393118527122819</v>
      </c>
      <c r="G52" s="32"/>
      <c r="H52" s="28"/>
    </row>
    <row r="53" spans="1:11">
      <c r="B53" s="29"/>
      <c r="C53" s="30"/>
      <c r="D53" s="30"/>
      <c r="E53" s="30"/>
      <c r="F53" s="30"/>
      <c r="G53" s="30"/>
      <c r="H53" s="36">
        <f>F52*EXP(-F16*delta_t)</f>
        <v>0.88692043671715748</v>
      </c>
    </row>
    <row r="54" spans="1:11">
      <c r="B54" s="31">
        <v>0</v>
      </c>
      <c r="C54" s="31"/>
      <c r="D54" s="31">
        <v>1</v>
      </c>
      <c r="E54" s="31"/>
      <c r="F54" s="31">
        <v>2</v>
      </c>
      <c r="G54" s="31"/>
      <c r="H54" s="34">
        <v>3</v>
      </c>
    </row>
    <row r="56" spans="1:11">
      <c r="A56" s="39" t="s">
        <v>22</v>
      </c>
      <c r="B56" s="38">
        <f>SUMPRODUCT(B39:B53,B21:B35)</f>
        <v>1</v>
      </c>
      <c r="C56" s="66"/>
      <c r="D56" s="38">
        <f>SUMPRODUCT(D39:D53,D21:D35)</f>
        <v>0.95122942450071402</v>
      </c>
      <c r="E56" s="67"/>
      <c r="F56" s="38">
        <f>SUMPRODUCT(F39:F53,F21:F35)</f>
        <v>0.9048826602838782</v>
      </c>
      <c r="G56" s="67"/>
      <c r="H56" s="38">
        <f>SUMPRODUCT(H39:H53,H21:H35)</f>
        <v>0.86092316812336178</v>
      </c>
      <c r="K56" s="65"/>
    </row>
    <row r="58" spans="1:11">
      <c r="B58" s="92" t="s">
        <v>45</v>
      </c>
      <c r="C58" s="92"/>
      <c r="D58" s="92"/>
      <c r="E58" s="92"/>
      <c r="F58" s="92"/>
      <c r="G58" s="92"/>
      <c r="H58" s="92"/>
    </row>
    <row r="59" spans="1:11">
      <c r="B59" s="24"/>
      <c r="C59" s="25"/>
      <c r="D59" s="25"/>
      <c r="E59" s="25"/>
      <c r="F59" s="25"/>
      <c r="G59" s="25"/>
      <c r="H59" s="40">
        <f>(EXP(H3*delta_t)-1)/delta_t</f>
        <v>8.3287067674958637E-2</v>
      </c>
    </row>
    <row r="60" spans="1:11">
      <c r="B60" s="26"/>
      <c r="C60" s="27"/>
      <c r="D60" s="27"/>
      <c r="E60" s="27"/>
      <c r="F60" s="40">
        <f>(EXP(F4*delta_t)-1)/delta_t</f>
        <v>7.2508181254216542E-2</v>
      </c>
      <c r="G60" s="32"/>
      <c r="H60" s="28"/>
    </row>
    <row r="61" spans="1:11">
      <c r="B61" s="26"/>
      <c r="C61" s="27"/>
      <c r="D61" s="27"/>
      <c r="E61" s="27"/>
      <c r="F61" s="27"/>
      <c r="G61" s="32"/>
      <c r="H61" s="40">
        <f>(EXP(H5*delta_t)-1)/delta_t</f>
        <v>6.1836546545359639E-2</v>
      </c>
    </row>
    <row r="62" spans="1:11">
      <c r="B62" s="26"/>
      <c r="C62" s="27"/>
      <c r="D62" s="40">
        <f>(EXP(D6*delta_t)-1)/delta_t</f>
        <v>6.1836546545359639E-2</v>
      </c>
      <c r="E62" s="32"/>
      <c r="F62" s="27"/>
      <c r="G62" s="32"/>
      <c r="H62" s="28"/>
    </row>
    <row r="63" spans="1:11">
      <c r="B63" s="26"/>
      <c r="C63" s="27"/>
      <c r="D63" s="27"/>
      <c r="E63" s="27"/>
      <c r="F63" s="27"/>
      <c r="G63" s="32"/>
      <c r="H63" s="40">
        <f>(EXP(H7*delta_t)-1)/delta_t</f>
        <v>6.1836546545359639E-2</v>
      </c>
    </row>
    <row r="64" spans="1:11">
      <c r="B64" s="26"/>
      <c r="C64" s="27"/>
      <c r="D64" s="27"/>
      <c r="E64" s="27"/>
      <c r="F64" s="40">
        <f>(EXP(F8*delta_t)-1)/delta_t</f>
        <v>5.1271096376024117E-2</v>
      </c>
      <c r="G64" s="32"/>
      <c r="H64" s="28"/>
    </row>
    <row r="65" spans="1:8">
      <c r="B65" s="26"/>
      <c r="C65" s="27"/>
      <c r="D65" s="27"/>
      <c r="E65" s="27"/>
      <c r="F65" s="27"/>
      <c r="G65" s="32"/>
      <c r="H65" s="40">
        <f>(EXP(H9*delta_t)-1)/delta_t</f>
        <v>4.0810774192388211E-2</v>
      </c>
    </row>
    <row r="66" spans="1:8">
      <c r="B66" s="40">
        <f>(EXP(B10*delta_t)-1)/delta_t</f>
        <v>5.1271096376024117E-2</v>
      </c>
      <c r="C66" s="32"/>
      <c r="D66" s="27"/>
      <c r="E66" s="27"/>
      <c r="F66" s="27"/>
      <c r="G66" s="32"/>
      <c r="H66" s="28"/>
    </row>
    <row r="67" spans="1:8">
      <c r="B67" s="26"/>
      <c r="C67" s="27"/>
      <c r="D67" s="27"/>
      <c r="E67" s="27"/>
      <c r="F67" s="27"/>
      <c r="G67" s="32"/>
      <c r="H67" s="40">
        <f>(EXP(H11*delta_t)-1)/delta_t</f>
        <v>6.1836546545359639E-2</v>
      </c>
    </row>
    <row r="68" spans="1:8">
      <c r="B68" s="26"/>
      <c r="C68" s="27"/>
      <c r="D68" s="27"/>
      <c r="E68" s="27"/>
      <c r="F68" s="40">
        <f>(EXP(F12*delta_t)-1)/delta_t</f>
        <v>5.1271096376024117E-2</v>
      </c>
      <c r="G68" s="32"/>
      <c r="H68" s="28"/>
    </row>
    <row r="69" spans="1:8">
      <c r="B69" s="26"/>
      <c r="C69" s="27"/>
      <c r="D69" s="27"/>
      <c r="E69" s="27"/>
      <c r="F69" s="27"/>
      <c r="G69" s="32"/>
      <c r="H69" s="40">
        <f>(EXP(H13*delta_t)-1)/delta_t</f>
        <v>4.0810774192388211E-2</v>
      </c>
    </row>
    <row r="70" spans="1:8">
      <c r="B70" s="26"/>
      <c r="C70" s="27"/>
      <c r="D70" s="40">
        <f>(EXP(D14*delta_t)-1)/delta_t</f>
        <v>4.0810774192388211E-2</v>
      </c>
      <c r="E70" s="32"/>
      <c r="F70" s="27"/>
      <c r="G70" s="32"/>
      <c r="H70" s="28"/>
    </row>
    <row r="71" spans="1:8">
      <c r="B71" s="26"/>
      <c r="C71" s="27"/>
      <c r="D71" s="27"/>
      <c r="E71" s="27"/>
      <c r="F71" s="27"/>
      <c r="G71" s="32"/>
      <c r="H71" s="40">
        <f>(EXP(H15*delta_t)-1)/delta_t</f>
        <v>4.0810774192388211E-2</v>
      </c>
    </row>
    <row r="72" spans="1:8">
      <c r="B72" s="26"/>
      <c r="C72" s="27"/>
      <c r="D72" s="27"/>
      <c r="E72" s="27"/>
      <c r="F72" s="40">
        <f>(EXP(F16*delta_t)-1)/delta_t</f>
        <v>3.0454533953516938E-2</v>
      </c>
      <c r="G72" s="32"/>
      <c r="H72" s="28"/>
    </row>
    <row r="73" spans="1:8">
      <c r="B73" s="29"/>
      <c r="C73" s="30"/>
      <c r="D73" s="30"/>
      <c r="E73" s="30"/>
      <c r="F73" s="30"/>
      <c r="G73" s="30"/>
      <c r="H73" s="40">
        <f>(EXP(H17*delta_t)-1)/delta_t</f>
        <v>2.0201340026755776E-2</v>
      </c>
    </row>
    <row r="74" spans="1:8">
      <c r="B74" s="31">
        <v>0</v>
      </c>
      <c r="C74" s="31"/>
      <c r="D74" s="31">
        <v>1</v>
      </c>
      <c r="E74" s="31"/>
      <c r="F74" s="31">
        <v>2</v>
      </c>
      <c r="G74" s="31"/>
      <c r="H74" s="34">
        <v>3</v>
      </c>
    </row>
    <row r="75" spans="1:8">
      <c r="B75" s="31"/>
      <c r="C75" s="31"/>
      <c r="D75" s="31"/>
      <c r="E75" s="31"/>
      <c r="F75" s="31"/>
      <c r="G75" s="31"/>
      <c r="H75" s="34"/>
    </row>
    <row r="76" spans="1:8">
      <c r="A76" s="39" t="s">
        <v>47</v>
      </c>
      <c r="B76" s="100">
        <v>0.05</v>
      </c>
      <c r="C76" s="31"/>
      <c r="D76" s="31"/>
      <c r="E76" s="31"/>
      <c r="F76" s="31"/>
      <c r="G76" s="31"/>
      <c r="H76" s="34"/>
    </row>
    <row r="78" spans="1:8">
      <c r="B78" s="92" t="s">
        <v>46</v>
      </c>
      <c r="C78" s="92"/>
      <c r="D78" s="92"/>
      <c r="E78" s="92"/>
      <c r="F78" s="92"/>
      <c r="G78" s="92"/>
      <c r="H78" s="92"/>
    </row>
    <row r="79" spans="1:8">
      <c r="B79" s="101"/>
      <c r="C79" s="102"/>
      <c r="D79" s="102"/>
      <c r="E79" s="102"/>
      <c r="F79" s="102"/>
      <c r="G79" s="102"/>
      <c r="H79" s="103">
        <f>principal*delta_t*(fixed_rate-F60)</f>
        <v>-2.2508181254216537</v>
      </c>
    </row>
    <row r="80" spans="1:8">
      <c r="B80" s="104"/>
      <c r="C80" s="105"/>
      <c r="D80" s="105"/>
      <c r="E80" s="105"/>
      <c r="F80" s="103">
        <f>principal*delta_t*(fixed_rate-D62)</f>
        <v>-1.1836546545359636</v>
      </c>
      <c r="G80" s="106"/>
      <c r="H80" s="107"/>
    </row>
    <row r="81" spans="2:8">
      <c r="B81" s="104"/>
      <c r="C81" s="105"/>
      <c r="D81" s="105"/>
      <c r="E81" s="105"/>
      <c r="F81" s="105"/>
      <c r="G81" s="106"/>
      <c r="H81" s="103">
        <f>principal*delta_t*(fixed_rate-F60)</f>
        <v>-2.2508181254216537</v>
      </c>
    </row>
    <row r="82" spans="2:8">
      <c r="B82" s="104"/>
      <c r="C82" s="105"/>
      <c r="D82" s="103">
        <f>principal*delta_t*(fixed_rate-B66)</f>
        <v>-0.1271096376024114</v>
      </c>
      <c r="E82" s="106"/>
      <c r="F82" s="105"/>
      <c r="G82" s="106"/>
      <c r="H82" s="107"/>
    </row>
    <row r="83" spans="2:8">
      <c r="B83" s="104"/>
      <c r="C83" s="105"/>
      <c r="D83" s="105"/>
      <c r="E83" s="105"/>
      <c r="F83" s="105"/>
      <c r="G83" s="106"/>
      <c r="H83" s="103">
        <f>principal*delta_t*(fixed_rate-F64)</f>
        <v>-0.1271096376024114</v>
      </c>
    </row>
    <row r="84" spans="2:8">
      <c r="B84" s="104"/>
      <c r="C84" s="105"/>
      <c r="D84" s="105"/>
      <c r="E84" s="105"/>
      <c r="F84" s="103">
        <f>principal*delta_t*(fixed_rate-D62)</f>
        <v>-1.1836546545359636</v>
      </c>
      <c r="G84" s="106"/>
      <c r="H84" s="107"/>
    </row>
    <row r="85" spans="2:8">
      <c r="B85" s="104"/>
      <c r="C85" s="105"/>
      <c r="D85" s="105"/>
      <c r="E85" s="105"/>
      <c r="F85" s="105"/>
      <c r="G85" s="106"/>
      <c r="H85" s="103">
        <f>principal*delta_t*(fixed_rate-F64)</f>
        <v>-0.1271096376024114</v>
      </c>
    </row>
    <row r="86" spans="2:8">
      <c r="B86" s="103"/>
      <c r="C86" s="106"/>
      <c r="D86" s="105"/>
      <c r="E86" s="105"/>
      <c r="F86" s="105"/>
      <c r="G86" s="106"/>
      <c r="H86" s="107"/>
    </row>
    <row r="87" spans="2:8">
      <c r="B87" s="104"/>
      <c r="C87" s="105"/>
      <c r="D87" s="105"/>
      <c r="E87" s="105"/>
      <c r="F87" s="105"/>
      <c r="G87" s="106"/>
      <c r="H87" s="103">
        <f>principal*delta_t*(fixed_rate-F68)</f>
        <v>-0.1271096376024114</v>
      </c>
    </row>
    <row r="88" spans="2:8">
      <c r="B88" s="104"/>
      <c r="C88" s="105"/>
      <c r="D88" s="105"/>
      <c r="E88" s="105"/>
      <c r="F88" s="103">
        <f>principal*delta_t*(fixed_rate-D70)</f>
        <v>0.91892258076117916</v>
      </c>
      <c r="G88" s="106"/>
      <c r="H88" s="107"/>
    </row>
    <row r="89" spans="2:8">
      <c r="B89" s="104"/>
      <c r="C89" s="105"/>
      <c r="D89" s="105"/>
      <c r="E89" s="105"/>
      <c r="F89" s="105"/>
      <c r="G89" s="106"/>
      <c r="H89" s="103">
        <f>principal*delta_t*(fixed_rate-F68)</f>
        <v>-0.1271096376024114</v>
      </c>
    </row>
    <row r="90" spans="2:8">
      <c r="B90" s="104"/>
      <c r="C90" s="105"/>
      <c r="D90" s="103">
        <f>principal*delta_t*(fixed_rate-B66)</f>
        <v>-0.1271096376024114</v>
      </c>
      <c r="E90" s="106"/>
      <c r="F90" s="105"/>
      <c r="G90" s="106"/>
      <c r="H90" s="107"/>
    </row>
    <row r="91" spans="2:8">
      <c r="B91" s="104"/>
      <c r="C91" s="105"/>
      <c r="D91" s="105"/>
      <c r="E91" s="105"/>
      <c r="F91" s="105"/>
      <c r="G91" s="106"/>
      <c r="H91" s="103">
        <f>principal*delta_t*(fixed_rate-F72)</f>
        <v>1.9545466046483064</v>
      </c>
    </row>
    <row r="92" spans="2:8">
      <c r="B92" s="104"/>
      <c r="C92" s="105"/>
      <c r="D92" s="105"/>
      <c r="E92" s="105"/>
      <c r="F92" s="103">
        <f>principal*delta_t*(fixed_rate-D70)</f>
        <v>0.91892258076117916</v>
      </c>
      <c r="G92" s="106"/>
      <c r="H92" s="107"/>
    </row>
    <row r="93" spans="2:8">
      <c r="B93" s="108"/>
      <c r="C93" s="109"/>
      <c r="D93" s="109"/>
      <c r="E93" s="109"/>
      <c r="F93" s="109"/>
      <c r="G93" s="109"/>
      <c r="H93" s="103">
        <f>principal*delta_t*(fixed_rate-F72)</f>
        <v>1.9545466046483064</v>
      </c>
    </row>
    <row r="94" spans="2:8">
      <c r="B94" s="31">
        <v>0</v>
      </c>
      <c r="C94" s="31"/>
      <c r="D94" s="31">
        <v>1</v>
      </c>
      <c r="E94" s="31"/>
      <c r="F94" s="31">
        <v>2</v>
      </c>
      <c r="G94" s="31"/>
      <c r="H94" s="34">
        <v>3</v>
      </c>
    </row>
    <row r="96" spans="2:8">
      <c r="B96" s="92" t="s">
        <v>50</v>
      </c>
      <c r="C96" s="92"/>
      <c r="D96" s="92"/>
      <c r="E96" s="92"/>
      <c r="F96" s="92"/>
      <c r="G96" s="92"/>
      <c r="H96" s="92"/>
    </row>
    <row r="97" spans="2:8">
      <c r="B97" s="101"/>
      <c r="C97" s="102"/>
      <c r="D97" s="102"/>
      <c r="E97" s="102"/>
      <c r="F97" s="102"/>
      <c r="G97" s="102"/>
      <c r="H97" s="103">
        <v>0</v>
      </c>
    </row>
    <row r="98" spans="2:8">
      <c r="B98" s="104"/>
      <c r="C98" s="105"/>
      <c r="D98" s="105"/>
      <c r="E98" s="105"/>
      <c r="F98" s="103">
        <f>EXP(-F4*delta_t)*(0.5*(H79+H97)+0.5*(H81+H99))</f>
        <v>-2.0986489098754415</v>
      </c>
      <c r="G98" s="106"/>
      <c r="H98" s="107"/>
    </row>
    <row r="99" spans="2:8">
      <c r="B99" s="104"/>
      <c r="C99" s="105"/>
      <c r="D99" s="105"/>
      <c r="E99" s="105"/>
      <c r="F99" s="105"/>
      <c r="G99" s="106"/>
      <c r="H99" s="103">
        <v>0</v>
      </c>
    </row>
    <row r="100" spans="2:8">
      <c r="B100" s="104"/>
      <c r="C100" s="105"/>
      <c r="D100" s="103">
        <f>EXP(-D6*delta_t)*(0.5*(F80+F98)+0.5*(F84+F102))</f>
        <v>-2.1598751056815613</v>
      </c>
      <c r="E100" s="106"/>
      <c r="F100" s="105"/>
      <c r="G100" s="106"/>
      <c r="H100" s="107"/>
    </row>
    <row r="101" spans="2:8">
      <c r="B101" s="104"/>
      <c r="C101" s="105"/>
      <c r="D101" s="105"/>
      <c r="E101" s="105"/>
      <c r="F101" s="105"/>
      <c r="G101" s="106"/>
      <c r="H101" s="103">
        <v>0</v>
      </c>
    </row>
    <row r="102" spans="2:8">
      <c r="B102" s="104"/>
      <c r="C102" s="105"/>
      <c r="D102" s="105"/>
      <c r="E102" s="105"/>
      <c r="F102" s="103">
        <f>EXP(-F8*delta_t)*(0.5*(H83+H101)+0.5*(H85+H103))</f>
        <v>-0.1209104274250361</v>
      </c>
      <c r="G102" s="106"/>
      <c r="H102" s="107"/>
    </row>
    <row r="103" spans="2:8">
      <c r="B103" s="104"/>
      <c r="C103" s="105"/>
      <c r="D103" s="105"/>
      <c r="E103" s="105"/>
      <c r="F103" s="105"/>
      <c r="G103" s="106"/>
      <c r="H103" s="103">
        <v>0</v>
      </c>
    </row>
    <row r="104" spans="2:8">
      <c r="B104" s="103">
        <f>EXP(-B10*delta_t)*(0.5*(D82+D100)+0.5*(D90+D108))</f>
        <v>-0.32250692312407625</v>
      </c>
      <c r="C104" s="106"/>
      <c r="D104" s="105"/>
      <c r="E104" s="105"/>
      <c r="F104" s="105"/>
      <c r="G104" s="106"/>
      <c r="H104" s="107"/>
    </row>
    <row r="105" spans="2:8">
      <c r="B105" s="104"/>
      <c r="C105" s="105"/>
      <c r="D105" s="105"/>
      <c r="E105" s="105"/>
      <c r="F105" s="105"/>
      <c r="G105" s="106"/>
      <c r="H105" s="103">
        <v>0</v>
      </c>
    </row>
    <row r="106" spans="2:8">
      <c r="B106" s="104"/>
      <c r="C106" s="105"/>
      <c r="D106" s="105"/>
      <c r="E106" s="105"/>
      <c r="F106" s="103">
        <f>EXP(-F12*delta_t)*(0.5*(H87+H105)+0.5*(H89+H107))</f>
        <v>-0.1209104274250361</v>
      </c>
      <c r="G106" s="106"/>
      <c r="H106" s="107"/>
    </row>
    <row r="107" spans="2:8">
      <c r="B107" s="104"/>
      <c r="C107" s="105"/>
      <c r="D107" s="105"/>
      <c r="E107" s="105"/>
      <c r="F107" s="105"/>
      <c r="G107" s="106"/>
      <c r="H107" s="103">
        <v>0</v>
      </c>
    </row>
    <row r="108" spans="2:8">
      <c r="B108" s="104"/>
      <c r="C108" s="105"/>
      <c r="D108" s="103">
        <f>EXP(-D14*delta_t)*(0.5*(F88+F106)+0.5*(F92+F110))</f>
        <v>1.7360099675633724</v>
      </c>
      <c r="E108" s="106"/>
      <c r="F108" s="105"/>
      <c r="G108" s="106"/>
      <c r="H108" s="107"/>
    </row>
    <row r="109" spans="2:8">
      <c r="B109" s="104"/>
      <c r="C109" s="105"/>
      <c r="D109" s="105"/>
      <c r="E109" s="105"/>
      <c r="F109" s="105"/>
      <c r="G109" s="106"/>
      <c r="H109" s="103">
        <v>0</v>
      </c>
    </row>
    <row r="110" spans="2:8">
      <c r="B110" s="104"/>
      <c r="C110" s="105"/>
      <c r="D110" s="105"/>
      <c r="E110" s="105"/>
      <c r="F110" s="103">
        <f>EXP(-F16*delta_t)*(0.5*(H91+H109)+0.5*(H93+H111))</f>
        <v>1.8967810225933508</v>
      </c>
      <c r="G110" s="106"/>
      <c r="H110" s="107"/>
    </row>
    <row r="111" spans="2:8">
      <c r="B111" s="108"/>
      <c r="C111" s="109"/>
      <c r="D111" s="109"/>
      <c r="E111" s="109"/>
      <c r="F111" s="109"/>
      <c r="G111" s="109"/>
      <c r="H111" s="103">
        <v>0</v>
      </c>
    </row>
    <row r="112" spans="2:8">
      <c r="B112" s="31">
        <v>0</v>
      </c>
      <c r="C112" s="31"/>
      <c r="D112" s="31">
        <v>1</v>
      </c>
      <c r="E112" s="31"/>
      <c r="F112" s="31">
        <v>2</v>
      </c>
      <c r="G112" s="31"/>
      <c r="H112" s="34">
        <v>3</v>
      </c>
    </row>
    <row r="114" spans="1:8">
      <c r="A114" s="39" t="s">
        <v>51</v>
      </c>
      <c r="B114" s="110">
        <f>B104</f>
        <v>-0.32250692312407625</v>
      </c>
      <c r="D114" s="112" t="s">
        <v>52</v>
      </c>
      <c r="E114" s="112"/>
      <c r="F114" s="113">
        <f>principal*fixed_rate*(D56+F56+H56)-principal*(B56-H56)</f>
        <v>-0.32250692312404894</v>
      </c>
    </row>
    <row r="116" spans="1:8">
      <c r="B116" s="92" t="s">
        <v>48</v>
      </c>
      <c r="C116" s="92"/>
      <c r="D116" s="92"/>
      <c r="E116" s="92"/>
      <c r="F116" s="92"/>
      <c r="G116" s="92"/>
      <c r="H116" s="92"/>
    </row>
    <row r="117" spans="1:8">
      <c r="B117" s="101"/>
      <c r="C117" s="102"/>
      <c r="D117" s="102"/>
      <c r="E117" s="102"/>
      <c r="F117" s="102"/>
      <c r="G117" s="102"/>
      <c r="H117" s="103"/>
    </row>
    <row r="118" spans="1:8">
      <c r="B118" s="104"/>
      <c r="C118" s="105"/>
      <c r="D118" s="105"/>
      <c r="E118" s="105"/>
      <c r="F118" s="103"/>
      <c r="G118" s="106"/>
      <c r="H118" s="107"/>
    </row>
    <row r="119" spans="1:8">
      <c r="B119" s="104"/>
      <c r="C119" s="105"/>
      <c r="D119" s="105"/>
      <c r="E119" s="105"/>
      <c r="F119" s="105"/>
      <c r="G119" s="106"/>
      <c r="H119" s="103"/>
    </row>
    <row r="120" spans="1:8">
      <c r="B120" s="104"/>
      <c r="C120" s="105"/>
      <c r="D120" s="103">
        <f>MAX(D100,0)</f>
        <v>0</v>
      </c>
      <c r="E120" s="106"/>
      <c r="F120" s="105"/>
      <c r="G120" s="106"/>
      <c r="H120" s="107"/>
    </row>
    <row r="121" spans="1:8">
      <c r="B121" s="104"/>
      <c r="C121" s="105"/>
      <c r="D121" s="105"/>
      <c r="E121" s="105"/>
      <c r="F121" s="105"/>
      <c r="G121" s="106"/>
      <c r="H121" s="103"/>
    </row>
    <row r="122" spans="1:8">
      <c r="B122" s="104"/>
      <c r="C122" s="105"/>
      <c r="D122" s="105"/>
      <c r="E122" s="105"/>
      <c r="F122" s="103"/>
      <c r="G122" s="106"/>
      <c r="H122" s="107"/>
    </row>
    <row r="123" spans="1:8">
      <c r="B123" s="104"/>
      <c r="C123" s="105"/>
      <c r="D123" s="105"/>
      <c r="E123" s="105"/>
      <c r="F123" s="105"/>
      <c r="G123" s="106"/>
      <c r="H123" s="103"/>
    </row>
    <row r="124" spans="1:8">
      <c r="B124" s="103">
        <f>EXP(-B10*delta_t)*(0.5*D120+0.5*D128)</f>
        <v>0.825671881186405</v>
      </c>
      <c r="C124" s="106"/>
      <c r="D124" s="105"/>
      <c r="E124" s="105"/>
      <c r="F124" s="105"/>
      <c r="G124" s="106"/>
      <c r="H124" s="107"/>
    </row>
    <row r="125" spans="1:8">
      <c r="B125" s="104"/>
      <c r="C125" s="105"/>
      <c r="D125" s="105"/>
      <c r="E125" s="105"/>
      <c r="F125" s="105"/>
      <c r="G125" s="106"/>
      <c r="H125" s="103"/>
    </row>
    <row r="126" spans="1:8">
      <c r="B126" s="104"/>
      <c r="C126" s="105"/>
      <c r="D126" s="105"/>
      <c r="E126" s="105"/>
      <c r="F126" s="103"/>
      <c r="G126" s="106"/>
      <c r="H126" s="107"/>
    </row>
    <row r="127" spans="1:8">
      <c r="B127" s="104"/>
      <c r="C127" s="105"/>
      <c r="D127" s="105"/>
      <c r="E127" s="105"/>
      <c r="F127" s="105"/>
      <c r="G127" s="106"/>
      <c r="H127" s="103"/>
    </row>
    <row r="128" spans="1:8">
      <c r="B128" s="104"/>
      <c r="C128" s="105"/>
      <c r="D128" s="103">
        <f>MAX(D108,0)</f>
        <v>1.7360099675633724</v>
      </c>
      <c r="E128" s="106"/>
      <c r="F128" s="105"/>
      <c r="G128" s="106"/>
      <c r="H128" s="107"/>
    </row>
    <row r="129" spans="1:8">
      <c r="B129" s="104"/>
      <c r="C129" s="105"/>
      <c r="D129" s="105"/>
      <c r="E129" s="105"/>
      <c r="F129" s="105"/>
      <c r="G129" s="106"/>
      <c r="H129" s="103"/>
    </row>
    <row r="130" spans="1:8">
      <c r="B130" s="104"/>
      <c r="C130" s="105"/>
      <c r="D130" s="105"/>
      <c r="E130" s="105"/>
      <c r="F130" s="103"/>
      <c r="G130" s="106"/>
      <c r="H130" s="107"/>
    </row>
    <row r="131" spans="1:8">
      <c r="B131" s="108"/>
      <c r="C131" s="109"/>
      <c r="D131" s="109"/>
      <c r="E131" s="109"/>
      <c r="F131" s="109"/>
      <c r="G131" s="109"/>
      <c r="H131" s="103"/>
    </row>
    <row r="132" spans="1:8">
      <c r="B132" s="31">
        <v>0</v>
      </c>
      <c r="C132" s="31"/>
      <c r="D132" s="31">
        <v>1</v>
      </c>
      <c r="E132" s="31"/>
      <c r="F132" s="31">
        <v>2</v>
      </c>
      <c r="G132" s="31"/>
      <c r="H132" s="34">
        <v>3</v>
      </c>
    </row>
    <row r="134" spans="1:8">
      <c r="A134" s="39" t="s">
        <v>49</v>
      </c>
      <c r="B134" s="111">
        <f>B124</f>
        <v>0.825671881186405</v>
      </c>
    </row>
  </sheetData>
  <mergeCells count="8">
    <mergeCell ref="B96:H96"/>
    <mergeCell ref="B116:H116"/>
    <mergeCell ref="D114:E114"/>
    <mergeCell ref="B2:H2"/>
    <mergeCell ref="B38:H38"/>
    <mergeCell ref="B58:H58"/>
    <mergeCell ref="B78:H78"/>
    <mergeCell ref="B20:H20"/>
  </mergeCells>
  <phoneticPr fontId="7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Assignment</vt:lpstr>
      <vt:lpstr>Path Solution - Cap</vt:lpstr>
      <vt:lpstr>Tree Solution - Swaption</vt:lpstr>
      <vt:lpstr>cap_rate</vt:lpstr>
      <vt:lpstr>delta_t</vt:lpstr>
      <vt:lpstr>fixed_rate</vt:lpstr>
      <vt:lpstr>principal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Lyashenko</dc:creator>
  <cp:lastModifiedBy>Andrei</cp:lastModifiedBy>
  <dcterms:created xsi:type="dcterms:W3CDTF">2007-03-03T16:51:10Z</dcterms:created>
  <dcterms:modified xsi:type="dcterms:W3CDTF">2013-02-18T05:08:16Z</dcterms:modified>
</cp:coreProperties>
</file>