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812" activeTab="2"/>
  </bookViews>
  <sheets>
    <sheet name="Latin Hypercube" sheetId="1" r:id="rId1"/>
    <sheet name="Moment Matching" sheetId="2" r:id="rId2"/>
    <sheet name="Stratified Sampling" sheetId="3" r:id="rId3"/>
  </sheets>
  <definedNames>
    <definedName name="expiry" localSheetId="2">'Stratified Sampling'!$B$7</definedName>
    <definedName name="expiry">'Moment Matching'!$B$7</definedName>
    <definedName name="rate" localSheetId="2">'Stratified Sampling'!$B$4</definedName>
    <definedName name="rate">'Moment Matching'!$B$4</definedName>
    <definedName name="S_0" localSheetId="2">'Stratified Sampling'!$B$3</definedName>
    <definedName name="S_0">'Moment Matching'!$B$3</definedName>
    <definedName name="strike" localSheetId="2">'Stratified Sampling'!$B$6</definedName>
    <definedName name="strike">'Moment Matching'!$B$6</definedName>
    <definedName name="volat" localSheetId="2">'Stratified Sampling'!$B$5</definedName>
    <definedName name="volat">'Moment Matching'!$B$5</definedName>
  </definedNames>
  <calcPr calcId="144525" concurrentCalc="0"/>
</workbook>
</file>

<file path=xl/sharedStrings.xml><?xml version="1.0" encoding="utf-8"?>
<sst xmlns="http://schemas.openxmlformats.org/spreadsheetml/2006/main" count="33">
  <si>
    <t>Latin Hypercube sampling demo.</t>
  </si>
  <si>
    <t>Push F9 to regenerate the sample.</t>
  </si>
  <si>
    <t>Not Stratified Distribution</t>
  </si>
  <si>
    <t>Stratified Distribution</t>
  </si>
  <si>
    <t>(X,Y) Distribution</t>
  </si>
  <si>
    <t>Marginal CDF</t>
  </si>
  <si>
    <t>Marginal PDF</t>
  </si>
  <si>
    <t>X</t>
  </si>
  <si>
    <t>Y</t>
  </si>
  <si>
    <t>Pricing Call option by MC with and without Moment Matching</t>
  </si>
  <si>
    <t>S(0)</t>
  </si>
  <si>
    <t>Exact Price Computation</t>
  </si>
  <si>
    <t>rate</t>
  </si>
  <si>
    <t>d1</t>
  </si>
  <si>
    <t>Mean</t>
  </si>
  <si>
    <t>volat</t>
  </si>
  <si>
    <t>d2</t>
  </si>
  <si>
    <t>St. Dev.</t>
  </si>
  <si>
    <t>strike</t>
  </si>
  <si>
    <t>Price</t>
  </si>
  <si>
    <t>MC Price</t>
  </si>
  <si>
    <t>expiry</t>
  </si>
  <si>
    <t>Trial #</t>
  </si>
  <si>
    <t>Antithetic</t>
  </si>
  <si>
    <t>Moment Matched</t>
  </si>
  <si>
    <t>Exact</t>
  </si>
  <si>
    <t>Normal Deviates</t>
  </si>
  <si>
    <t>MM</t>
  </si>
  <si>
    <t>S(expiry)</t>
  </si>
  <si>
    <t>Payoff</t>
  </si>
  <si>
    <t>#</t>
  </si>
  <si>
    <t>Pricing Call option by MC with and without Stratified Samping</t>
  </si>
  <si>
    <t>Stratified</t>
  </si>
</sst>
</file>

<file path=xl/styles.xml><?xml version="1.0" encoding="utf-8"?>
<styleSheet xmlns="http://schemas.openxmlformats.org/spreadsheetml/2006/main">
  <numFmts count="6">
    <numFmt numFmtId="176" formatCode="0.000000"/>
    <numFmt numFmtId="177" formatCode="0.0000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4">
    <font>
      <sz val="11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6" fillId="0" borderId="0" applyFont="0" applyFill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1" fillId="8" borderId="18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16" borderId="21" applyNumberFormat="0" applyFont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7" fillId="0" borderId="22" applyNumberFormat="0" applyFill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7" fillId="0" borderId="17" applyNumberFormat="0" applyFill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4" fillId="15" borderId="20" applyNumberFormat="0" applyAlignment="0" applyProtection="0">
      <alignment vertical="center"/>
    </xf>
    <xf numFmtId="0" fontId="21" fillId="15" borderId="18" applyNumberFormat="0" applyAlignment="0" applyProtection="0">
      <alignment vertical="center"/>
    </xf>
    <xf numFmtId="0" fontId="18" fillId="24" borderId="23" applyNumberFormat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2" fillId="0" borderId="19" applyNumberFormat="0" applyFill="0" applyAlignment="0" applyProtection="0">
      <alignment vertical="center"/>
    </xf>
    <xf numFmtId="0" fontId="20" fillId="0" borderId="24" applyNumberFormat="0" applyFill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</cellStyleXfs>
  <cellXfs count="5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9" fontId="0" fillId="0" borderId="4" xfId="0" applyNumberForma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 wrapText="1"/>
    </xf>
    <xf numFmtId="0" fontId="0" fillId="0" borderId="0" xfId="0" applyAlignment="1">
      <alignment horizontal="right"/>
    </xf>
    <xf numFmtId="11" fontId="0" fillId="0" borderId="2" xfId="0" applyNumberFormat="1" applyBorder="1" applyAlignment="1">
      <alignment horizontal="center"/>
    </xf>
    <xf numFmtId="11" fontId="0" fillId="0" borderId="0" xfId="0" applyNumberFormat="1" applyAlignment="1">
      <alignment horizontal="center"/>
    </xf>
    <xf numFmtId="177" fontId="0" fillId="0" borderId="5" xfId="0" applyNumberFormat="1" applyBorder="1"/>
    <xf numFmtId="177" fontId="0" fillId="0" borderId="6" xfId="0" applyNumberFormat="1" applyBorder="1"/>
    <xf numFmtId="176" fontId="0" fillId="0" borderId="5" xfId="0" applyNumberFormat="1" applyBorder="1" applyAlignment="1">
      <alignment horizontal="center"/>
    </xf>
    <xf numFmtId="177" fontId="0" fillId="0" borderId="6" xfId="0" applyNumberFormat="1" applyBorder="1" applyAlignment="1">
      <alignment horizontal="center"/>
    </xf>
    <xf numFmtId="0" fontId="0" fillId="0" borderId="2" xfId="0" applyBorder="1" applyAlignment="1">
      <alignment horizontal="center" wrapText="1"/>
    </xf>
    <xf numFmtId="176" fontId="0" fillId="0" borderId="3" xfId="0" applyNumberFormat="1" applyBorder="1"/>
    <xf numFmtId="176" fontId="0" fillId="0" borderId="4" xfId="0" applyNumberFormat="1" applyBorder="1"/>
    <xf numFmtId="0" fontId="0" fillId="0" borderId="7" xfId="0" applyBorder="1"/>
    <xf numFmtId="177" fontId="0" fillId="0" borderId="0" xfId="0" applyNumberFormat="1"/>
    <xf numFmtId="0" fontId="0" fillId="0" borderId="8" xfId="0" applyBorder="1" applyAlignment="1">
      <alignment horizontal="center"/>
    </xf>
    <xf numFmtId="0" fontId="0" fillId="0" borderId="0" xfId="0" applyFill="1" applyBorder="1" applyAlignment="1">
      <alignment horizontal="center"/>
    </xf>
    <xf numFmtId="177" fontId="0" fillId="0" borderId="0" xfId="0" applyNumberFormat="1" applyBorder="1"/>
    <xf numFmtId="177" fontId="0" fillId="0" borderId="4" xfId="0" applyNumberFormat="1" applyBorder="1"/>
    <xf numFmtId="0" fontId="0" fillId="0" borderId="0" xfId="0" applyBorder="1"/>
    <xf numFmtId="177" fontId="0" fillId="0" borderId="0" xfId="0" applyNumberFormat="1" applyBorder="1" applyAlignment="1">
      <alignment horizontal="right"/>
    </xf>
    <xf numFmtId="177" fontId="0" fillId="0" borderId="4" xfId="0" applyNumberFormat="1" applyBorder="1" applyAlignment="1">
      <alignment horizontal="right"/>
    </xf>
    <xf numFmtId="177" fontId="0" fillId="0" borderId="7" xfId="0" applyNumberFormat="1" applyBorder="1"/>
    <xf numFmtId="176" fontId="0" fillId="0" borderId="5" xfId="0" applyNumberFormat="1" applyBorder="1"/>
    <xf numFmtId="176" fontId="0" fillId="0" borderId="6" xfId="0" applyNumberFormat="1" applyBorder="1"/>
    <xf numFmtId="0" fontId="0" fillId="0" borderId="0" xfId="0" applyAlignment="1">
      <alignment vertical="center"/>
    </xf>
    <xf numFmtId="0" fontId="1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2" fillId="0" borderId="0" xfId="0" applyFont="1" applyAlignment="1">
      <alignment horizontal="center"/>
    </xf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3" fillId="2" borderId="7" xfId="0" applyFont="1" applyFill="1" applyBorder="1" applyAlignment="1">
      <alignment horizontal="center"/>
    </xf>
    <xf numFmtId="0" fontId="3" fillId="2" borderId="0" xfId="0" applyFont="1" applyFill="1" applyBorder="1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0" xfId="0" applyFill="1" applyBorder="1"/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12" xfId="0" applyFill="1" applyBorder="1"/>
    <xf numFmtId="0" fontId="0" fillId="2" borderId="13" xfId="0" applyFill="1" applyBorder="1"/>
    <xf numFmtId="0" fontId="2" fillId="0" borderId="13" xfId="0" applyFont="1" applyBorder="1" applyAlignment="1">
      <alignment horizontal="center"/>
    </xf>
    <xf numFmtId="0" fontId="0" fillId="2" borderId="14" xfId="0" applyFill="1" applyBorder="1"/>
    <xf numFmtId="0" fontId="0" fillId="2" borderId="15" xfId="0" applyFill="1" applyBorder="1"/>
    <xf numFmtId="0" fontId="0" fillId="2" borderId="16" xfId="0" applyFill="1" applyBorder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vertOverflow="ellipsis" anchor="ctr" anchorCtr="1"/>
          <a:lstStyle/>
          <a:p>
            <a:pPr algn="ctr">
              <a:defRPr sz="1800" b="1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(X,Y) Distribution</a:t>
            </a:r>
            <a:endParaRPr lang="en-US"/>
          </a:p>
        </c:rich>
      </c:tx>
      <c:layout/>
      <c:overlay val="1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790024059492563"/>
          <c:y val="0.118856031884903"/>
          <c:w val="0.883400481189851"/>
          <c:h val="0.798669388548654"/>
        </c:manualLayout>
      </c:layout>
      <c:scatterChart>
        <c:scatterStyle val="marker"/>
        <c:varyColors val="0"/>
        <c:ser>
          <c:idx val="0"/>
          <c:order val="0"/>
          <c:spPr>
            <a:noFill/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xVal>
            <c:numRef>
              <c:f>'Latin Hypercube'!$B$6:$B$15</c:f>
              <c:numCache>
                <c:formatCode>General</c:formatCode>
                <c:ptCount val="10"/>
                <c:pt idx="0" c:formatCode="General">
                  <c:v>0.931970067422988</c:v>
                </c:pt>
                <c:pt idx="1" c:formatCode="General">
                  <c:v>0.414549958612528</c:v>
                </c:pt>
                <c:pt idx="2" c:formatCode="General">
                  <c:v>0.166420009808854</c:v>
                </c:pt>
                <c:pt idx="3" c:formatCode="General">
                  <c:v>0.451344088588886</c:v>
                </c:pt>
                <c:pt idx="4" c:formatCode="General">
                  <c:v>0.141595488729063</c:v>
                </c:pt>
                <c:pt idx="5" c:formatCode="General">
                  <c:v>0.74177115884278</c:v>
                </c:pt>
                <c:pt idx="6" c:formatCode="General">
                  <c:v>0.955793748558972</c:v>
                </c:pt>
                <c:pt idx="7" c:formatCode="General">
                  <c:v>0.339086219206982</c:v>
                </c:pt>
                <c:pt idx="8" c:formatCode="General">
                  <c:v>0.734966230848856</c:v>
                </c:pt>
                <c:pt idx="9" c:formatCode="General">
                  <c:v>0.257207953932779</c:v>
                </c:pt>
              </c:numCache>
            </c:numRef>
          </c:xVal>
          <c:yVal>
            <c:numRef>
              <c:f>'Latin Hypercube'!$C$6:$C$15</c:f>
              <c:numCache>
                <c:formatCode>General</c:formatCode>
                <c:ptCount val="10"/>
                <c:pt idx="0" c:formatCode="General">
                  <c:v>0.207190136269062</c:v>
                </c:pt>
                <c:pt idx="1" c:formatCode="General">
                  <c:v>0.61741988800808</c:v>
                </c:pt>
                <c:pt idx="2" c:formatCode="General">
                  <c:v>0.940937656268348</c:v>
                </c:pt>
                <c:pt idx="3" c:formatCode="General">
                  <c:v>0.0384057183943356</c:v>
                </c:pt>
                <c:pt idx="4" c:formatCode="General">
                  <c:v>0.249003582233265</c:v>
                </c:pt>
                <c:pt idx="5" c:formatCode="General">
                  <c:v>0.388962356328814</c:v>
                </c:pt>
                <c:pt idx="6" c:formatCode="General">
                  <c:v>0.687221761397086</c:v>
                </c:pt>
                <c:pt idx="7" c:formatCode="General">
                  <c:v>0.732410653013393</c:v>
                </c:pt>
                <c:pt idx="8" c:formatCode="General">
                  <c:v>0.285496529724943</c:v>
                </c:pt>
                <c:pt idx="9" c:formatCode="General">
                  <c:v>0.267578065243921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172819968"/>
        <c:axId val="172821504"/>
      </c:scatterChart>
      <c:valAx>
        <c:axId val="172819968"/>
        <c:scaling>
          <c:orientation val="minMax"/>
          <c:max val="1"/>
          <c:min val="0"/>
        </c:scaling>
        <c:delete val="0"/>
        <c:axPos val="b"/>
        <c:majorGridlines>
          <c:spPr>
            <a:noFill/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72821504"/>
        <c:crosses val="autoZero"/>
        <c:crossBetween val="midCat"/>
        <c:majorUnit val="0.1"/>
      </c:valAx>
      <c:valAx>
        <c:axId val="172821504"/>
        <c:scaling>
          <c:orientation val="minMax"/>
          <c:max val="1"/>
          <c:min val="0"/>
        </c:scaling>
        <c:delete val="0"/>
        <c:axPos val="l"/>
        <c:majorGridlines>
          <c:spPr>
            <a:noFill/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72819968"/>
        <c:crosses val="autoZero"/>
        <c:crossBetween val="midCat"/>
        <c:majorUnit val="0.1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</a:p>
  </c:txPr>
  <c:printSettings>
    <c:headerFooter/>
    <c:pageMargins r="0.7" b="0.75" l="0.7" footer="0.3" header="0.3" t="0.7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800" b="1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861844428537342"/>
          <c:y val="0.14487532808399"/>
          <c:w val="0.880482223812933"/>
          <c:h val="0.71594881889763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"PDF: X"</c:f>
              <c:strCache>
                <c:ptCount val="1"/>
                <c:pt idx="0">
                  <c:v>PDF: 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'Latin Hypercube'!$G$6:$G$15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'Latin Hypercube'!$H$6:$H$15</c:f>
              <c:numCache>
                <c:formatCode>General</c:formatCode>
                <c:ptCount val="10"/>
                <c:pt idx="0" c:formatCode="General">
                  <c:v>0</c:v>
                </c:pt>
                <c:pt idx="1" c:formatCode="General">
                  <c:v>0.2</c:v>
                </c:pt>
                <c:pt idx="2" c:formatCode="General">
                  <c:v>0.1</c:v>
                </c:pt>
                <c:pt idx="3" c:formatCode="General">
                  <c:v>0.1</c:v>
                </c:pt>
                <c:pt idx="4" c:formatCode="General">
                  <c:v>0.2</c:v>
                </c:pt>
                <c:pt idx="5" c:formatCode="General">
                  <c:v>0</c:v>
                </c:pt>
                <c:pt idx="6" c:formatCode="General">
                  <c:v>0</c:v>
                </c:pt>
                <c:pt idx="7" c:formatCode="General">
                  <c:v>0.2</c:v>
                </c:pt>
                <c:pt idx="8" c:formatCode="General">
                  <c:v>0</c:v>
                </c:pt>
                <c:pt idx="9" c:formatCode="General">
                  <c:v>0.2</c:v>
                </c:pt>
              </c:numCache>
            </c:numRef>
          </c:val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2849792"/>
        <c:axId val="172872064"/>
      </c:barChart>
      <c:catAx>
        <c:axId val="172849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72872064"/>
        <c:crosses val="autoZero"/>
        <c:auto val="1"/>
        <c:lblAlgn val="ctr"/>
        <c:lblOffset val="100"/>
        <c:tickMarkSkip val="1"/>
        <c:noMultiLvlLbl val="0"/>
      </c:catAx>
      <c:valAx>
        <c:axId val="172872064"/>
        <c:scaling>
          <c:orientation val="minMax"/>
          <c:max val="1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72849792"/>
        <c:crosses val="autoZero"/>
        <c:crossBetween val="between"/>
        <c:majorUnit val="0.2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</a:p>
  </c:txPr>
  <c:printSettings>
    <c:headerFooter/>
    <c:pageMargins r="0.7" b="0.75" l="0.7" footer="0.3" header="0.3" t="0.7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vertOverflow="ellipsis" anchor="ctr" anchorCtr="1"/>
          <a:lstStyle/>
          <a:p>
            <a:pPr algn="ctr">
              <a:defRPr sz="1800" b="1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PDF: Y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1088585646251"/>
          <c:y val="0.143678011322965"/>
          <c:w val="0.86572891058301"/>
          <c:h val="0.71829634931997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'Latin Hypercube'!$G$6:$G$15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'Latin Hypercube'!$I$6:$I$15</c:f>
              <c:numCache>
                <c:formatCode>General</c:formatCode>
                <c:ptCount val="10"/>
                <c:pt idx="0" c:formatCode="General">
                  <c:v>0.1</c:v>
                </c:pt>
                <c:pt idx="1" c:formatCode="General">
                  <c:v>0</c:v>
                </c:pt>
                <c:pt idx="2" c:formatCode="General">
                  <c:v>0.4</c:v>
                </c:pt>
                <c:pt idx="3" c:formatCode="General">
                  <c:v>0.1</c:v>
                </c:pt>
                <c:pt idx="4" c:formatCode="General">
                  <c:v>0</c:v>
                </c:pt>
                <c:pt idx="5" c:formatCode="General">
                  <c:v>0</c:v>
                </c:pt>
                <c:pt idx="6" c:formatCode="General">
                  <c:v>0.2</c:v>
                </c:pt>
                <c:pt idx="7" c:formatCode="General">
                  <c:v>0.1</c:v>
                </c:pt>
                <c:pt idx="8" c:formatCode="General">
                  <c:v>0</c:v>
                </c:pt>
                <c:pt idx="9" c:formatCode="General">
                  <c:v>0.1</c:v>
                </c:pt>
              </c:numCache>
            </c:numRef>
          </c:val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2965888"/>
        <c:axId val="172967424"/>
      </c:barChart>
      <c:catAx>
        <c:axId val="172965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72967424"/>
        <c:crosses val="autoZero"/>
        <c:auto val="1"/>
        <c:lblAlgn val="ctr"/>
        <c:lblOffset val="100"/>
        <c:tickMarkSkip val="1"/>
        <c:noMultiLvlLbl val="0"/>
      </c:catAx>
      <c:valAx>
        <c:axId val="172967424"/>
        <c:scaling>
          <c:orientation val="minMax"/>
          <c:max val="1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72965888"/>
        <c:crosses val="autoZero"/>
        <c:crossBetween val="between"/>
        <c:majorUnit val="0.2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</a:p>
  </c:txPr>
  <c:printSettings>
    <c:headerFooter/>
    <c:pageMargins r="0.7" b="0.75" l="0.7" footer="0.3" header="0.3" t="0.7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vertOverflow="ellipsis" anchor="ctr" anchorCtr="1"/>
          <a:lstStyle/>
          <a:p>
            <a:pPr algn="ctr">
              <a:defRPr sz="1800" b="1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(X,Y) Distribution</a:t>
            </a:r>
            <a:endParaRPr lang="en-US"/>
          </a:p>
        </c:rich>
      </c:tx>
      <c:layout/>
      <c:overlay val="1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790024059492563"/>
          <c:y val="0.118856031884903"/>
          <c:w val="0.883400481189851"/>
          <c:h val="0.798669388548654"/>
        </c:manualLayout>
      </c:layout>
      <c:scatterChart>
        <c:scatterStyle val="marker"/>
        <c:varyColors val="0"/>
        <c:ser>
          <c:idx val="0"/>
          <c:order val="0"/>
          <c:spPr>
            <a:noFill/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xVal>
            <c:numRef>
              <c:f>'Latin Hypercube'!$M$6:$M$15</c:f>
              <c:numCache>
                <c:formatCode>General</c:formatCode>
                <c:ptCount val="10"/>
                <c:pt idx="0" c:formatCode="General">
                  <c:v>0.85</c:v>
                </c:pt>
                <c:pt idx="1" c:formatCode="General">
                  <c:v>0.45</c:v>
                </c:pt>
                <c:pt idx="2" c:formatCode="General">
                  <c:v>0.15</c:v>
                </c:pt>
                <c:pt idx="3" c:formatCode="General">
                  <c:v>0.55</c:v>
                </c:pt>
                <c:pt idx="4" c:formatCode="General">
                  <c:v>0.05</c:v>
                </c:pt>
                <c:pt idx="5" c:formatCode="General">
                  <c:v>0.75</c:v>
                </c:pt>
                <c:pt idx="6" c:formatCode="General">
                  <c:v>0.95</c:v>
                </c:pt>
                <c:pt idx="7" c:formatCode="General">
                  <c:v>0.35</c:v>
                </c:pt>
                <c:pt idx="8" c:formatCode="General">
                  <c:v>0.65</c:v>
                </c:pt>
                <c:pt idx="9" c:formatCode="General">
                  <c:v>0.25</c:v>
                </c:pt>
              </c:numCache>
            </c:numRef>
          </c:xVal>
          <c:yVal>
            <c:numRef>
              <c:f>'Latin Hypercube'!$N$6:$N$15</c:f>
              <c:numCache>
                <c:formatCode>General</c:formatCode>
                <c:ptCount val="10"/>
                <c:pt idx="0" c:formatCode="General">
                  <c:v>0.15</c:v>
                </c:pt>
                <c:pt idx="1" c:formatCode="General">
                  <c:v>0.65</c:v>
                </c:pt>
                <c:pt idx="2" c:formatCode="General">
                  <c:v>0.95</c:v>
                </c:pt>
                <c:pt idx="3" c:formatCode="General">
                  <c:v>0.05</c:v>
                </c:pt>
                <c:pt idx="4" c:formatCode="General">
                  <c:v>0.25</c:v>
                </c:pt>
                <c:pt idx="5" c:formatCode="General">
                  <c:v>0.55</c:v>
                </c:pt>
                <c:pt idx="6" c:formatCode="General">
                  <c:v>0.75</c:v>
                </c:pt>
                <c:pt idx="7" c:formatCode="General">
                  <c:v>0.85</c:v>
                </c:pt>
                <c:pt idx="8" c:formatCode="General">
                  <c:v>0.45</c:v>
                </c:pt>
                <c:pt idx="9" c:formatCode="General">
                  <c:v>0.35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172987520"/>
        <c:axId val="172989056"/>
      </c:scatterChart>
      <c:valAx>
        <c:axId val="172987520"/>
        <c:scaling>
          <c:orientation val="minMax"/>
          <c:max val="1"/>
          <c:min val="0"/>
        </c:scaling>
        <c:delete val="0"/>
        <c:axPos val="b"/>
        <c:majorGridlines>
          <c:spPr>
            <a:noFill/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72989056"/>
        <c:crosses val="autoZero"/>
        <c:crossBetween val="midCat"/>
        <c:majorUnit val="0.1"/>
      </c:valAx>
      <c:valAx>
        <c:axId val="172989056"/>
        <c:scaling>
          <c:orientation val="minMax"/>
          <c:max val="1"/>
          <c:min val="0"/>
        </c:scaling>
        <c:delete val="0"/>
        <c:axPos val="l"/>
        <c:majorGridlines>
          <c:spPr>
            <a:noFill/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72987520"/>
        <c:crosses val="autoZero"/>
        <c:crossBetween val="midCat"/>
        <c:majorUnit val="0.1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</a:p>
  </c:txPr>
  <c:printSettings>
    <c:headerFooter/>
    <c:pageMargins r="0.7" b="0.75" l="0.7" footer="0.3" header="0.3" t="0.7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vertOverflow="ellipsis" anchor="ctr" anchorCtr="1"/>
          <a:lstStyle/>
          <a:p>
            <a:pPr algn="ctr">
              <a:defRPr sz="1800" b="1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PDF: X</a:t>
            </a:r>
            <a:endParaRPr lang="en-US"/>
          </a:p>
        </c:rich>
      </c:tx>
      <c:layout/>
      <c:overlay val="1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861844428537342"/>
          <c:y val="0.14487532808399"/>
          <c:w val="0.880482223812933"/>
          <c:h val="0.71594881889763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'Latin Hypercube'!$R$6:$R$15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'Latin Hypercube'!$S$6:$S$15</c:f>
              <c:numCache>
                <c:formatCode>General</c:formatCode>
                <c:ptCount val="10"/>
                <c:pt idx="0" c:formatCode="General">
                  <c:v>0.1</c:v>
                </c:pt>
                <c:pt idx="1" c:formatCode="General">
                  <c:v>0.1</c:v>
                </c:pt>
                <c:pt idx="2" c:formatCode="General">
                  <c:v>0.1</c:v>
                </c:pt>
                <c:pt idx="3" c:formatCode="General">
                  <c:v>0.1</c:v>
                </c:pt>
                <c:pt idx="4" c:formatCode="General">
                  <c:v>0.1</c:v>
                </c:pt>
                <c:pt idx="5" c:formatCode="General">
                  <c:v>0.1</c:v>
                </c:pt>
                <c:pt idx="6" c:formatCode="General">
                  <c:v>0.1</c:v>
                </c:pt>
                <c:pt idx="7" c:formatCode="General">
                  <c:v>0.1</c:v>
                </c:pt>
                <c:pt idx="8" c:formatCode="General">
                  <c:v>0.1</c:v>
                </c:pt>
                <c:pt idx="9" c:formatCode="General">
                  <c:v>0.1</c:v>
                </c:pt>
              </c:numCache>
            </c:numRef>
          </c:val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3021440"/>
        <c:axId val="173023232"/>
      </c:barChart>
      <c:catAx>
        <c:axId val="173021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73023232"/>
        <c:crosses val="autoZero"/>
        <c:auto val="1"/>
        <c:lblAlgn val="ctr"/>
        <c:lblOffset val="100"/>
        <c:tickMarkSkip val="1"/>
        <c:noMultiLvlLbl val="0"/>
      </c:catAx>
      <c:valAx>
        <c:axId val="173023232"/>
        <c:scaling>
          <c:orientation val="minMax"/>
          <c:max val="1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73021440"/>
        <c:crosses val="autoZero"/>
        <c:crossBetween val="between"/>
        <c:majorUnit val="0.2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</a:p>
  </c:txPr>
  <c:printSettings>
    <c:headerFooter/>
    <c:pageMargins r="0.7" b="0.75" l="0.7" footer="0.3" header="0.3" t="0.7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vertOverflow="ellipsis" anchor="ctr" anchorCtr="1"/>
          <a:lstStyle/>
          <a:p>
            <a:pPr algn="ctr">
              <a:defRPr sz="1800" b="1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PDF: Y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1088585646251"/>
          <c:y val="0.143678011322965"/>
          <c:w val="0.86572891058301"/>
          <c:h val="0.71829634931997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'Latin Hypercube'!$R$6:$R$15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'Latin Hypercube'!$T$6:$T$15</c:f>
              <c:numCache>
                <c:formatCode>General</c:formatCode>
                <c:ptCount val="10"/>
                <c:pt idx="0" c:formatCode="General">
                  <c:v>0.1</c:v>
                </c:pt>
                <c:pt idx="1" c:formatCode="General">
                  <c:v>0.1</c:v>
                </c:pt>
                <c:pt idx="2" c:formatCode="General">
                  <c:v>0.1</c:v>
                </c:pt>
                <c:pt idx="3" c:formatCode="General">
                  <c:v>0.1</c:v>
                </c:pt>
                <c:pt idx="4" c:formatCode="General">
                  <c:v>0.1</c:v>
                </c:pt>
                <c:pt idx="5" c:formatCode="General">
                  <c:v>0.1</c:v>
                </c:pt>
                <c:pt idx="6" c:formatCode="General">
                  <c:v>0.1</c:v>
                </c:pt>
                <c:pt idx="7" c:formatCode="General">
                  <c:v>0.1</c:v>
                </c:pt>
                <c:pt idx="8" c:formatCode="General">
                  <c:v>0.1</c:v>
                </c:pt>
                <c:pt idx="9" c:formatCode="General">
                  <c:v>0.1</c:v>
                </c:pt>
              </c:numCache>
            </c:numRef>
          </c:val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3063552"/>
        <c:axId val="173057152"/>
      </c:barChart>
      <c:catAx>
        <c:axId val="173063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73057152"/>
        <c:crosses val="autoZero"/>
        <c:auto val="1"/>
        <c:lblAlgn val="ctr"/>
        <c:lblOffset val="100"/>
        <c:tickMarkSkip val="1"/>
        <c:noMultiLvlLbl val="0"/>
      </c:catAx>
      <c:valAx>
        <c:axId val="173057152"/>
        <c:scaling>
          <c:orientation val="minMax"/>
          <c:max val="1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73063552"/>
        <c:crosses val="autoZero"/>
        <c:crossBetween val="between"/>
        <c:majorUnit val="0.2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</a:p>
  </c:txPr>
  <c:printSettings>
    <c:headerFooter/>
    <c:pageMargins r="0.7" b="0.75" l="0.7" footer="0.3" header="0.3" t="0.7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vertOverflow="ellipsis" anchor="ctr" anchorCtr="1"/>
          <a:lstStyle/>
          <a:p>
            <a:pPr algn="ctr">
              <a:defRPr sz="1800" b="1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Call Option Monte Carlo Prices</a:t>
            </a:r>
            <a:endParaRPr lang="en-US"/>
          </a:p>
        </c:rich>
      </c:tx>
      <c:layout/>
      <c:overlay val="1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844748437654656"/>
          <c:y val="0.149780037486716"/>
          <c:w val="0.883328316080126"/>
          <c:h val="0.747101159745291"/>
        </c:manualLayout>
      </c:layout>
      <c:lineChart>
        <c:grouping val="standard"/>
        <c:varyColors val="0"/>
        <c:ser>
          <c:idx val="0"/>
          <c:order val="0"/>
          <c:tx>
            <c:strRef>
              <c:f>'Moment Matching'!$J$7</c:f>
              <c:strCache>
                <c:ptCount val="1"/>
                <c:pt idx="0">
                  <c:v>Antithetic</c:v>
                </c:pt>
              </c:strCache>
            </c:strRef>
          </c:tx>
          <c:spPr>
            <a:noFill/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val>
            <c:numRef>
              <c:f>'Moment Matching'!$J$8:$J$17</c:f>
              <c:numCache>
                <c:formatCode>0.0000</c:formatCode>
                <c:ptCount val="10"/>
                <c:pt idx="0">
                  <c:v>27.5418675588416</c:v>
                </c:pt>
                <c:pt idx="1">
                  <c:v>26.5173225804867</c:v>
                </c:pt>
                <c:pt idx="2">
                  <c:v>28.7784967198436</c:v>
                </c:pt>
                <c:pt idx="3">
                  <c:v>35.8148890490733</c:v>
                </c:pt>
                <c:pt idx="4">
                  <c:v>37.3178213407416</c:v>
                </c:pt>
                <c:pt idx="5">
                  <c:v>34.4517954060094</c:v>
                </c:pt>
                <c:pt idx="6">
                  <c:v>25.2979881993668</c:v>
                </c:pt>
                <c:pt idx="7">
                  <c:v>23.6106130047528</c:v>
                </c:pt>
                <c:pt idx="8">
                  <c:v>27.6779519695672</c:v>
                </c:pt>
                <c:pt idx="9">
                  <c:v>24.0778539645097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'Moment Matching'!$K$7</c:f>
              <c:strCache>
                <c:ptCount val="1"/>
                <c:pt idx="0">
                  <c:v>Moment Matched</c:v>
                </c:pt>
              </c:strCache>
            </c:strRef>
          </c:tx>
          <c:spPr>
            <a:noFill/>
            <a:ln w="28575">
              <a:noFill/>
            </a:ln>
            <a:effectLst/>
          </c:spPr>
          <c:marker>
            <c:symbol val="square"/>
            <c:size val="7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  <a:effectLst/>
            </c:spPr>
          </c:marker>
          <c:val>
            <c:numRef>
              <c:f>'Moment Matching'!$K$8:$K$17</c:f>
              <c:numCache>
                <c:formatCode>0.0000</c:formatCode>
                <c:ptCount val="10"/>
                <c:pt idx="0">
                  <c:v>27.8827028853097</c:v>
                </c:pt>
                <c:pt idx="1">
                  <c:v>28.6842695026238</c:v>
                </c:pt>
                <c:pt idx="2">
                  <c:v>28.5354232776643</c:v>
                </c:pt>
                <c:pt idx="3">
                  <c:v>28.4448912249366</c:v>
                </c:pt>
                <c:pt idx="4">
                  <c:v>28.3496541005754</c:v>
                </c:pt>
                <c:pt idx="5">
                  <c:v>28.4643030393458</c:v>
                </c:pt>
                <c:pt idx="6">
                  <c:v>28.1680159687131</c:v>
                </c:pt>
                <c:pt idx="7">
                  <c:v>28.2148727979031</c:v>
                </c:pt>
                <c:pt idx="8">
                  <c:v>28.5225739999466</c:v>
                </c:pt>
                <c:pt idx="9">
                  <c:v>28.4649935411149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'Moment Matching'!$L$7</c:f>
              <c:strCache>
                <c:ptCount val="1"/>
                <c:pt idx="0">
                  <c:v>Exact</c:v>
                </c:pt>
              </c:strCache>
            </c:strRef>
          </c:tx>
          <c:spPr>
            <a:noFill/>
            <a:ln w="28575">
              <a:noFill/>
            </a:ln>
            <a:effectLst/>
          </c:spPr>
          <c:marker>
            <c:symbol val="triangle"/>
            <c:size val="7"/>
            <c:spPr>
              <a:solidFill>
                <a:schemeClr val="accent3"/>
              </a:solidFill>
              <a:ln>
                <a:solidFill>
                  <a:schemeClr val="accent3"/>
                </a:solidFill>
              </a:ln>
              <a:effectLst/>
            </c:spPr>
          </c:marker>
          <c:val>
            <c:numRef>
              <c:f>'Moment Matching'!$L$8:$L$17</c:f>
              <c:numCache>
                <c:formatCode>0.0000</c:formatCode>
                <c:ptCount val="10"/>
                <c:pt idx="0">
                  <c:v>28.3122397106544</c:v>
                </c:pt>
                <c:pt idx="1">
                  <c:v>28.3122397106544</c:v>
                </c:pt>
                <c:pt idx="2">
                  <c:v>28.3122397106544</c:v>
                </c:pt>
                <c:pt idx="3">
                  <c:v>28.3122397106544</c:v>
                </c:pt>
                <c:pt idx="4">
                  <c:v>28.3122397106544</c:v>
                </c:pt>
                <c:pt idx="5">
                  <c:v>28.3122397106544</c:v>
                </c:pt>
                <c:pt idx="6">
                  <c:v>28.3122397106544</c:v>
                </c:pt>
                <c:pt idx="7">
                  <c:v>28.3122397106544</c:v>
                </c:pt>
                <c:pt idx="8">
                  <c:v>28.3122397106544</c:v>
                </c:pt>
                <c:pt idx="9">
                  <c:v>28.3122397106544</c:v>
                </c:pt>
              </c:numCache>
            </c:numRef>
          </c: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047488"/>
        <c:axId val="140049408"/>
      </c:lineChart>
      <c:catAx>
        <c:axId val="140047488"/>
        <c:scaling>
          <c:orientation val="minMax"/>
        </c:scaling>
        <c:delete val="0"/>
        <c:axPos val="b"/>
        <c:title>
          <c:tx>
            <c:rich>
              <a:bodyPr vertOverflow="ellipsis" anchor="ctr" anchorCtr="1"/>
              <a:lstStyle/>
              <a:p>
                <a:pPr algn="ctr">
                  <a:defRPr sz="1000" b="1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MC Trials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40049408"/>
        <c:crosses val="autoZero"/>
        <c:auto val="1"/>
        <c:lblAlgn val="ctr"/>
        <c:lblOffset val="100"/>
        <c:tickMarkSkip val="1"/>
        <c:noMultiLvlLbl val="0"/>
      </c:catAx>
      <c:valAx>
        <c:axId val="140049408"/>
        <c:scaling>
          <c:orientation val="minMax"/>
        </c:scaling>
        <c:delete val="0"/>
        <c:axPos val="l"/>
        <c:numFmt formatCode="0" sourceLinked="0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40047488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4417810907577"/>
          <c:y val="0.635742914759558"/>
          <c:w val="0.172543354236409"/>
          <c:h val="0.204269396028751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2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</a:p>
  </c:txPr>
  <c:printSettings>
    <c:headerFooter/>
    <c:pageMargins r="0.7" b="0.75" l="0.7" footer="0.3" header="0.3" t="0.7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vertOverflow="ellipsis" anchor="ctr" anchorCtr="1"/>
          <a:lstStyle/>
          <a:p>
            <a:pPr algn="ctr">
              <a:defRPr sz="1800" b="1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Call Option Monte Carlo Prices</a:t>
            </a:r>
            <a:endParaRPr lang="en-US"/>
          </a:p>
        </c:rich>
      </c:tx>
      <c:layout/>
      <c:overlay val="1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844748437654656"/>
          <c:y val="0.149780037486716"/>
          <c:w val="0.883328316080126"/>
          <c:h val="0.747101159745291"/>
        </c:manualLayout>
      </c:layout>
      <c:lineChart>
        <c:grouping val="standard"/>
        <c:varyColors val="0"/>
        <c:ser>
          <c:idx val="0"/>
          <c:order val="0"/>
          <c:tx>
            <c:strRef>
              <c:f>'Stratified Sampling'!$J$7</c:f>
              <c:strCache>
                <c:ptCount val="1"/>
                <c:pt idx="0">
                  <c:v>Antithetic</c:v>
                </c:pt>
              </c:strCache>
            </c:strRef>
          </c:tx>
          <c:spPr>
            <a:noFill/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val>
            <c:numRef>
              <c:f>'Stratified Sampling'!$J$8:$J$17</c:f>
              <c:numCache>
                <c:formatCode>0.0000</c:formatCode>
                <c:ptCount val="10"/>
                <c:pt idx="0">
                  <c:v>27.5418675588416</c:v>
                </c:pt>
                <c:pt idx="1">
                  <c:v>26.5173225804867</c:v>
                </c:pt>
                <c:pt idx="2">
                  <c:v>28.7784967198436</c:v>
                </c:pt>
                <c:pt idx="3">
                  <c:v>35.8148890490733</c:v>
                </c:pt>
                <c:pt idx="4">
                  <c:v>37.3178213407416</c:v>
                </c:pt>
                <c:pt idx="5">
                  <c:v>34.4517954060094</c:v>
                </c:pt>
                <c:pt idx="6">
                  <c:v>25.2979881993668</c:v>
                </c:pt>
                <c:pt idx="7">
                  <c:v>23.6106130047528</c:v>
                </c:pt>
                <c:pt idx="8">
                  <c:v>27.6779519695672</c:v>
                </c:pt>
                <c:pt idx="9">
                  <c:v>24.0778539645097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'Stratified Sampling'!$K$7</c:f>
              <c:strCache>
                <c:ptCount val="1"/>
                <c:pt idx="0">
                  <c:v>Stratified</c:v>
                </c:pt>
              </c:strCache>
            </c:strRef>
          </c:tx>
          <c:spPr>
            <a:noFill/>
            <a:ln w="28575">
              <a:noFill/>
            </a:ln>
            <a:effectLst/>
          </c:spPr>
          <c:marker>
            <c:symbol val="square"/>
            <c:size val="7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  <a:effectLst/>
            </c:spPr>
          </c:marker>
          <c:val>
            <c:numRef>
              <c:f>'Stratified Sampling'!$K$8:$K$17</c:f>
              <c:numCache>
                <c:formatCode>0.0000</c:formatCode>
                <c:ptCount val="10"/>
                <c:pt idx="0">
                  <c:v>27.879151298796</c:v>
                </c:pt>
                <c:pt idx="1">
                  <c:v>27.879151298796</c:v>
                </c:pt>
                <c:pt idx="2">
                  <c:v>27.879151298796</c:v>
                </c:pt>
                <c:pt idx="3">
                  <c:v>27.879151298796</c:v>
                </c:pt>
                <c:pt idx="4">
                  <c:v>27.879151298796</c:v>
                </c:pt>
                <c:pt idx="5">
                  <c:v>27.879151298796</c:v>
                </c:pt>
                <c:pt idx="6">
                  <c:v>27.879151298796</c:v>
                </c:pt>
                <c:pt idx="7">
                  <c:v>27.879151298796</c:v>
                </c:pt>
                <c:pt idx="8">
                  <c:v>27.879151298796</c:v>
                </c:pt>
                <c:pt idx="9">
                  <c:v>27.879151298796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'Stratified Sampling'!$L$7</c:f>
              <c:strCache>
                <c:ptCount val="1"/>
                <c:pt idx="0">
                  <c:v>Exact</c:v>
                </c:pt>
              </c:strCache>
            </c:strRef>
          </c:tx>
          <c:spPr>
            <a:noFill/>
            <a:ln w="28575">
              <a:noFill/>
            </a:ln>
            <a:effectLst/>
          </c:spPr>
          <c:marker>
            <c:symbol val="triangle"/>
            <c:size val="7"/>
            <c:spPr>
              <a:solidFill>
                <a:schemeClr val="accent3"/>
              </a:solidFill>
              <a:ln>
                <a:solidFill>
                  <a:schemeClr val="accent3"/>
                </a:solidFill>
              </a:ln>
              <a:effectLst/>
            </c:spPr>
          </c:marker>
          <c:val>
            <c:numRef>
              <c:f>'Stratified Sampling'!$L$8:$L$17</c:f>
              <c:numCache>
                <c:formatCode>0.0000</c:formatCode>
                <c:ptCount val="10"/>
                <c:pt idx="0">
                  <c:v>28.3122397106544</c:v>
                </c:pt>
                <c:pt idx="1">
                  <c:v>28.3122397106544</c:v>
                </c:pt>
                <c:pt idx="2">
                  <c:v>28.3122397106544</c:v>
                </c:pt>
                <c:pt idx="3">
                  <c:v>28.3122397106544</c:v>
                </c:pt>
                <c:pt idx="4">
                  <c:v>28.3122397106544</c:v>
                </c:pt>
                <c:pt idx="5">
                  <c:v>28.3122397106544</c:v>
                </c:pt>
                <c:pt idx="6">
                  <c:v>28.3122397106544</c:v>
                </c:pt>
                <c:pt idx="7">
                  <c:v>28.3122397106544</c:v>
                </c:pt>
                <c:pt idx="8">
                  <c:v>28.3122397106544</c:v>
                </c:pt>
                <c:pt idx="9">
                  <c:v>28.3122397106544</c:v>
                </c:pt>
              </c:numCache>
            </c:numRef>
          </c: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428416"/>
        <c:axId val="140430336"/>
      </c:lineChart>
      <c:catAx>
        <c:axId val="140428416"/>
        <c:scaling>
          <c:orientation val="minMax"/>
        </c:scaling>
        <c:delete val="0"/>
        <c:axPos val="b"/>
        <c:title>
          <c:tx>
            <c:rich>
              <a:bodyPr vertOverflow="ellipsis" anchor="ctr" anchorCtr="1"/>
              <a:lstStyle/>
              <a:p>
                <a:pPr algn="ctr">
                  <a:defRPr sz="1000" b="1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MC Trials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40430336"/>
        <c:crosses val="autoZero"/>
        <c:auto val="1"/>
        <c:lblAlgn val="ctr"/>
        <c:lblOffset val="100"/>
        <c:tickMarkSkip val="1"/>
        <c:noMultiLvlLbl val="0"/>
      </c:catAx>
      <c:valAx>
        <c:axId val="140430336"/>
        <c:scaling>
          <c:orientation val="minMax"/>
        </c:scaling>
        <c:delete val="0"/>
        <c:axPos val="l"/>
        <c:numFmt formatCode="0" sourceLinked="0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40428416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4417810907577"/>
          <c:y val="0.635742914759558"/>
          <c:w val="0.172543354236409"/>
          <c:h val="0.204269396028751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2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</a:p>
  </c:txPr>
  <c:printSettings>
    <c:headerFooter/>
    <c:pageMargins r="0.7" b="0.75" l="0.7" footer="0.3" header="0.3" t="0.75"/>
    <c:pageSetup/>
  </c:printSettings>
</c:chartSpace>
</file>

<file path=xl/drawings/_rels/drawing1.xml.rels><?xml version="1.0" encoding="UTF-8" standalone="yes"?>
<Relationships xmlns="http://schemas.openxmlformats.org/package/2006/relationships"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114300</xdr:colOff>
      <xdr:row>16</xdr:row>
      <xdr:rowOff>9524</xdr:rowOff>
    </xdr:from>
    <xdr:to>
      <xdr:col>9</xdr:col>
      <xdr:colOff>304800</xdr:colOff>
      <xdr:row>36</xdr:row>
      <xdr:rowOff>57149</xdr:rowOff>
    </xdr:to>
    <xdr:graphicFrame>
      <xdr:nvGraphicFramePr>
        <xdr:cNvPr id="2" name="Chart 1"/>
        <xdr:cNvGraphicFramePr/>
      </xdr:nvGraphicFramePr>
      <xdr:xfrm>
        <a:off x="114300" y="3051175"/>
        <a:ext cx="5345430" cy="36290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123824</xdr:colOff>
      <xdr:row>36</xdr:row>
      <xdr:rowOff>133350</xdr:rowOff>
    </xdr:from>
    <xdr:to>
      <xdr:col>9</xdr:col>
      <xdr:colOff>323849</xdr:colOff>
      <xdr:row>48</xdr:row>
      <xdr:rowOff>133350</xdr:rowOff>
    </xdr:to>
    <xdr:graphicFrame>
      <xdr:nvGraphicFramePr>
        <xdr:cNvPr id="3" name="Chart 2"/>
        <xdr:cNvGraphicFramePr/>
      </xdr:nvGraphicFramePr>
      <xdr:xfrm>
        <a:off x="123190" y="6757035"/>
        <a:ext cx="5354955" cy="2148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123825</xdr:colOff>
      <xdr:row>48</xdr:row>
      <xdr:rowOff>180975</xdr:rowOff>
    </xdr:from>
    <xdr:to>
      <xdr:col>9</xdr:col>
      <xdr:colOff>314325</xdr:colOff>
      <xdr:row>61</xdr:row>
      <xdr:rowOff>9525</xdr:rowOff>
    </xdr:to>
    <xdr:graphicFrame>
      <xdr:nvGraphicFramePr>
        <xdr:cNvPr id="4" name="Chart 3"/>
        <xdr:cNvGraphicFramePr/>
      </xdr:nvGraphicFramePr>
      <xdr:xfrm>
        <a:off x="123825" y="8951595"/>
        <a:ext cx="5345430" cy="21583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16</xdr:row>
      <xdr:rowOff>0</xdr:rowOff>
    </xdr:from>
    <xdr:to>
      <xdr:col>20</xdr:col>
      <xdr:colOff>133350</xdr:colOff>
      <xdr:row>36</xdr:row>
      <xdr:rowOff>47625</xdr:rowOff>
    </xdr:to>
    <xdr:graphicFrame>
      <xdr:nvGraphicFramePr>
        <xdr:cNvPr id="5" name="Chart 4"/>
        <xdr:cNvGraphicFramePr/>
      </xdr:nvGraphicFramePr>
      <xdr:xfrm>
        <a:off x="6685915" y="3042285"/>
        <a:ext cx="4952365" cy="36290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0</xdr:colOff>
      <xdr:row>37</xdr:row>
      <xdr:rowOff>0</xdr:rowOff>
    </xdr:from>
    <xdr:to>
      <xdr:col>20</xdr:col>
      <xdr:colOff>142875</xdr:colOff>
      <xdr:row>49</xdr:row>
      <xdr:rowOff>0</xdr:rowOff>
    </xdr:to>
    <xdr:graphicFrame>
      <xdr:nvGraphicFramePr>
        <xdr:cNvPr id="6" name="Chart 5"/>
        <xdr:cNvGraphicFramePr/>
      </xdr:nvGraphicFramePr>
      <xdr:xfrm>
        <a:off x="6685915" y="6802755"/>
        <a:ext cx="4961890" cy="2148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49</xdr:row>
      <xdr:rowOff>0</xdr:rowOff>
    </xdr:from>
    <xdr:to>
      <xdr:col>20</xdr:col>
      <xdr:colOff>133350</xdr:colOff>
      <xdr:row>61</xdr:row>
      <xdr:rowOff>19050</xdr:rowOff>
    </xdr:to>
    <xdr:graphicFrame>
      <xdr:nvGraphicFramePr>
        <xdr:cNvPr id="7" name="Chart 6"/>
        <xdr:cNvGraphicFramePr/>
      </xdr:nvGraphicFramePr>
      <xdr:xfrm>
        <a:off x="6685915" y="8951595"/>
        <a:ext cx="4952365" cy="21678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352424</xdr:colOff>
      <xdr:row>18</xdr:row>
      <xdr:rowOff>42862</xdr:rowOff>
    </xdr:from>
    <xdr:to>
      <xdr:col>19</xdr:col>
      <xdr:colOff>361949</xdr:colOff>
      <xdr:row>38</xdr:row>
      <xdr:rowOff>57150</xdr:rowOff>
    </xdr:to>
    <xdr:graphicFrame>
      <xdr:nvGraphicFramePr>
        <xdr:cNvPr id="3" name="Chart 2"/>
        <xdr:cNvGraphicFramePr/>
      </xdr:nvGraphicFramePr>
      <xdr:xfrm>
        <a:off x="6339840" y="3296285"/>
        <a:ext cx="8531225" cy="35960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257174</xdr:colOff>
      <xdr:row>17</xdr:row>
      <xdr:rowOff>109537</xdr:rowOff>
    </xdr:from>
    <xdr:to>
      <xdr:col>19</xdr:col>
      <xdr:colOff>266699</xdr:colOff>
      <xdr:row>37</xdr:row>
      <xdr:rowOff>123825</xdr:rowOff>
    </xdr:to>
    <xdr:graphicFrame>
      <xdr:nvGraphicFramePr>
        <xdr:cNvPr id="2" name="Chart 1"/>
        <xdr:cNvGraphicFramePr/>
      </xdr:nvGraphicFramePr>
      <xdr:xfrm>
        <a:off x="6244590" y="3183890"/>
        <a:ext cx="8314055" cy="35960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U62"/>
  <sheetViews>
    <sheetView workbookViewId="0">
      <selection activeCell="B6" sqref="B6"/>
    </sheetView>
  </sheetViews>
  <sheetFormatPr defaultColWidth="9" defaultRowHeight="14.1"/>
  <cols>
    <col min="1" max="1" width="5.57017543859649" customWidth="1"/>
    <col min="2" max="2" width="12.7894736842105"/>
    <col min="4" max="4" width="6.14035087719298" customWidth="1"/>
    <col min="5" max="5" width="7.85964912280702" customWidth="1"/>
    <col min="6" max="6" width="7.71052631578947" customWidth="1"/>
    <col min="7" max="7" width="6.14035087719298" customWidth="1"/>
    <col min="8" max="9" width="8" customWidth="1"/>
    <col min="10" max="10" width="6.85964912280702" customWidth="1"/>
    <col min="12" max="12" width="5.28947368421053" customWidth="1"/>
    <col min="15" max="15" width="6.14035087719298" customWidth="1"/>
    <col min="18" max="18" width="6.42982456140351" customWidth="1"/>
    <col min="21" max="21" width="5.57017543859649" customWidth="1"/>
  </cols>
  <sheetData>
    <row r="1" s="35" customFormat="1" ht="18.75" customHeight="1" spans="1:21">
      <c r="A1" s="36" t="s">
        <v>0</v>
      </c>
      <c r="B1" s="37"/>
      <c r="C1" s="37"/>
      <c r="D1" s="37"/>
      <c r="E1" s="37"/>
      <c r="F1" s="37"/>
      <c r="G1" s="36" t="s">
        <v>1</v>
      </c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</row>
    <row r="2" ht="26.25" customHeight="1" spans="2:21">
      <c r="B2" s="38" t="s">
        <v>2</v>
      </c>
      <c r="C2" s="38"/>
      <c r="D2" s="38"/>
      <c r="E2" s="38"/>
      <c r="F2" s="38"/>
      <c r="G2" s="38"/>
      <c r="H2" s="38"/>
      <c r="I2" s="38"/>
      <c r="L2" s="53" t="s">
        <v>3</v>
      </c>
      <c r="M2" s="53"/>
      <c r="N2" s="53"/>
      <c r="O2" s="53"/>
      <c r="P2" s="53"/>
      <c r="Q2" s="53"/>
      <c r="R2" s="53"/>
      <c r="S2" s="53"/>
      <c r="T2" s="53"/>
      <c r="U2" s="53"/>
    </row>
    <row r="3" ht="11.25" customHeight="1" spans="1:21">
      <c r="A3" s="39"/>
      <c r="B3" s="40"/>
      <c r="C3" s="40"/>
      <c r="D3" s="40"/>
      <c r="E3" s="40"/>
      <c r="F3" s="40"/>
      <c r="G3" s="40"/>
      <c r="H3" s="40"/>
      <c r="I3" s="40"/>
      <c r="J3" s="54"/>
      <c r="L3" s="39"/>
      <c r="M3" s="40"/>
      <c r="N3" s="40"/>
      <c r="O3" s="40"/>
      <c r="P3" s="40"/>
      <c r="Q3" s="40"/>
      <c r="R3" s="40"/>
      <c r="S3" s="40"/>
      <c r="T3" s="40"/>
      <c r="U3" s="54"/>
    </row>
    <row r="4" spans="1:21">
      <c r="A4" s="41"/>
      <c r="B4" s="42" t="s">
        <v>4</v>
      </c>
      <c r="C4" s="42"/>
      <c r="D4" s="43"/>
      <c r="E4" s="42" t="s">
        <v>5</v>
      </c>
      <c r="F4" s="42"/>
      <c r="G4" s="43"/>
      <c r="H4" s="42" t="s">
        <v>6</v>
      </c>
      <c r="I4" s="42"/>
      <c r="J4" s="55"/>
      <c r="L4" s="41"/>
      <c r="M4" s="42" t="s">
        <v>4</v>
      </c>
      <c r="N4" s="42"/>
      <c r="O4" s="43"/>
      <c r="P4" s="42" t="s">
        <v>5</v>
      </c>
      <c r="Q4" s="42"/>
      <c r="R4" s="43"/>
      <c r="S4" s="42" t="s">
        <v>6</v>
      </c>
      <c r="T4" s="42"/>
      <c r="U4" s="55"/>
    </row>
    <row r="5" spans="1:21">
      <c r="A5" s="41"/>
      <c r="B5" s="44" t="s">
        <v>7</v>
      </c>
      <c r="C5" s="45" t="s">
        <v>8</v>
      </c>
      <c r="D5" s="43"/>
      <c r="E5" s="44" t="s">
        <v>7</v>
      </c>
      <c r="F5" s="45" t="s">
        <v>8</v>
      </c>
      <c r="G5" s="43"/>
      <c r="H5" s="44" t="s">
        <v>7</v>
      </c>
      <c r="I5" s="45" t="s">
        <v>8</v>
      </c>
      <c r="J5" s="55"/>
      <c r="L5" s="41"/>
      <c r="M5" s="44" t="s">
        <v>7</v>
      </c>
      <c r="N5" s="45" t="s">
        <v>8</v>
      </c>
      <c r="O5" s="43"/>
      <c r="P5" s="44" t="s">
        <v>7</v>
      </c>
      <c r="Q5" s="45" t="s">
        <v>8</v>
      </c>
      <c r="R5" s="43"/>
      <c r="S5" s="44" t="s">
        <v>7</v>
      </c>
      <c r="T5" s="45" t="s">
        <v>8</v>
      </c>
      <c r="U5" s="55"/>
    </row>
    <row r="6" spans="1:21">
      <c r="A6" s="41">
        <v>1</v>
      </c>
      <c r="B6" s="46">
        <f ca="1" t="shared" ref="B6:B15" si="0">RAND()</f>
        <v>0.931970067422988</v>
      </c>
      <c r="C6" s="47">
        <f ca="1" t="shared" ref="C6:C15" si="1">RAND()</f>
        <v>0.207190136269062</v>
      </c>
      <c r="D6" s="48">
        <f t="shared" ref="D6:D15" si="2">$A6/$A$15</f>
        <v>0.1</v>
      </c>
      <c r="E6" s="46">
        <f ca="1" t="shared" ref="E6:E15" si="3">COUNTIF($B$6:$B$15,"&lt;="&amp;$D6)</f>
        <v>0</v>
      </c>
      <c r="F6" s="47">
        <f ca="1" t="shared" ref="F6:F15" si="4">COUNTIF($C$6:$C$15,"&lt;="&amp;$D6)</f>
        <v>1</v>
      </c>
      <c r="G6" s="48">
        <f t="shared" ref="G6:G15" si="5">D6</f>
        <v>0.1</v>
      </c>
      <c r="H6" s="46">
        <f ca="1">E6/10</f>
        <v>0</v>
      </c>
      <c r="I6" s="47">
        <f ca="1">F6/10</f>
        <v>0.1</v>
      </c>
      <c r="J6" s="55"/>
      <c r="L6" s="41">
        <f t="shared" ref="L6:L15" si="6">A6</f>
        <v>1</v>
      </c>
      <c r="M6" s="46">
        <f ca="1" t="shared" ref="M6:M15" si="7">_xlfn.RANK.EQ(B6,B$6:B$15,1)/10-0.05</f>
        <v>0.85</v>
      </c>
      <c r="N6" s="47">
        <f ca="1" t="shared" ref="N6:N15" si="8">_xlfn.RANK.EQ(C6,C$6:C$15,1)/10-0.05</f>
        <v>0.15</v>
      </c>
      <c r="O6" s="48">
        <f t="shared" ref="O6:O15" si="9">$A6/$A$15</f>
        <v>0.1</v>
      </c>
      <c r="P6" s="46">
        <f ca="1" t="shared" ref="P6:P15" si="10">COUNTIF($M$6:$M$15,"&lt;="&amp;$O6)</f>
        <v>1</v>
      </c>
      <c r="Q6" s="47">
        <f ca="1" t="shared" ref="Q6:Q15" si="11">COUNTIF($N$6:$N$15,"&lt;="&amp;$O6)</f>
        <v>1</v>
      </c>
      <c r="R6" s="48">
        <f t="shared" ref="R6:R15" si="12">O6</f>
        <v>0.1</v>
      </c>
      <c r="S6" s="46">
        <f ca="1">P6/10</f>
        <v>0.1</v>
      </c>
      <c r="T6" s="47">
        <f ca="1">Q6/10</f>
        <v>0.1</v>
      </c>
      <c r="U6" s="55"/>
    </row>
    <row r="7" spans="1:21">
      <c r="A7" s="41">
        <f t="shared" ref="A7:A15" si="13">A6+1</f>
        <v>2</v>
      </c>
      <c r="B7" s="46">
        <f ca="1">RAND()</f>
        <v>0.414549958612528</v>
      </c>
      <c r="C7" s="47">
        <f ca="1" t="shared" si="1"/>
        <v>0.61741988800808</v>
      </c>
      <c r="D7" s="48">
        <f t="shared" si="2"/>
        <v>0.2</v>
      </c>
      <c r="E7" s="46">
        <f ca="1" t="shared" si="3"/>
        <v>2</v>
      </c>
      <c r="F7" s="47">
        <f ca="1" t="shared" si="4"/>
        <v>1</v>
      </c>
      <c r="G7" s="48">
        <f t="shared" si="5"/>
        <v>0.2</v>
      </c>
      <c r="H7" s="46">
        <f ca="1" t="shared" ref="H7:H15" si="14">(E7-E6)/10</f>
        <v>0.2</v>
      </c>
      <c r="I7" s="47">
        <f ca="1" t="shared" ref="I7:I15" si="15">(F7-F6)/10</f>
        <v>0</v>
      </c>
      <c r="J7" s="55"/>
      <c r="L7" s="41">
        <f t="shared" si="6"/>
        <v>2</v>
      </c>
      <c r="M7" s="46">
        <f ca="1" t="shared" si="7"/>
        <v>0.45</v>
      </c>
      <c r="N7" s="47">
        <f ca="1" t="shared" si="8"/>
        <v>0.65</v>
      </c>
      <c r="O7" s="48">
        <f t="shared" si="9"/>
        <v>0.2</v>
      </c>
      <c r="P7" s="46">
        <f ca="1" t="shared" si="10"/>
        <v>2</v>
      </c>
      <c r="Q7" s="47">
        <f ca="1" t="shared" si="11"/>
        <v>2</v>
      </c>
      <c r="R7" s="48">
        <f t="shared" si="12"/>
        <v>0.2</v>
      </c>
      <c r="S7" s="46">
        <f ca="1" t="shared" ref="S7:S15" si="16">(P7-P6)/10</f>
        <v>0.1</v>
      </c>
      <c r="T7" s="47">
        <f ca="1" t="shared" ref="T7:T15" si="17">(Q7-Q6)/10</f>
        <v>0.1</v>
      </c>
      <c r="U7" s="55"/>
    </row>
    <row r="8" spans="1:21">
      <c r="A8" s="41">
        <f t="shared" si="13"/>
        <v>3</v>
      </c>
      <c r="B8" s="46">
        <f ca="1" t="shared" si="0"/>
        <v>0.166420009808854</v>
      </c>
      <c r="C8" s="47">
        <f ca="1" t="shared" si="1"/>
        <v>0.940937656268348</v>
      </c>
      <c r="D8" s="48">
        <f t="shared" si="2"/>
        <v>0.3</v>
      </c>
      <c r="E8" s="46">
        <f ca="1" t="shared" si="3"/>
        <v>3</v>
      </c>
      <c r="F8" s="47">
        <f ca="1" t="shared" si="4"/>
        <v>5</v>
      </c>
      <c r="G8" s="48">
        <f t="shared" si="5"/>
        <v>0.3</v>
      </c>
      <c r="H8" s="46">
        <f ca="1" t="shared" si="14"/>
        <v>0.1</v>
      </c>
      <c r="I8" s="47">
        <f ca="1" t="shared" si="15"/>
        <v>0.4</v>
      </c>
      <c r="J8" s="55"/>
      <c r="L8" s="41">
        <f t="shared" si="6"/>
        <v>3</v>
      </c>
      <c r="M8" s="46">
        <f ca="1" t="shared" si="7"/>
        <v>0.15</v>
      </c>
      <c r="N8" s="47">
        <f ca="1" t="shared" si="8"/>
        <v>0.95</v>
      </c>
      <c r="O8" s="48">
        <f t="shared" si="9"/>
        <v>0.3</v>
      </c>
      <c r="P8" s="46">
        <f ca="1" t="shared" si="10"/>
        <v>3</v>
      </c>
      <c r="Q8" s="47">
        <f ca="1" t="shared" si="11"/>
        <v>3</v>
      </c>
      <c r="R8" s="48">
        <f t="shared" si="12"/>
        <v>0.3</v>
      </c>
      <c r="S8" s="46">
        <f ca="1" t="shared" si="16"/>
        <v>0.1</v>
      </c>
      <c r="T8" s="47">
        <f ca="1" t="shared" si="17"/>
        <v>0.1</v>
      </c>
      <c r="U8" s="55"/>
    </row>
    <row r="9" spans="1:21">
      <c r="A9" s="41">
        <f t="shared" si="13"/>
        <v>4</v>
      </c>
      <c r="B9" s="46">
        <f ca="1" t="shared" si="0"/>
        <v>0.451344088588886</v>
      </c>
      <c r="C9" s="47">
        <f ca="1" t="shared" si="1"/>
        <v>0.0384057183943356</v>
      </c>
      <c r="D9" s="48">
        <f t="shared" si="2"/>
        <v>0.4</v>
      </c>
      <c r="E9" s="46">
        <f ca="1" t="shared" si="3"/>
        <v>4</v>
      </c>
      <c r="F9" s="47">
        <f ca="1" t="shared" si="4"/>
        <v>6</v>
      </c>
      <c r="G9" s="48">
        <f t="shared" si="5"/>
        <v>0.4</v>
      </c>
      <c r="H9" s="46">
        <f ca="1" t="shared" si="14"/>
        <v>0.1</v>
      </c>
      <c r="I9" s="47">
        <f ca="1" t="shared" si="15"/>
        <v>0.1</v>
      </c>
      <c r="J9" s="55"/>
      <c r="L9" s="41">
        <f t="shared" si="6"/>
        <v>4</v>
      </c>
      <c r="M9" s="46">
        <f ca="1" t="shared" si="7"/>
        <v>0.55</v>
      </c>
      <c r="N9" s="47">
        <f ca="1" t="shared" si="8"/>
        <v>0.05</v>
      </c>
      <c r="O9" s="48">
        <f t="shared" si="9"/>
        <v>0.4</v>
      </c>
      <c r="P9" s="46">
        <f ca="1" t="shared" si="10"/>
        <v>4</v>
      </c>
      <c r="Q9" s="47">
        <f ca="1" t="shared" si="11"/>
        <v>4</v>
      </c>
      <c r="R9" s="48">
        <f t="shared" si="12"/>
        <v>0.4</v>
      </c>
      <c r="S9" s="46">
        <f ca="1" t="shared" si="16"/>
        <v>0.1</v>
      </c>
      <c r="T9" s="47">
        <f ca="1" t="shared" si="17"/>
        <v>0.1</v>
      </c>
      <c r="U9" s="55"/>
    </row>
    <row r="10" spans="1:21">
      <c r="A10" s="41">
        <f t="shared" si="13"/>
        <v>5</v>
      </c>
      <c r="B10" s="46">
        <f ca="1" t="shared" si="0"/>
        <v>0.141595488729063</v>
      </c>
      <c r="C10" s="47">
        <f ca="1" t="shared" si="1"/>
        <v>0.249003582233265</v>
      </c>
      <c r="D10" s="48">
        <f t="shared" si="2"/>
        <v>0.5</v>
      </c>
      <c r="E10" s="46">
        <f ca="1" t="shared" si="3"/>
        <v>6</v>
      </c>
      <c r="F10" s="47">
        <f ca="1" t="shared" si="4"/>
        <v>6</v>
      </c>
      <c r="G10" s="48">
        <f t="shared" si="5"/>
        <v>0.5</v>
      </c>
      <c r="H10" s="46">
        <f ca="1" t="shared" si="14"/>
        <v>0.2</v>
      </c>
      <c r="I10" s="47">
        <f ca="1" t="shared" si="15"/>
        <v>0</v>
      </c>
      <c r="J10" s="55"/>
      <c r="L10" s="41">
        <f t="shared" si="6"/>
        <v>5</v>
      </c>
      <c r="M10" s="46">
        <f ca="1" t="shared" si="7"/>
        <v>0.05</v>
      </c>
      <c r="N10" s="47">
        <f ca="1" t="shared" si="8"/>
        <v>0.25</v>
      </c>
      <c r="O10" s="48">
        <f t="shared" si="9"/>
        <v>0.5</v>
      </c>
      <c r="P10" s="46">
        <f ca="1" t="shared" si="10"/>
        <v>5</v>
      </c>
      <c r="Q10" s="47">
        <f ca="1" t="shared" si="11"/>
        <v>5</v>
      </c>
      <c r="R10" s="48">
        <f t="shared" si="12"/>
        <v>0.5</v>
      </c>
      <c r="S10" s="46">
        <f ca="1" t="shared" si="16"/>
        <v>0.1</v>
      </c>
      <c r="T10" s="47">
        <f ca="1" t="shared" si="17"/>
        <v>0.1</v>
      </c>
      <c r="U10" s="55"/>
    </row>
    <row r="11" spans="1:21">
      <c r="A11" s="41">
        <f t="shared" si="13"/>
        <v>6</v>
      </c>
      <c r="B11" s="46">
        <f ca="1" t="shared" si="0"/>
        <v>0.74177115884278</v>
      </c>
      <c r="C11" s="47">
        <f ca="1" t="shared" si="1"/>
        <v>0.388962356328814</v>
      </c>
      <c r="D11" s="48">
        <f t="shared" si="2"/>
        <v>0.6</v>
      </c>
      <c r="E11" s="46">
        <f ca="1" t="shared" si="3"/>
        <v>6</v>
      </c>
      <c r="F11" s="47">
        <f ca="1" t="shared" si="4"/>
        <v>6</v>
      </c>
      <c r="G11" s="48">
        <f t="shared" si="5"/>
        <v>0.6</v>
      </c>
      <c r="H11" s="46">
        <f ca="1" t="shared" si="14"/>
        <v>0</v>
      </c>
      <c r="I11" s="47">
        <f ca="1" t="shared" si="15"/>
        <v>0</v>
      </c>
      <c r="J11" s="55"/>
      <c r="L11" s="41">
        <f t="shared" si="6"/>
        <v>6</v>
      </c>
      <c r="M11" s="46">
        <f ca="1" t="shared" si="7"/>
        <v>0.75</v>
      </c>
      <c r="N11" s="47">
        <f ca="1" t="shared" si="8"/>
        <v>0.55</v>
      </c>
      <c r="O11" s="48">
        <f t="shared" si="9"/>
        <v>0.6</v>
      </c>
      <c r="P11" s="46">
        <f ca="1" t="shared" si="10"/>
        <v>6</v>
      </c>
      <c r="Q11" s="47">
        <f ca="1" t="shared" si="11"/>
        <v>6</v>
      </c>
      <c r="R11" s="48">
        <f t="shared" si="12"/>
        <v>0.6</v>
      </c>
      <c r="S11" s="46">
        <f ca="1" t="shared" si="16"/>
        <v>0.1</v>
      </c>
      <c r="T11" s="47">
        <f ca="1" t="shared" si="17"/>
        <v>0.1</v>
      </c>
      <c r="U11" s="55"/>
    </row>
    <row r="12" spans="1:21">
      <c r="A12" s="41">
        <f t="shared" si="13"/>
        <v>7</v>
      </c>
      <c r="B12" s="46">
        <f ca="1" t="shared" si="0"/>
        <v>0.955793748558972</v>
      </c>
      <c r="C12" s="47">
        <f ca="1" t="shared" si="1"/>
        <v>0.687221761397086</v>
      </c>
      <c r="D12" s="48">
        <f t="shared" si="2"/>
        <v>0.7</v>
      </c>
      <c r="E12" s="46">
        <f ca="1" t="shared" si="3"/>
        <v>6</v>
      </c>
      <c r="F12" s="47">
        <f ca="1" t="shared" si="4"/>
        <v>8</v>
      </c>
      <c r="G12" s="48">
        <f t="shared" si="5"/>
        <v>0.7</v>
      </c>
      <c r="H12" s="46">
        <f ca="1" t="shared" si="14"/>
        <v>0</v>
      </c>
      <c r="I12" s="47">
        <f ca="1" t="shared" si="15"/>
        <v>0.2</v>
      </c>
      <c r="J12" s="55"/>
      <c r="L12" s="41">
        <f t="shared" si="6"/>
        <v>7</v>
      </c>
      <c r="M12" s="46">
        <f ca="1" t="shared" si="7"/>
        <v>0.95</v>
      </c>
      <c r="N12" s="47">
        <f ca="1" t="shared" si="8"/>
        <v>0.75</v>
      </c>
      <c r="O12" s="48">
        <f t="shared" si="9"/>
        <v>0.7</v>
      </c>
      <c r="P12" s="46">
        <f ca="1" t="shared" si="10"/>
        <v>7</v>
      </c>
      <c r="Q12" s="47">
        <f ca="1" t="shared" si="11"/>
        <v>7</v>
      </c>
      <c r="R12" s="48">
        <f t="shared" si="12"/>
        <v>0.7</v>
      </c>
      <c r="S12" s="46">
        <f ca="1" t="shared" si="16"/>
        <v>0.1</v>
      </c>
      <c r="T12" s="47">
        <f ca="1" t="shared" si="17"/>
        <v>0.1</v>
      </c>
      <c r="U12" s="55"/>
    </row>
    <row r="13" spans="1:21">
      <c r="A13" s="41">
        <f t="shared" si="13"/>
        <v>8</v>
      </c>
      <c r="B13" s="46">
        <f ca="1" t="shared" si="0"/>
        <v>0.339086219206982</v>
      </c>
      <c r="C13" s="47">
        <f ca="1" t="shared" si="1"/>
        <v>0.732410653013393</v>
      </c>
      <c r="D13" s="48">
        <f t="shared" si="2"/>
        <v>0.8</v>
      </c>
      <c r="E13" s="46">
        <f ca="1" t="shared" si="3"/>
        <v>8</v>
      </c>
      <c r="F13" s="47">
        <f ca="1" t="shared" si="4"/>
        <v>9</v>
      </c>
      <c r="G13" s="48">
        <f t="shared" si="5"/>
        <v>0.8</v>
      </c>
      <c r="H13" s="46">
        <f ca="1" t="shared" si="14"/>
        <v>0.2</v>
      </c>
      <c r="I13" s="47">
        <f ca="1" t="shared" si="15"/>
        <v>0.1</v>
      </c>
      <c r="J13" s="55"/>
      <c r="L13" s="41">
        <f t="shared" si="6"/>
        <v>8</v>
      </c>
      <c r="M13" s="46">
        <f ca="1" t="shared" si="7"/>
        <v>0.35</v>
      </c>
      <c r="N13" s="47">
        <f ca="1" t="shared" si="8"/>
        <v>0.85</v>
      </c>
      <c r="O13" s="48">
        <f t="shared" si="9"/>
        <v>0.8</v>
      </c>
      <c r="P13" s="46">
        <f ca="1" t="shared" si="10"/>
        <v>8</v>
      </c>
      <c r="Q13" s="47">
        <f ca="1" t="shared" si="11"/>
        <v>8</v>
      </c>
      <c r="R13" s="48">
        <f t="shared" si="12"/>
        <v>0.8</v>
      </c>
      <c r="S13" s="46">
        <f ca="1" t="shared" si="16"/>
        <v>0.1</v>
      </c>
      <c r="T13" s="47">
        <f ca="1" t="shared" si="17"/>
        <v>0.1</v>
      </c>
      <c r="U13" s="55"/>
    </row>
    <row r="14" spans="1:21">
      <c r="A14" s="41">
        <f t="shared" si="13"/>
        <v>9</v>
      </c>
      <c r="B14" s="46">
        <f ca="1" t="shared" si="0"/>
        <v>0.734966230848856</v>
      </c>
      <c r="C14" s="47">
        <f ca="1" t="shared" si="1"/>
        <v>0.285496529724943</v>
      </c>
      <c r="D14" s="48">
        <f t="shared" si="2"/>
        <v>0.9</v>
      </c>
      <c r="E14" s="46">
        <f ca="1" t="shared" si="3"/>
        <v>8</v>
      </c>
      <c r="F14" s="47">
        <f ca="1" t="shared" si="4"/>
        <v>9</v>
      </c>
      <c r="G14" s="48">
        <f t="shared" si="5"/>
        <v>0.9</v>
      </c>
      <c r="H14" s="46">
        <f ca="1" t="shared" si="14"/>
        <v>0</v>
      </c>
      <c r="I14" s="47">
        <f ca="1" t="shared" si="15"/>
        <v>0</v>
      </c>
      <c r="J14" s="55"/>
      <c r="L14" s="41">
        <f t="shared" si="6"/>
        <v>9</v>
      </c>
      <c r="M14" s="46">
        <f ca="1" t="shared" si="7"/>
        <v>0.65</v>
      </c>
      <c r="N14" s="47">
        <f ca="1" t="shared" si="8"/>
        <v>0.45</v>
      </c>
      <c r="O14" s="48">
        <f t="shared" si="9"/>
        <v>0.9</v>
      </c>
      <c r="P14" s="46">
        <f ca="1" t="shared" si="10"/>
        <v>9</v>
      </c>
      <c r="Q14" s="47">
        <f ca="1" t="shared" si="11"/>
        <v>9</v>
      </c>
      <c r="R14" s="48">
        <f t="shared" si="12"/>
        <v>0.9</v>
      </c>
      <c r="S14" s="46">
        <f ca="1" t="shared" si="16"/>
        <v>0.1</v>
      </c>
      <c r="T14" s="47">
        <f ca="1" t="shared" si="17"/>
        <v>0.1</v>
      </c>
      <c r="U14" s="55"/>
    </row>
    <row r="15" spans="1:21">
      <c r="A15" s="41">
        <f t="shared" si="13"/>
        <v>10</v>
      </c>
      <c r="B15" s="49">
        <f ca="1" t="shared" si="0"/>
        <v>0.257207953932779</v>
      </c>
      <c r="C15" s="50">
        <f ca="1" t="shared" si="1"/>
        <v>0.267578065243921</v>
      </c>
      <c r="D15" s="48">
        <f t="shared" si="2"/>
        <v>1</v>
      </c>
      <c r="E15" s="49">
        <f ca="1" t="shared" si="3"/>
        <v>10</v>
      </c>
      <c r="F15" s="50">
        <f ca="1" t="shared" si="4"/>
        <v>10</v>
      </c>
      <c r="G15" s="48">
        <f t="shared" si="5"/>
        <v>1</v>
      </c>
      <c r="H15" s="49">
        <f ca="1" t="shared" si="14"/>
        <v>0.2</v>
      </c>
      <c r="I15" s="50">
        <f ca="1" t="shared" si="15"/>
        <v>0.1</v>
      </c>
      <c r="J15" s="55"/>
      <c r="L15" s="41">
        <f t="shared" si="6"/>
        <v>10</v>
      </c>
      <c r="M15" s="49">
        <f ca="1" t="shared" si="7"/>
        <v>0.25</v>
      </c>
      <c r="N15" s="50">
        <f ca="1" t="shared" si="8"/>
        <v>0.35</v>
      </c>
      <c r="O15" s="48">
        <f t="shared" si="9"/>
        <v>1</v>
      </c>
      <c r="P15" s="49">
        <f ca="1" t="shared" si="10"/>
        <v>10</v>
      </c>
      <c r="Q15" s="50">
        <f ca="1" t="shared" si="11"/>
        <v>10</v>
      </c>
      <c r="R15" s="48">
        <f t="shared" si="12"/>
        <v>1</v>
      </c>
      <c r="S15" s="49">
        <f ca="1" t="shared" si="16"/>
        <v>0.1</v>
      </c>
      <c r="T15" s="50">
        <f ca="1" t="shared" si="17"/>
        <v>0.1</v>
      </c>
      <c r="U15" s="55"/>
    </row>
    <row r="16" spans="1:21">
      <c r="A16" s="41"/>
      <c r="B16" s="48"/>
      <c r="C16" s="48"/>
      <c r="D16" s="48"/>
      <c r="E16" s="48"/>
      <c r="F16" s="48"/>
      <c r="G16" s="48"/>
      <c r="H16" s="48"/>
      <c r="I16" s="48"/>
      <c r="J16" s="55"/>
      <c r="L16" s="41"/>
      <c r="M16" s="48"/>
      <c r="N16" s="48"/>
      <c r="O16" s="48"/>
      <c r="P16" s="48"/>
      <c r="Q16" s="48"/>
      <c r="R16" s="48"/>
      <c r="S16" s="48"/>
      <c r="T16" s="48"/>
      <c r="U16" s="55"/>
    </row>
    <row r="17" spans="1:21">
      <c r="A17" s="41"/>
      <c r="B17" s="48"/>
      <c r="C17" s="48"/>
      <c r="D17" s="48"/>
      <c r="E17" s="48"/>
      <c r="F17" s="48"/>
      <c r="G17" s="48"/>
      <c r="H17" s="48"/>
      <c r="I17" s="48"/>
      <c r="J17" s="55"/>
      <c r="L17" s="41"/>
      <c r="M17" s="48"/>
      <c r="N17" s="48"/>
      <c r="O17" s="48"/>
      <c r="P17" s="48"/>
      <c r="Q17" s="48"/>
      <c r="R17" s="48"/>
      <c r="S17" s="48"/>
      <c r="T17" s="48"/>
      <c r="U17" s="55"/>
    </row>
    <row r="18" spans="1:21">
      <c r="A18" s="41"/>
      <c r="B18" s="48"/>
      <c r="C18" s="48"/>
      <c r="D18" s="48"/>
      <c r="E18" s="48"/>
      <c r="F18" s="48"/>
      <c r="G18" s="48"/>
      <c r="H18" s="48"/>
      <c r="I18" s="48"/>
      <c r="J18" s="55"/>
      <c r="L18" s="41"/>
      <c r="M18" s="48"/>
      <c r="N18" s="48"/>
      <c r="O18" s="48"/>
      <c r="P18" s="48"/>
      <c r="Q18" s="48"/>
      <c r="R18" s="48"/>
      <c r="S18" s="48"/>
      <c r="T18" s="48"/>
      <c r="U18" s="55"/>
    </row>
    <row r="19" spans="1:21">
      <c r="A19" s="41"/>
      <c r="B19" s="48"/>
      <c r="C19" s="48"/>
      <c r="D19" s="48"/>
      <c r="E19" s="48"/>
      <c r="F19" s="48"/>
      <c r="G19" s="48"/>
      <c r="H19" s="48"/>
      <c r="I19" s="48"/>
      <c r="J19" s="55"/>
      <c r="L19" s="41"/>
      <c r="M19" s="48"/>
      <c r="N19" s="48"/>
      <c r="O19" s="48"/>
      <c r="P19" s="48"/>
      <c r="Q19" s="48"/>
      <c r="R19" s="48"/>
      <c r="S19" s="48"/>
      <c r="T19" s="48"/>
      <c r="U19" s="55"/>
    </row>
    <row r="20" spans="1:21">
      <c r="A20" s="41"/>
      <c r="B20" s="48"/>
      <c r="C20" s="48"/>
      <c r="D20" s="48"/>
      <c r="E20" s="48"/>
      <c r="F20" s="48"/>
      <c r="G20" s="48"/>
      <c r="H20" s="48"/>
      <c r="I20" s="48"/>
      <c r="J20" s="55"/>
      <c r="L20" s="41"/>
      <c r="M20" s="48"/>
      <c r="N20" s="48"/>
      <c r="O20" s="48"/>
      <c r="P20" s="48"/>
      <c r="Q20" s="48"/>
      <c r="R20" s="48"/>
      <c r="S20" s="48"/>
      <c r="T20" s="48"/>
      <c r="U20" s="55"/>
    </row>
    <row r="21" spans="1:21">
      <c r="A21" s="41"/>
      <c r="B21" s="48"/>
      <c r="C21" s="48"/>
      <c r="D21" s="48"/>
      <c r="E21" s="48"/>
      <c r="F21" s="48"/>
      <c r="G21" s="48"/>
      <c r="H21" s="48"/>
      <c r="I21" s="48"/>
      <c r="J21" s="55"/>
      <c r="L21" s="41"/>
      <c r="M21" s="48"/>
      <c r="N21" s="48"/>
      <c r="O21" s="48"/>
      <c r="P21" s="48"/>
      <c r="Q21" s="48"/>
      <c r="R21" s="48"/>
      <c r="S21" s="48"/>
      <c r="T21" s="48"/>
      <c r="U21" s="55"/>
    </row>
    <row r="22" spans="1:21">
      <c r="A22" s="41"/>
      <c r="B22" s="48"/>
      <c r="C22" s="48"/>
      <c r="D22" s="48"/>
      <c r="E22" s="48"/>
      <c r="F22" s="48"/>
      <c r="G22" s="48"/>
      <c r="H22" s="48"/>
      <c r="I22" s="48"/>
      <c r="J22" s="55"/>
      <c r="L22" s="41"/>
      <c r="M22" s="48"/>
      <c r="N22" s="48"/>
      <c r="O22" s="48"/>
      <c r="P22" s="48"/>
      <c r="Q22" s="48"/>
      <c r="R22" s="48"/>
      <c r="S22" s="48"/>
      <c r="T22" s="48"/>
      <c r="U22" s="55"/>
    </row>
    <row r="23" spans="1:21">
      <c r="A23" s="41"/>
      <c r="B23" s="48"/>
      <c r="C23" s="48"/>
      <c r="D23" s="48"/>
      <c r="E23" s="48"/>
      <c r="F23" s="48"/>
      <c r="G23" s="48"/>
      <c r="H23" s="48"/>
      <c r="I23" s="48"/>
      <c r="J23" s="55"/>
      <c r="L23" s="41"/>
      <c r="M23" s="48"/>
      <c r="N23" s="48"/>
      <c r="O23" s="48"/>
      <c r="P23" s="48"/>
      <c r="Q23" s="48"/>
      <c r="R23" s="48"/>
      <c r="S23" s="48"/>
      <c r="T23" s="48"/>
      <c r="U23" s="55"/>
    </row>
    <row r="24" spans="1:21">
      <c r="A24" s="41"/>
      <c r="B24" s="48"/>
      <c r="C24" s="48"/>
      <c r="D24" s="48"/>
      <c r="E24" s="48"/>
      <c r="F24" s="48"/>
      <c r="G24" s="48"/>
      <c r="H24" s="48"/>
      <c r="I24" s="48"/>
      <c r="J24" s="55"/>
      <c r="L24" s="41"/>
      <c r="M24" s="48"/>
      <c r="N24" s="48"/>
      <c r="O24" s="48"/>
      <c r="P24" s="48"/>
      <c r="Q24" s="48"/>
      <c r="R24" s="48"/>
      <c r="S24" s="48"/>
      <c r="T24" s="48"/>
      <c r="U24" s="55"/>
    </row>
    <row r="25" spans="1:21">
      <c r="A25" s="41"/>
      <c r="B25" s="48"/>
      <c r="C25" s="48"/>
      <c r="D25" s="48"/>
      <c r="E25" s="48"/>
      <c r="F25" s="48"/>
      <c r="G25" s="48"/>
      <c r="H25" s="48"/>
      <c r="I25" s="48"/>
      <c r="J25" s="55"/>
      <c r="L25" s="41"/>
      <c r="M25" s="48"/>
      <c r="N25" s="48"/>
      <c r="O25" s="48"/>
      <c r="P25" s="48"/>
      <c r="Q25" s="48"/>
      <c r="R25" s="48"/>
      <c r="S25" s="48"/>
      <c r="T25" s="48"/>
      <c r="U25" s="55"/>
    </row>
    <row r="26" spans="1:21">
      <c r="A26" s="41"/>
      <c r="B26" s="48"/>
      <c r="C26" s="48"/>
      <c r="D26" s="48"/>
      <c r="E26" s="48"/>
      <c r="F26" s="48"/>
      <c r="G26" s="48"/>
      <c r="H26" s="48"/>
      <c r="I26" s="48"/>
      <c r="J26" s="55"/>
      <c r="L26" s="41"/>
      <c r="M26" s="48"/>
      <c r="N26" s="48"/>
      <c r="O26" s="48"/>
      <c r="P26" s="48"/>
      <c r="Q26" s="48"/>
      <c r="R26" s="48"/>
      <c r="S26" s="48"/>
      <c r="T26" s="48"/>
      <c r="U26" s="55"/>
    </row>
    <row r="27" spans="1:21">
      <c r="A27" s="41"/>
      <c r="B27" s="48"/>
      <c r="C27" s="48"/>
      <c r="D27" s="48"/>
      <c r="E27" s="48"/>
      <c r="F27" s="48"/>
      <c r="G27" s="48"/>
      <c r="H27" s="48"/>
      <c r="I27" s="48"/>
      <c r="J27" s="55"/>
      <c r="L27" s="41"/>
      <c r="M27" s="48"/>
      <c r="N27" s="48"/>
      <c r="O27" s="48"/>
      <c r="P27" s="48"/>
      <c r="Q27" s="48"/>
      <c r="R27" s="48"/>
      <c r="S27" s="48"/>
      <c r="T27" s="48"/>
      <c r="U27" s="55"/>
    </row>
    <row r="28" spans="1:21">
      <c r="A28" s="41"/>
      <c r="B28" s="48"/>
      <c r="C28" s="48"/>
      <c r="D28" s="48"/>
      <c r="E28" s="48"/>
      <c r="F28" s="48"/>
      <c r="G28" s="48"/>
      <c r="H28" s="48"/>
      <c r="I28" s="48"/>
      <c r="J28" s="55"/>
      <c r="L28" s="41"/>
      <c r="M28" s="48"/>
      <c r="N28" s="48"/>
      <c r="O28" s="48"/>
      <c r="P28" s="48"/>
      <c r="Q28" s="48"/>
      <c r="R28" s="48"/>
      <c r="S28" s="48"/>
      <c r="T28" s="48"/>
      <c r="U28" s="55"/>
    </row>
    <row r="29" spans="1:21">
      <c r="A29" s="41"/>
      <c r="B29" s="48"/>
      <c r="C29" s="48"/>
      <c r="D29" s="48"/>
      <c r="E29" s="48"/>
      <c r="F29" s="48"/>
      <c r="G29" s="48"/>
      <c r="H29" s="48"/>
      <c r="I29" s="48"/>
      <c r="J29" s="55"/>
      <c r="L29" s="41"/>
      <c r="M29" s="48"/>
      <c r="N29" s="48"/>
      <c r="O29" s="48"/>
      <c r="P29" s="48"/>
      <c r="Q29" s="48"/>
      <c r="R29" s="48"/>
      <c r="S29" s="48"/>
      <c r="T29" s="48"/>
      <c r="U29" s="55"/>
    </row>
    <row r="30" spans="1:21">
      <c r="A30" s="41"/>
      <c r="B30" s="48"/>
      <c r="C30" s="48"/>
      <c r="D30" s="48"/>
      <c r="E30" s="48"/>
      <c r="F30" s="48"/>
      <c r="G30" s="48"/>
      <c r="H30" s="48"/>
      <c r="I30" s="48"/>
      <c r="J30" s="55"/>
      <c r="L30" s="41"/>
      <c r="M30" s="48"/>
      <c r="N30" s="48"/>
      <c r="O30" s="48"/>
      <c r="P30" s="48"/>
      <c r="Q30" s="48"/>
      <c r="R30" s="48"/>
      <c r="S30" s="48"/>
      <c r="T30" s="48"/>
      <c r="U30" s="55"/>
    </row>
    <row r="31" spans="1:21">
      <c r="A31" s="41"/>
      <c r="B31" s="48"/>
      <c r="C31" s="48"/>
      <c r="D31" s="48"/>
      <c r="E31" s="48"/>
      <c r="F31" s="48"/>
      <c r="G31" s="48"/>
      <c r="H31" s="48"/>
      <c r="I31" s="48"/>
      <c r="J31" s="55"/>
      <c r="L31" s="41"/>
      <c r="M31" s="48"/>
      <c r="N31" s="48"/>
      <c r="O31" s="48"/>
      <c r="P31" s="48"/>
      <c r="Q31" s="48"/>
      <c r="R31" s="48"/>
      <c r="S31" s="48"/>
      <c r="T31" s="48"/>
      <c r="U31" s="55"/>
    </row>
    <row r="32" spans="1:21">
      <c r="A32" s="41"/>
      <c r="B32" s="48"/>
      <c r="C32" s="48"/>
      <c r="D32" s="48"/>
      <c r="E32" s="48"/>
      <c r="F32" s="48"/>
      <c r="G32" s="48"/>
      <c r="H32" s="48"/>
      <c r="I32" s="48"/>
      <c r="J32" s="55"/>
      <c r="L32" s="41"/>
      <c r="M32" s="48"/>
      <c r="N32" s="48"/>
      <c r="O32" s="48"/>
      <c r="P32" s="48"/>
      <c r="Q32" s="48"/>
      <c r="R32" s="48"/>
      <c r="S32" s="48"/>
      <c r="T32" s="48"/>
      <c r="U32" s="55"/>
    </row>
    <row r="33" spans="1:21">
      <c r="A33" s="41"/>
      <c r="B33" s="48"/>
      <c r="C33" s="48"/>
      <c r="D33" s="48"/>
      <c r="E33" s="48"/>
      <c r="F33" s="48"/>
      <c r="G33" s="48"/>
      <c r="H33" s="48"/>
      <c r="I33" s="48"/>
      <c r="J33" s="55"/>
      <c r="L33" s="41"/>
      <c r="M33" s="48"/>
      <c r="N33" s="48"/>
      <c r="O33" s="48"/>
      <c r="P33" s="48"/>
      <c r="Q33" s="48"/>
      <c r="R33" s="48"/>
      <c r="S33" s="48"/>
      <c r="T33" s="48"/>
      <c r="U33" s="55"/>
    </row>
    <row r="34" spans="1:21">
      <c r="A34" s="41"/>
      <c r="B34" s="48"/>
      <c r="C34" s="48"/>
      <c r="D34" s="48"/>
      <c r="E34" s="48"/>
      <c r="F34" s="48"/>
      <c r="G34" s="48"/>
      <c r="H34" s="48"/>
      <c r="I34" s="48"/>
      <c r="J34" s="55"/>
      <c r="L34" s="41"/>
      <c r="M34" s="48"/>
      <c r="N34" s="48"/>
      <c r="O34" s="48"/>
      <c r="P34" s="48"/>
      <c r="Q34" s="48"/>
      <c r="R34" s="48"/>
      <c r="S34" s="48"/>
      <c r="T34" s="48"/>
      <c r="U34" s="55"/>
    </row>
    <row r="35" spans="1:21">
      <c r="A35" s="41"/>
      <c r="B35" s="48"/>
      <c r="C35" s="48"/>
      <c r="D35" s="48"/>
      <c r="E35" s="48"/>
      <c r="F35" s="48"/>
      <c r="G35" s="48"/>
      <c r="H35" s="48"/>
      <c r="I35" s="48"/>
      <c r="J35" s="55"/>
      <c r="L35" s="41"/>
      <c r="M35" s="48"/>
      <c r="N35" s="48"/>
      <c r="O35" s="48"/>
      <c r="P35" s="48"/>
      <c r="Q35" s="48"/>
      <c r="R35" s="48"/>
      <c r="S35" s="48"/>
      <c r="T35" s="48"/>
      <c r="U35" s="55"/>
    </row>
    <row r="36" spans="1:21">
      <c r="A36" s="41"/>
      <c r="B36" s="48"/>
      <c r="C36" s="48"/>
      <c r="D36" s="48"/>
      <c r="E36" s="48"/>
      <c r="F36" s="48"/>
      <c r="G36" s="48"/>
      <c r="H36" s="48"/>
      <c r="I36" s="48"/>
      <c r="J36" s="55"/>
      <c r="L36" s="41"/>
      <c r="M36" s="48"/>
      <c r="N36" s="48"/>
      <c r="O36" s="48"/>
      <c r="P36" s="48"/>
      <c r="Q36" s="48"/>
      <c r="R36" s="48"/>
      <c r="S36" s="48"/>
      <c r="T36" s="48"/>
      <c r="U36" s="55"/>
    </row>
    <row r="37" spans="1:21">
      <c r="A37" s="41"/>
      <c r="B37" s="48"/>
      <c r="C37" s="48"/>
      <c r="D37" s="48"/>
      <c r="E37" s="48"/>
      <c r="F37" s="48"/>
      <c r="G37" s="48"/>
      <c r="H37" s="48"/>
      <c r="I37" s="48"/>
      <c r="J37" s="55"/>
      <c r="L37" s="41"/>
      <c r="M37" s="48"/>
      <c r="N37" s="48"/>
      <c r="O37" s="48"/>
      <c r="P37" s="48"/>
      <c r="Q37" s="48"/>
      <c r="R37" s="48"/>
      <c r="S37" s="48"/>
      <c r="T37" s="48"/>
      <c r="U37" s="55"/>
    </row>
    <row r="38" spans="1:21">
      <c r="A38" s="41"/>
      <c r="B38" s="48"/>
      <c r="C38" s="48"/>
      <c r="D38" s="48"/>
      <c r="E38" s="48"/>
      <c r="F38" s="48"/>
      <c r="G38" s="48"/>
      <c r="H38" s="48"/>
      <c r="I38" s="48"/>
      <c r="J38" s="55"/>
      <c r="L38" s="41"/>
      <c r="M38" s="48"/>
      <c r="N38" s="48"/>
      <c r="O38" s="48"/>
      <c r="P38" s="48"/>
      <c r="Q38" s="48"/>
      <c r="R38" s="48"/>
      <c r="S38" s="48"/>
      <c r="T38" s="48"/>
      <c r="U38" s="55"/>
    </row>
    <row r="39" spans="1:21">
      <c r="A39" s="41"/>
      <c r="B39" s="48"/>
      <c r="C39" s="48"/>
      <c r="D39" s="48"/>
      <c r="E39" s="48"/>
      <c r="F39" s="48"/>
      <c r="G39" s="48"/>
      <c r="H39" s="48"/>
      <c r="I39" s="48"/>
      <c r="J39" s="55"/>
      <c r="L39" s="41"/>
      <c r="M39" s="48"/>
      <c r="N39" s="48"/>
      <c r="O39" s="48"/>
      <c r="P39" s="48"/>
      <c r="Q39" s="48"/>
      <c r="R39" s="48"/>
      <c r="S39" s="48"/>
      <c r="T39" s="48"/>
      <c r="U39" s="55"/>
    </row>
    <row r="40" spans="1:21">
      <c r="A40" s="41"/>
      <c r="B40" s="48"/>
      <c r="C40" s="48"/>
      <c r="D40" s="48"/>
      <c r="E40" s="48"/>
      <c r="F40" s="48"/>
      <c r="G40" s="48"/>
      <c r="H40" s="48"/>
      <c r="I40" s="48"/>
      <c r="J40" s="55"/>
      <c r="L40" s="41"/>
      <c r="M40" s="48"/>
      <c r="N40" s="48"/>
      <c r="O40" s="48"/>
      <c r="P40" s="48"/>
      <c r="Q40" s="48"/>
      <c r="R40" s="48"/>
      <c r="S40" s="48"/>
      <c r="T40" s="48"/>
      <c r="U40" s="55"/>
    </row>
    <row r="41" spans="1:21">
      <c r="A41" s="41"/>
      <c r="B41" s="48"/>
      <c r="C41" s="48"/>
      <c r="D41" s="48"/>
      <c r="E41" s="48"/>
      <c r="F41" s="48"/>
      <c r="G41" s="48"/>
      <c r="H41" s="48"/>
      <c r="I41" s="48"/>
      <c r="J41" s="55"/>
      <c r="L41" s="41"/>
      <c r="M41" s="48"/>
      <c r="N41" s="48"/>
      <c r="O41" s="48"/>
      <c r="P41" s="48"/>
      <c r="Q41" s="48"/>
      <c r="R41" s="48"/>
      <c r="S41" s="48"/>
      <c r="T41" s="48"/>
      <c r="U41" s="55"/>
    </row>
    <row r="42" spans="1:21">
      <c r="A42" s="41"/>
      <c r="B42" s="48"/>
      <c r="C42" s="48"/>
      <c r="D42" s="48"/>
      <c r="E42" s="48"/>
      <c r="F42" s="48"/>
      <c r="G42" s="48"/>
      <c r="H42" s="48"/>
      <c r="I42" s="48"/>
      <c r="J42" s="55"/>
      <c r="L42" s="41"/>
      <c r="M42" s="48"/>
      <c r="N42" s="48"/>
      <c r="O42" s="48"/>
      <c r="P42" s="48"/>
      <c r="Q42" s="48"/>
      <c r="R42" s="48"/>
      <c r="S42" s="48"/>
      <c r="T42" s="48"/>
      <c r="U42" s="55"/>
    </row>
    <row r="43" spans="1:21">
      <c r="A43" s="41"/>
      <c r="B43" s="48"/>
      <c r="C43" s="48"/>
      <c r="D43" s="48"/>
      <c r="E43" s="48"/>
      <c r="F43" s="48"/>
      <c r="G43" s="48"/>
      <c r="H43" s="48"/>
      <c r="I43" s="48"/>
      <c r="J43" s="55"/>
      <c r="L43" s="41"/>
      <c r="M43" s="48"/>
      <c r="N43" s="48"/>
      <c r="O43" s="48"/>
      <c r="P43" s="48"/>
      <c r="Q43" s="48"/>
      <c r="R43" s="48"/>
      <c r="S43" s="48"/>
      <c r="T43" s="48"/>
      <c r="U43" s="55"/>
    </row>
    <row r="44" spans="1:21">
      <c r="A44" s="41"/>
      <c r="B44" s="48"/>
      <c r="C44" s="48"/>
      <c r="D44" s="48"/>
      <c r="E44" s="48"/>
      <c r="F44" s="48"/>
      <c r="G44" s="48"/>
      <c r="H44" s="48"/>
      <c r="I44" s="48"/>
      <c r="J44" s="55"/>
      <c r="L44" s="41"/>
      <c r="M44" s="48"/>
      <c r="N44" s="48"/>
      <c r="O44" s="48"/>
      <c r="P44" s="48"/>
      <c r="Q44" s="48"/>
      <c r="R44" s="48"/>
      <c r="S44" s="48"/>
      <c r="T44" s="48"/>
      <c r="U44" s="55"/>
    </row>
    <row r="45" spans="1:21">
      <c r="A45" s="41"/>
      <c r="B45" s="48"/>
      <c r="C45" s="48"/>
      <c r="D45" s="48"/>
      <c r="E45" s="48"/>
      <c r="F45" s="48"/>
      <c r="G45" s="48"/>
      <c r="H45" s="48"/>
      <c r="I45" s="48"/>
      <c r="J45" s="55"/>
      <c r="L45" s="41"/>
      <c r="M45" s="48"/>
      <c r="N45" s="48"/>
      <c r="O45" s="48"/>
      <c r="P45" s="48"/>
      <c r="Q45" s="48"/>
      <c r="R45" s="48"/>
      <c r="S45" s="48"/>
      <c r="T45" s="48"/>
      <c r="U45" s="55"/>
    </row>
    <row r="46" spans="1:21">
      <c r="A46" s="41"/>
      <c r="B46" s="48"/>
      <c r="C46" s="48"/>
      <c r="D46" s="48"/>
      <c r="E46" s="48"/>
      <c r="F46" s="48"/>
      <c r="G46" s="48"/>
      <c r="H46" s="48"/>
      <c r="I46" s="48"/>
      <c r="J46" s="55"/>
      <c r="L46" s="41"/>
      <c r="M46" s="48"/>
      <c r="N46" s="48"/>
      <c r="O46" s="48"/>
      <c r="P46" s="48"/>
      <c r="Q46" s="48"/>
      <c r="R46" s="48"/>
      <c r="S46" s="48"/>
      <c r="T46" s="48"/>
      <c r="U46" s="55"/>
    </row>
    <row r="47" spans="1:21">
      <c r="A47" s="41"/>
      <c r="B47" s="48"/>
      <c r="C47" s="48"/>
      <c r="D47" s="48"/>
      <c r="E47" s="48"/>
      <c r="F47" s="48"/>
      <c r="G47" s="48"/>
      <c r="H47" s="48"/>
      <c r="I47" s="48"/>
      <c r="J47" s="55"/>
      <c r="L47" s="41"/>
      <c r="M47" s="48"/>
      <c r="N47" s="48"/>
      <c r="O47" s="48"/>
      <c r="P47" s="48"/>
      <c r="Q47" s="48"/>
      <c r="R47" s="48"/>
      <c r="S47" s="48"/>
      <c r="T47" s="48"/>
      <c r="U47" s="55"/>
    </row>
    <row r="48" spans="1:21">
      <c r="A48" s="41"/>
      <c r="B48" s="48"/>
      <c r="C48" s="48"/>
      <c r="D48" s="48"/>
      <c r="E48" s="48"/>
      <c r="F48" s="48"/>
      <c r="G48" s="48"/>
      <c r="H48" s="48"/>
      <c r="I48" s="48"/>
      <c r="J48" s="55"/>
      <c r="L48" s="41"/>
      <c r="M48" s="48"/>
      <c r="N48" s="48"/>
      <c r="O48" s="48"/>
      <c r="P48" s="48"/>
      <c r="Q48" s="48"/>
      <c r="R48" s="48"/>
      <c r="S48" s="48"/>
      <c r="T48" s="48"/>
      <c r="U48" s="55"/>
    </row>
    <row r="49" spans="1:21">
      <c r="A49" s="41"/>
      <c r="B49" s="48"/>
      <c r="C49" s="48"/>
      <c r="D49" s="48"/>
      <c r="E49" s="48"/>
      <c r="F49" s="48"/>
      <c r="G49" s="48"/>
      <c r="H49" s="48"/>
      <c r="I49" s="48"/>
      <c r="J49" s="55"/>
      <c r="L49" s="41"/>
      <c r="M49" s="48"/>
      <c r="N49" s="48"/>
      <c r="O49" s="48"/>
      <c r="P49" s="48"/>
      <c r="Q49" s="48"/>
      <c r="R49" s="48"/>
      <c r="S49" s="48"/>
      <c r="T49" s="48"/>
      <c r="U49" s="55"/>
    </row>
    <row r="50" spans="1:21">
      <c r="A50" s="41"/>
      <c r="B50" s="48"/>
      <c r="C50" s="48"/>
      <c r="D50" s="48"/>
      <c r="E50" s="48"/>
      <c r="F50" s="48"/>
      <c r="G50" s="48"/>
      <c r="H50" s="48"/>
      <c r="I50" s="48"/>
      <c r="J50" s="55"/>
      <c r="L50" s="41"/>
      <c r="M50" s="48"/>
      <c r="N50" s="48"/>
      <c r="O50" s="48"/>
      <c r="P50" s="48"/>
      <c r="Q50" s="48"/>
      <c r="R50" s="48"/>
      <c r="S50" s="48"/>
      <c r="T50" s="48"/>
      <c r="U50" s="55"/>
    </row>
    <row r="51" spans="1:21">
      <c r="A51" s="41"/>
      <c r="B51" s="48"/>
      <c r="C51" s="48"/>
      <c r="D51" s="48"/>
      <c r="E51" s="48"/>
      <c r="F51" s="48"/>
      <c r="G51" s="48"/>
      <c r="H51" s="48"/>
      <c r="I51" s="48"/>
      <c r="J51" s="55"/>
      <c r="L51" s="41"/>
      <c r="M51" s="48"/>
      <c r="N51" s="48"/>
      <c r="O51" s="48"/>
      <c r="P51" s="48"/>
      <c r="Q51" s="48"/>
      <c r="R51" s="48"/>
      <c r="S51" s="48"/>
      <c r="T51" s="48"/>
      <c r="U51" s="55"/>
    </row>
    <row r="52" spans="1:21">
      <c r="A52" s="41"/>
      <c r="B52" s="48"/>
      <c r="C52" s="48"/>
      <c r="D52" s="48"/>
      <c r="E52" s="48"/>
      <c r="F52" s="48"/>
      <c r="G52" s="48"/>
      <c r="H52" s="48"/>
      <c r="I52" s="48"/>
      <c r="J52" s="55"/>
      <c r="L52" s="41"/>
      <c r="M52" s="48"/>
      <c r="N52" s="48"/>
      <c r="O52" s="48"/>
      <c r="P52" s="48"/>
      <c r="Q52" s="48"/>
      <c r="R52" s="48"/>
      <c r="S52" s="48"/>
      <c r="T52" s="48"/>
      <c r="U52" s="55"/>
    </row>
    <row r="53" spans="1:21">
      <c r="A53" s="41"/>
      <c r="B53" s="48"/>
      <c r="C53" s="48"/>
      <c r="D53" s="48"/>
      <c r="E53" s="48"/>
      <c r="F53" s="48"/>
      <c r="G53" s="48"/>
      <c r="H53" s="48"/>
      <c r="I53" s="48"/>
      <c r="J53" s="55"/>
      <c r="L53" s="41"/>
      <c r="M53" s="48"/>
      <c r="N53" s="48"/>
      <c r="O53" s="48"/>
      <c r="P53" s="48"/>
      <c r="Q53" s="48"/>
      <c r="R53" s="48"/>
      <c r="S53" s="48"/>
      <c r="T53" s="48"/>
      <c r="U53" s="55"/>
    </row>
    <row r="54" spans="1:21">
      <c r="A54" s="41"/>
      <c r="B54" s="48"/>
      <c r="C54" s="48"/>
      <c r="D54" s="48"/>
      <c r="E54" s="48"/>
      <c r="F54" s="48"/>
      <c r="G54" s="48"/>
      <c r="H54" s="48"/>
      <c r="I54" s="48"/>
      <c r="J54" s="55"/>
      <c r="L54" s="41"/>
      <c r="M54" s="48"/>
      <c r="N54" s="48"/>
      <c r="O54" s="48"/>
      <c r="P54" s="48"/>
      <c r="Q54" s="48"/>
      <c r="R54" s="48"/>
      <c r="S54" s="48"/>
      <c r="T54" s="48"/>
      <c r="U54" s="55"/>
    </row>
    <row r="55" spans="1:21">
      <c r="A55" s="41"/>
      <c r="B55" s="48"/>
      <c r="C55" s="48"/>
      <c r="D55" s="48"/>
      <c r="E55" s="48"/>
      <c r="F55" s="48"/>
      <c r="G55" s="48"/>
      <c r="H55" s="48"/>
      <c r="I55" s="48"/>
      <c r="J55" s="55"/>
      <c r="L55" s="41"/>
      <c r="M55" s="48"/>
      <c r="N55" s="48"/>
      <c r="O55" s="48"/>
      <c r="P55" s="48"/>
      <c r="Q55" s="48"/>
      <c r="R55" s="48"/>
      <c r="S55" s="48"/>
      <c r="T55" s="48"/>
      <c r="U55" s="55"/>
    </row>
    <row r="56" spans="1:21">
      <c r="A56" s="41"/>
      <c r="B56" s="48"/>
      <c r="C56" s="48"/>
      <c r="D56" s="48"/>
      <c r="E56" s="48"/>
      <c r="F56" s="48"/>
      <c r="G56" s="48"/>
      <c r="H56" s="48"/>
      <c r="I56" s="48"/>
      <c r="J56" s="55"/>
      <c r="L56" s="41"/>
      <c r="M56" s="48"/>
      <c r="N56" s="48"/>
      <c r="O56" s="48"/>
      <c r="P56" s="48"/>
      <c r="Q56" s="48"/>
      <c r="R56" s="48"/>
      <c r="S56" s="48"/>
      <c r="T56" s="48"/>
      <c r="U56" s="55"/>
    </row>
    <row r="57" spans="1:21">
      <c r="A57" s="41"/>
      <c r="B57" s="48"/>
      <c r="C57" s="48"/>
      <c r="D57" s="48"/>
      <c r="E57" s="48"/>
      <c r="F57" s="48"/>
      <c r="G57" s="48"/>
      <c r="H57" s="48"/>
      <c r="I57" s="48"/>
      <c r="J57" s="55"/>
      <c r="L57" s="41"/>
      <c r="M57" s="48"/>
      <c r="N57" s="48"/>
      <c r="O57" s="48"/>
      <c r="P57" s="48"/>
      <c r="Q57" s="48"/>
      <c r="R57" s="48"/>
      <c r="S57" s="48"/>
      <c r="T57" s="48"/>
      <c r="U57" s="55"/>
    </row>
    <row r="58" spans="1:21">
      <c r="A58" s="41"/>
      <c r="B58" s="48"/>
      <c r="C58" s="48"/>
      <c r="D58" s="48"/>
      <c r="E58" s="48"/>
      <c r="F58" s="48"/>
      <c r="G58" s="48"/>
      <c r="H58" s="48"/>
      <c r="I58" s="48"/>
      <c r="J58" s="55"/>
      <c r="L58" s="41"/>
      <c r="M58" s="48"/>
      <c r="N58" s="48"/>
      <c r="O58" s="48"/>
      <c r="P58" s="48"/>
      <c r="Q58" s="48"/>
      <c r="R58" s="48"/>
      <c r="S58" s="48"/>
      <c r="T58" s="48"/>
      <c r="U58" s="55"/>
    </row>
    <row r="59" spans="1:21">
      <c r="A59" s="41"/>
      <c r="B59" s="48"/>
      <c r="C59" s="48"/>
      <c r="D59" s="48"/>
      <c r="E59" s="48"/>
      <c r="F59" s="48"/>
      <c r="G59" s="48"/>
      <c r="H59" s="48"/>
      <c r="I59" s="48"/>
      <c r="J59" s="55"/>
      <c r="L59" s="41"/>
      <c r="M59" s="48"/>
      <c r="N59" s="48"/>
      <c r="O59" s="48"/>
      <c r="P59" s="48"/>
      <c r="Q59" s="48"/>
      <c r="R59" s="48"/>
      <c r="S59" s="48"/>
      <c r="T59" s="48"/>
      <c r="U59" s="55"/>
    </row>
    <row r="60" spans="1:21">
      <c r="A60" s="41"/>
      <c r="B60" s="48"/>
      <c r="C60" s="48"/>
      <c r="D60" s="48"/>
      <c r="E60" s="48"/>
      <c r="F60" s="48"/>
      <c r="G60" s="48"/>
      <c r="H60" s="48"/>
      <c r="I60" s="48"/>
      <c r="J60" s="55"/>
      <c r="L60" s="41"/>
      <c r="M60" s="48"/>
      <c r="N60" s="48"/>
      <c r="O60" s="48"/>
      <c r="P60" s="48"/>
      <c r="Q60" s="48"/>
      <c r="R60" s="48"/>
      <c r="S60" s="48"/>
      <c r="T60" s="48"/>
      <c r="U60" s="55"/>
    </row>
    <row r="61" spans="1:21">
      <c r="A61" s="41"/>
      <c r="B61" s="48"/>
      <c r="C61" s="48"/>
      <c r="D61" s="48"/>
      <c r="E61" s="48"/>
      <c r="F61" s="48"/>
      <c r="G61" s="48"/>
      <c r="H61" s="48"/>
      <c r="I61" s="48"/>
      <c r="J61" s="55"/>
      <c r="L61" s="41"/>
      <c r="M61" s="48"/>
      <c r="N61" s="48"/>
      <c r="O61" s="48"/>
      <c r="P61" s="48"/>
      <c r="Q61" s="48"/>
      <c r="R61" s="48"/>
      <c r="S61" s="48"/>
      <c r="T61" s="48"/>
      <c r="U61" s="55"/>
    </row>
    <row r="62" ht="14.85" spans="1:21">
      <c r="A62" s="51"/>
      <c r="B62" s="52"/>
      <c r="C62" s="52"/>
      <c r="D62" s="52"/>
      <c r="E62" s="52"/>
      <c r="F62" s="52"/>
      <c r="G62" s="52"/>
      <c r="H62" s="52"/>
      <c r="I62" s="52"/>
      <c r="J62" s="56"/>
      <c r="L62" s="51"/>
      <c r="M62" s="52"/>
      <c r="N62" s="52"/>
      <c r="O62" s="52"/>
      <c r="P62" s="52"/>
      <c r="Q62" s="52"/>
      <c r="R62" s="52"/>
      <c r="S62" s="52"/>
      <c r="T62" s="52"/>
      <c r="U62" s="56"/>
    </row>
  </sheetData>
  <mergeCells count="8">
    <mergeCell ref="B2:I2"/>
    <mergeCell ref="L2:U2"/>
    <mergeCell ref="B4:C4"/>
    <mergeCell ref="E4:F4"/>
    <mergeCell ref="H4:I4"/>
    <mergeCell ref="M4:N4"/>
    <mergeCell ref="P4:Q4"/>
    <mergeCell ref="S4:T4"/>
  </mergeCells>
  <pageMargins left="0.699305555555556" right="0.699305555555556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112"/>
  <sheetViews>
    <sheetView workbookViewId="0">
      <selection activeCell="F10" sqref="F10"/>
    </sheetView>
  </sheetViews>
  <sheetFormatPr defaultColWidth="9" defaultRowHeight="14.1"/>
  <cols>
    <col min="2" max="2" width="11.859649122807" customWidth="1"/>
    <col min="3" max="3" width="13.4298245614035" customWidth="1"/>
    <col min="4" max="4" width="12.140350877193" customWidth="1"/>
    <col min="5" max="5" width="12.859649122807" customWidth="1"/>
    <col min="6" max="6" width="11.2894736842105" customWidth="1"/>
    <col min="7" max="7" width="12.140350877193" customWidth="1"/>
    <col min="10" max="10" width="10.859649122807" customWidth="1"/>
    <col min="11" max="11" width="16.859649122807" customWidth="1"/>
  </cols>
  <sheetData>
    <row r="1" spans="1:1">
      <c r="A1" t="s">
        <v>9</v>
      </c>
    </row>
    <row r="3" spans="1:5">
      <c r="A3" s="2" t="s">
        <v>10</v>
      </c>
      <c r="B3" s="3">
        <v>100</v>
      </c>
      <c r="D3" s="1" t="s">
        <v>11</v>
      </c>
      <c r="E3" s="1"/>
    </row>
    <row r="4" spans="1:11">
      <c r="A4" s="4" t="s">
        <v>12</v>
      </c>
      <c r="B4" s="5">
        <v>0.03</v>
      </c>
      <c r="D4" s="2" t="s">
        <v>13</v>
      </c>
      <c r="E4" s="3">
        <f>(LN(S_0/strike)+rate*expiry)/(volat*SQRT(expiry))+0.5*volat*SQRT(expiry)</f>
        <v>0.416936967048149</v>
      </c>
      <c r="I4" t="s">
        <v>14</v>
      </c>
      <c r="J4" s="24">
        <f>AVERAGE(J8:J17)</f>
        <v>29.1086599793193</v>
      </c>
      <c r="K4" s="24">
        <f>AVERAGE(K8:K17)</f>
        <v>28.3731700338133</v>
      </c>
    </row>
    <row r="5" spans="1:11">
      <c r="A5" s="4" t="s">
        <v>15</v>
      </c>
      <c r="B5" s="5">
        <v>0.3</v>
      </c>
      <c r="D5" s="4" t="s">
        <v>16</v>
      </c>
      <c r="E5" s="6">
        <f>(LN(S_0/strike)+rate*expiry)/(volat*SQRT(expiry))-0.5*volat*SQRT(expiry)</f>
        <v>-0.253883426201788</v>
      </c>
      <c r="I5" t="s">
        <v>17</v>
      </c>
      <c r="J5">
        <f>_xlfn.STDEV.P(J8:J17)</f>
        <v>4.71484342348795</v>
      </c>
      <c r="K5">
        <f>_xlfn.STDEV.P(K8:K17)</f>
        <v>0.21807532606387</v>
      </c>
    </row>
    <row r="6" spans="1:11">
      <c r="A6" s="4" t="s">
        <v>18</v>
      </c>
      <c r="B6" s="6">
        <v>110</v>
      </c>
      <c r="D6" s="7" t="s">
        <v>19</v>
      </c>
      <c r="E6" s="8">
        <f>EXP(-rate*expiry)*(S_0*EXP(rate*expiry)*_xlfn.NORM.S.DIST(E4,TRUE)-strike*_xlfn.NORM.S.DIST(E5,TRUE))</f>
        <v>28.3122397106544</v>
      </c>
      <c r="I6" s="1" t="s">
        <v>20</v>
      </c>
      <c r="J6" s="1"/>
      <c r="K6" s="1"/>
    </row>
    <row r="7" spans="1:12">
      <c r="A7" s="7" t="s">
        <v>21</v>
      </c>
      <c r="B7" s="8">
        <v>5</v>
      </c>
      <c r="I7" s="9" t="s">
        <v>22</v>
      </c>
      <c r="J7" s="25" t="s">
        <v>23</v>
      </c>
      <c r="K7" s="10" t="s">
        <v>24</v>
      </c>
      <c r="L7" s="26" t="s">
        <v>25</v>
      </c>
    </row>
    <row r="8" spans="6:12">
      <c r="F8" s="9" t="s">
        <v>20</v>
      </c>
      <c r="G8" s="10"/>
      <c r="I8" s="4">
        <v>1</v>
      </c>
      <c r="J8" s="27">
        <v>27.5418675588416</v>
      </c>
      <c r="K8" s="28">
        <v>27.8827028853097</v>
      </c>
      <c r="L8" s="24">
        <f>$E$6</f>
        <v>28.3122397106544</v>
      </c>
    </row>
    <row r="9" spans="2:12">
      <c r="B9" s="1" t="s">
        <v>26</v>
      </c>
      <c r="C9" s="1"/>
      <c r="F9" s="11" t="s">
        <v>23</v>
      </c>
      <c r="G9" s="12" t="s">
        <v>27</v>
      </c>
      <c r="I9" s="4">
        <f>I8+1</f>
        <v>2</v>
      </c>
      <c r="J9" s="27">
        <v>26.5173225804867</v>
      </c>
      <c r="K9" s="28">
        <v>28.6842695026238</v>
      </c>
      <c r="L9" s="24">
        <f t="shared" ref="L9:L17" si="0">$E$6</f>
        <v>28.3122397106544</v>
      </c>
    </row>
    <row r="10" spans="1:12">
      <c r="A10" s="13" t="s">
        <v>14</v>
      </c>
      <c r="B10" s="9" t="e">
        <f ca="1">AVERAGE(B13:B112)</f>
        <v>#NAME?</v>
      </c>
      <c r="C10" s="14" t="e">
        <f ca="1">AVERAGE(C13:C112)</f>
        <v>#NAME?</v>
      </c>
      <c r="D10" s="15"/>
      <c r="E10" s="15"/>
      <c r="F10" s="16" t="e">
        <f ca="1">EXP(-rate*expiry)*AVERAGE(F13:F112)</f>
        <v>#NAME?</v>
      </c>
      <c r="G10" s="17" t="e">
        <f ca="1">EXP(-rate*expiry)*AVERAGE(G13:G112)</f>
        <v>#NAME?</v>
      </c>
      <c r="I10" s="4">
        <f t="shared" ref="I10:I17" si="1">I9+1</f>
        <v>3</v>
      </c>
      <c r="J10" s="27">
        <v>28.7784967198436</v>
      </c>
      <c r="K10" s="28">
        <v>28.5354232776643</v>
      </c>
      <c r="L10" s="24">
        <f t="shared" si="0"/>
        <v>28.3122397106544</v>
      </c>
    </row>
    <row r="11" spans="1:12">
      <c r="A11" s="13" t="s">
        <v>17</v>
      </c>
      <c r="B11" s="18" t="e">
        <f ca="1">_xlfn.STDEV.P(B13:B112)</f>
        <v>#NAME?</v>
      </c>
      <c r="C11" s="19" t="e">
        <f ca="1">_xlfn.STDEV.P(C13:C112)</f>
        <v>#NAME?</v>
      </c>
      <c r="D11" s="1" t="s">
        <v>28</v>
      </c>
      <c r="E11" s="1"/>
      <c r="F11" s="1" t="s">
        <v>29</v>
      </c>
      <c r="G11" s="1"/>
      <c r="I11" s="4">
        <f t="shared" si="1"/>
        <v>4</v>
      </c>
      <c r="J11" s="27">
        <v>35.8148890490733</v>
      </c>
      <c r="K11" s="28">
        <v>28.4448912249366</v>
      </c>
      <c r="L11" s="24">
        <f t="shared" si="0"/>
        <v>28.3122397106544</v>
      </c>
    </row>
    <row r="12" s="1" customFormat="1" ht="16.5" customHeight="1" spans="1:12">
      <c r="A12" s="1" t="s">
        <v>30</v>
      </c>
      <c r="B12" s="9" t="s">
        <v>23</v>
      </c>
      <c r="C12" s="20" t="s">
        <v>27</v>
      </c>
      <c r="D12" s="9" t="s">
        <v>23</v>
      </c>
      <c r="E12" s="20" t="s">
        <v>27</v>
      </c>
      <c r="F12" s="9" t="s">
        <v>23</v>
      </c>
      <c r="G12" s="20" t="s">
        <v>27</v>
      </c>
      <c r="I12" s="4">
        <f t="shared" si="1"/>
        <v>5</v>
      </c>
      <c r="J12" s="30">
        <v>37.3178213407416</v>
      </c>
      <c r="K12" s="31">
        <v>28.3496541005754</v>
      </c>
      <c r="L12" s="24">
        <f t="shared" si="0"/>
        <v>28.3122397106544</v>
      </c>
    </row>
    <row r="13" spans="1:12">
      <c r="A13">
        <v>1</v>
      </c>
      <c r="B13" s="4" t="e">
        <f ca="1">_xlfn.NORM.S.INV(RAND())</f>
        <v>#NAME?</v>
      </c>
      <c r="C13" s="6" t="e">
        <f ca="1">(B13-$B$10)/$B$11</f>
        <v>#NAME?</v>
      </c>
      <c r="D13" s="4" t="e">
        <f ca="1" t="shared" ref="D13:D44" si="2">S_0*EXP((rate-0.5*volat^2)*expiry+volat*SQRT(expiry)*B13)</f>
        <v>#NAME?</v>
      </c>
      <c r="E13" s="6" t="e">
        <f ca="1" t="shared" ref="E13:E44" si="3">S_0*EXP((rate-0.5*volat^2)*expiry+volat*SQRT(expiry)*C13)</f>
        <v>#NAME?</v>
      </c>
      <c r="F13" s="21" t="e">
        <f ca="1" t="shared" ref="F13:F44" si="4">MAX(D13-strike,0)</f>
        <v>#NAME?</v>
      </c>
      <c r="G13" s="22" t="e">
        <f ca="1" t="shared" ref="G13:G44" si="5">MAX(E13-strike,0)</f>
        <v>#NAME?</v>
      </c>
      <c r="I13" s="4">
        <f t="shared" si="1"/>
        <v>6</v>
      </c>
      <c r="J13" s="27">
        <v>34.4517954060094</v>
      </c>
      <c r="K13" s="28">
        <v>28.4643030393458</v>
      </c>
      <c r="L13" s="24">
        <f t="shared" si="0"/>
        <v>28.3122397106544</v>
      </c>
    </row>
    <row r="14" spans="1:12">
      <c r="A14">
        <f>A13+1</f>
        <v>2</v>
      </c>
      <c r="B14" s="4" t="e">
        <f ca="1">_xlfn.NORM.S.INV(RAND())</f>
        <v>#NAME?</v>
      </c>
      <c r="C14" s="6" t="e">
        <f ca="1" t="shared" ref="C14:C77" si="6">(B14-$B$10)/$B$11</f>
        <v>#NAME?</v>
      </c>
      <c r="D14" s="4" t="e">
        <f ca="1" t="shared" si="2"/>
        <v>#NAME?</v>
      </c>
      <c r="E14" s="6" t="e">
        <f ca="1" t="shared" si="3"/>
        <v>#NAME?</v>
      </c>
      <c r="F14" s="21" t="e">
        <f ca="1" t="shared" si="4"/>
        <v>#NAME?</v>
      </c>
      <c r="G14" s="22" t="e">
        <f ca="1" t="shared" si="5"/>
        <v>#NAME?</v>
      </c>
      <c r="I14" s="4">
        <f t="shared" si="1"/>
        <v>7</v>
      </c>
      <c r="J14" s="27">
        <v>25.2979881993668</v>
      </c>
      <c r="K14" s="28">
        <v>28.1680159687131</v>
      </c>
      <c r="L14" s="24">
        <f t="shared" si="0"/>
        <v>28.3122397106544</v>
      </c>
    </row>
    <row r="15" spans="1:12">
      <c r="A15">
        <f t="shared" ref="A15:A78" si="7">A14+1</f>
        <v>3</v>
      </c>
      <c r="B15" s="4" t="e">
        <f ca="1">_xlfn.NORM.S.INV(RAND())</f>
        <v>#NAME?</v>
      </c>
      <c r="C15" s="6" t="e">
        <f ca="1" t="shared" si="6"/>
        <v>#NAME?</v>
      </c>
      <c r="D15" s="4" t="e">
        <f ca="1" t="shared" si="2"/>
        <v>#NAME?</v>
      </c>
      <c r="E15" s="6" t="e">
        <f ca="1" t="shared" si="3"/>
        <v>#NAME?</v>
      </c>
      <c r="F15" s="21" t="e">
        <f ca="1" t="shared" si="4"/>
        <v>#NAME?</v>
      </c>
      <c r="G15" s="22" t="e">
        <f ca="1" t="shared" si="5"/>
        <v>#NAME?</v>
      </c>
      <c r="I15" s="4">
        <f t="shared" si="1"/>
        <v>8</v>
      </c>
      <c r="J15" s="27">
        <v>23.6106130047528</v>
      </c>
      <c r="K15" s="28">
        <v>28.2148727979031</v>
      </c>
      <c r="L15" s="24">
        <f t="shared" si="0"/>
        <v>28.3122397106544</v>
      </c>
    </row>
    <row r="16" spans="1:12">
      <c r="A16">
        <f t="shared" si="7"/>
        <v>4</v>
      </c>
      <c r="B16" s="4" t="e">
        <f ca="1">_xlfn.NORM.S.INV(RAND())</f>
        <v>#NAME?</v>
      </c>
      <c r="C16" s="6" t="e">
        <f ca="1" t="shared" si="6"/>
        <v>#NAME?</v>
      </c>
      <c r="D16" s="4" t="e">
        <f ca="1" t="shared" si="2"/>
        <v>#NAME?</v>
      </c>
      <c r="E16" s="6" t="e">
        <f ca="1" t="shared" si="3"/>
        <v>#NAME?</v>
      </c>
      <c r="F16" s="21" t="e">
        <f ca="1" t="shared" si="4"/>
        <v>#NAME?</v>
      </c>
      <c r="G16" s="22" t="e">
        <f ca="1" t="shared" si="5"/>
        <v>#NAME?</v>
      </c>
      <c r="I16" s="4">
        <f t="shared" si="1"/>
        <v>9</v>
      </c>
      <c r="J16" s="27">
        <v>27.6779519695672</v>
      </c>
      <c r="K16" s="28">
        <v>28.5225739999466</v>
      </c>
      <c r="L16" s="24">
        <f t="shared" si="0"/>
        <v>28.3122397106544</v>
      </c>
    </row>
    <row r="17" spans="1:12">
      <c r="A17">
        <f t="shared" si="7"/>
        <v>5</v>
      </c>
      <c r="B17" s="4" t="e">
        <f ca="1">_xlfn.NORM.S.INV(RAND())</f>
        <v>#NAME?</v>
      </c>
      <c r="C17" s="6" t="e">
        <f ca="1" t="shared" si="6"/>
        <v>#NAME?</v>
      </c>
      <c r="D17" s="4" t="e">
        <f ca="1" t="shared" si="2"/>
        <v>#NAME?</v>
      </c>
      <c r="E17" s="6" t="e">
        <f ca="1" t="shared" si="3"/>
        <v>#NAME?</v>
      </c>
      <c r="F17" s="21" t="e">
        <f ca="1" t="shared" si="4"/>
        <v>#NAME?</v>
      </c>
      <c r="G17" s="22" t="e">
        <f ca="1" t="shared" si="5"/>
        <v>#NAME?</v>
      </c>
      <c r="I17" s="7">
        <f t="shared" si="1"/>
        <v>10</v>
      </c>
      <c r="J17" s="32">
        <v>24.0778539645097</v>
      </c>
      <c r="K17" s="17">
        <v>28.4649935411149</v>
      </c>
      <c r="L17" s="24">
        <f t="shared" si="0"/>
        <v>28.3122397106544</v>
      </c>
    </row>
    <row r="18" spans="1:7">
      <c r="A18">
        <f t="shared" si="7"/>
        <v>6</v>
      </c>
      <c r="B18" s="4" t="e">
        <f ca="1">_xlfn.NORM.S.INV(RAND())</f>
        <v>#NAME?</v>
      </c>
      <c r="C18" s="6" t="e">
        <f ca="1" t="shared" si="6"/>
        <v>#NAME?</v>
      </c>
      <c r="D18" s="4" t="e">
        <f ca="1" t="shared" si="2"/>
        <v>#NAME?</v>
      </c>
      <c r="E18" s="6" t="e">
        <f ca="1" t="shared" si="3"/>
        <v>#NAME?</v>
      </c>
      <c r="F18" s="21" t="e">
        <f ca="1" t="shared" si="4"/>
        <v>#NAME?</v>
      </c>
      <c r="G18" s="22" t="e">
        <f ca="1" t="shared" si="5"/>
        <v>#NAME?</v>
      </c>
    </row>
    <row r="19" spans="1:7">
      <c r="A19">
        <f t="shared" si="7"/>
        <v>7</v>
      </c>
      <c r="B19" s="4" t="e">
        <f ca="1">_xlfn.NORM.S.INV(RAND())</f>
        <v>#NAME?</v>
      </c>
      <c r="C19" s="6" t="e">
        <f ca="1" t="shared" si="6"/>
        <v>#NAME?</v>
      </c>
      <c r="D19" s="4" t="e">
        <f ca="1" t="shared" si="2"/>
        <v>#NAME?</v>
      </c>
      <c r="E19" s="6" t="e">
        <f ca="1" t="shared" si="3"/>
        <v>#NAME?</v>
      </c>
      <c r="F19" s="21" t="e">
        <f ca="1" t="shared" si="4"/>
        <v>#NAME?</v>
      </c>
      <c r="G19" s="22" t="e">
        <f ca="1" t="shared" si="5"/>
        <v>#NAME?</v>
      </c>
    </row>
    <row r="20" spans="1:7">
      <c r="A20">
        <f t="shared" si="7"/>
        <v>8</v>
      </c>
      <c r="B20" s="4" t="e">
        <f ca="1">_xlfn.NORM.S.INV(RAND())</f>
        <v>#NAME?</v>
      </c>
      <c r="C20" s="6" t="e">
        <f ca="1" t="shared" si="6"/>
        <v>#NAME?</v>
      </c>
      <c r="D20" s="4" t="e">
        <f ca="1" t="shared" si="2"/>
        <v>#NAME?</v>
      </c>
      <c r="E20" s="6" t="e">
        <f ca="1" t="shared" si="3"/>
        <v>#NAME?</v>
      </c>
      <c r="F20" s="21" t="e">
        <f ca="1" t="shared" si="4"/>
        <v>#NAME?</v>
      </c>
      <c r="G20" s="22" t="e">
        <f ca="1" t="shared" si="5"/>
        <v>#NAME?</v>
      </c>
    </row>
    <row r="21" spans="1:7">
      <c r="A21">
        <f t="shared" si="7"/>
        <v>9</v>
      </c>
      <c r="B21" s="4" t="e">
        <f ca="1">_xlfn.NORM.S.INV(RAND())</f>
        <v>#NAME?</v>
      </c>
      <c r="C21" s="6" t="e">
        <f ca="1" t="shared" si="6"/>
        <v>#NAME?</v>
      </c>
      <c r="D21" s="4" t="e">
        <f ca="1" t="shared" si="2"/>
        <v>#NAME?</v>
      </c>
      <c r="E21" s="6" t="e">
        <f ca="1" t="shared" si="3"/>
        <v>#NAME?</v>
      </c>
      <c r="F21" s="21" t="e">
        <f ca="1" t="shared" si="4"/>
        <v>#NAME?</v>
      </c>
      <c r="G21" s="22" t="e">
        <f ca="1" t="shared" si="5"/>
        <v>#NAME?</v>
      </c>
    </row>
    <row r="22" spans="1:7">
      <c r="A22">
        <f t="shared" si="7"/>
        <v>10</v>
      </c>
      <c r="B22" s="4" t="e">
        <f ca="1">_xlfn.NORM.S.INV(RAND())</f>
        <v>#NAME?</v>
      </c>
      <c r="C22" s="6" t="e">
        <f ca="1" t="shared" si="6"/>
        <v>#NAME?</v>
      </c>
      <c r="D22" s="4" t="e">
        <f ca="1" t="shared" si="2"/>
        <v>#NAME?</v>
      </c>
      <c r="E22" s="6" t="e">
        <f ca="1" t="shared" si="3"/>
        <v>#NAME?</v>
      </c>
      <c r="F22" s="21" t="e">
        <f ca="1" t="shared" si="4"/>
        <v>#NAME?</v>
      </c>
      <c r="G22" s="22" t="e">
        <f ca="1" t="shared" si="5"/>
        <v>#NAME?</v>
      </c>
    </row>
    <row r="23" spans="1:7">
      <c r="A23">
        <f t="shared" si="7"/>
        <v>11</v>
      </c>
      <c r="B23" s="4" t="e">
        <f ca="1">_xlfn.NORM.S.INV(RAND())</f>
        <v>#NAME?</v>
      </c>
      <c r="C23" s="6" t="e">
        <f ca="1" t="shared" si="6"/>
        <v>#NAME?</v>
      </c>
      <c r="D23" s="4" t="e">
        <f ca="1" t="shared" si="2"/>
        <v>#NAME?</v>
      </c>
      <c r="E23" s="6" t="e">
        <f ca="1" t="shared" si="3"/>
        <v>#NAME?</v>
      </c>
      <c r="F23" s="21" t="e">
        <f ca="1" t="shared" si="4"/>
        <v>#NAME?</v>
      </c>
      <c r="G23" s="22" t="e">
        <f ca="1" t="shared" si="5"/>
        <v>#NAME?</v>
      </c>
    </row>
    <row r="24" spans="1:7">
      <c r="A24">
        <f t="shared" si="7"/>
        <v>12</v>
      </c>
      <c r="B24" s="4" t="e">
        <f ca="1">_xlfn.NORM.S.INV(RAND())</f>
        <v>#NAME?</v>
      </c>
      <c r="C24" s="6" t="e">
        <f ca="1" t="shared" si="6"/>
        <v>#NAME?</v>
      </c>
      <c r="D24" s="4" t="e">
        <f ca="1" t="shared" si="2"/>
        <v>#NAME?</v>
      </c>
      <c r="E24" s="6" t="e">
        <f ca="1" t="shared" si="3"/>
        <v>#NAME?</v>
      </c>
      <c r="F24" s="21" t="e">
        <f ca="1" t="shared" si="4"/>
        <v>#NAME?</v>
      </c>
      <c r="G24" s="22" t="e">
        <f ca="1" t="shared" si="5"/>
        <v>#NAME?</v>
      </c>
    </row>
    <row r="25" spans="1:7">
      <c r="A25">
        <f t="shared" si="7"/>
        <v>13</v>
      </c>
      <c r="B25" s="4" t="e">
        <f ca="1">_xlfn.NORM.S.INV(RAND())</f>
        <v>#NAME?</v>
      </c>
      <c r="C25" s="6" t="e">
        <f ca="1" t="shared" si="6"/>
        <v>#NAME?</v>
      </c>
      <c r="D25" s="4" t="e">
        <f ca="1" t="shared" si="2"/>
        <v>#NAME?</v>
      </c>
      <c r="E25" s="6" t="e">
        <f ca="1" t="shared" si="3"/>
        <v>#NAME?</v>
      </c>
      <c r="F25" s="21" t="e">
        <f ca="1" t="shared" si="4"/>
        <v>#NAME?</v>
      </c>
      <c r="G25" s="22" t="e">
        <f ca="1" t="shared" si="5"/>
        <v>#NAME?</v>
      </c>
    </row>
    <row r="26" spans="1:7">
      <c r="A26">
        <f t="shared" si="7"/>
        <v>14</v>
      </c>
      <c r="B26" s="4" t="e">
        <f ca="1">_xlfn.NORM.S.INV(RAND())</f>
        <v>#NAME?</v>
      </c>
      <c r="C26" s="6" t="e">
        <f ca="1" t="shared" si="6"/>
        <v>#NAME?</v>
      </c>
      <c r="D26" s="4" t="e">
        <f ca="1" t="shared" si="2"/>
        <v>#NAME?</v>
      </c>
      <c r="E26" s="6" t="e">
        <f ca="1" t="shared" si="3"/>
        <v>#NAME?</v>
      </c>
      <c r="F26" s="21" t="e">
        <f ca="1" t="shared" si="4"/>
        <v>#NAME?</v>
      </c>
      <c r="G26" s="22" t="e">
        <f ca="1" t="shared" si="5"/>
        <v>#NAME?</v>
      </c>
    </row>
    <row r="27" spans="1:7">
      <c r="A27">
        <f t="shared" si="7"/>
        <v>15</v>
      </c>
      <c r="B27" s="4" t="e">
        <f ca="1">_xlfn.NORM.S.INV(RAND())</f>
        <v>#NAME?</v>
      </c>
      <c r="C27" s="6" t="e">
        <f ca="1" t="shared" si="6"/>
        <v>#NAME?</v>
      </c>
      <c r="D27" s="4" t="e">
        <f ca="1" t="shared" si="2"/>
        <v>#NAME?</v>
      </c>
      <c r="E27" s="6" t="e">
        <f ca="1" t="shared" si="3"/>
        <v>#NAME?</v>
      </c>
      <c r="F27" s="21" t="e">
        <f ca="1" t="shared" si="4"/>
        <v>#NAME?</v>
      </c>
      <c r="G27" s="22" t="e">
        <f ca="1" t="shared" si="5"/>
        <v>#NAME?</v>
      </c>
    </row>
    <row r="28" spans="1:7">
      <c r="A28">
        <f t="shared" si="7"/>
        <v>16</v>
      </c>
      <c r="B28" s="4" t="e">
        <f ca="1">_xlfn.NORM.S.INV(RAND())</f>
        <v>#NAME?</v>
      </c>
      <c r="C28" s="6" t="e">
        <f ca="1" t="shared" si="6"/>
        <v>#NAME?</v>
      </c>
      <c r="D28" s="4" t="e">
        <f ca="1" t="shared" si="2"/>
        <v>#NAME?</v>
      </c>
      <c r="E28" s="6" t="e">
        <f ca="1" t="shared" si="3"/>
        <v>#NAME?</v>
      </c>
      <c r="F28" s="21" t="e">
        <f ca="1" t="shared" si="4"/>
        <v>#NAME?</v>
      </c>
      <c r="G28" s="22" t="e">
        <f ca="1" t="shared" si="5"/>
        <v>#NAME?</v>
      </c>
    </row>
    <row r="29" spans="1:7">
      <c r="A29">
        <f t="shared" si="7"/>
        <v>17</v>
      </c>
      <c r="B29" s="4" t="e">
        <f ca="1">_xlfn.NORM.S.INV(RAND())</f>
        <v>#NAME?</v>
      </c>
      <c r="C29" s="6" t="e">
        <f ca="1" t="shared" si="6"/>
        <v>#NAME?</v>
      </c>
      <c r="D29" s="4" t="e">
        <f ca="1" t="shared" si="2"/>
        <v>#NAME?</v>
      </c>
      <c r="E29" s="6" t="e">
        <f ca="1" t="shared" si="3"/>
        <v>#NAME?</v>
      </c>
      <c r="F29" s="21" t="e">
        <f ca="1" t="shared" si="4"/>
        <v>#NAME?</v>
      </c>
      <c r="G29" s="22" t="e">
        <f ca="1" t="shared" si="5"/>
        <v>#NAME?</v>
      </c>
    </row>
    <row r="30" spans="1:7">
      <c r="A30">
        <f t="shared" si="7"/>
        <v>18</v>
      </c>
      <c r="B30" s="4" t="e">
        <f ca="1">_xlfn.NORM.S.INV(RAND())</f>
        <v>#NAME?</v>
      </c>
      <c r="C30" s="6" t="e">
        <f ca="1" t="shared" si="6"/>
        <v>#NAME?</v>
      </c>
      <c r="D30" s="4" t="e">
        <f ca="1" t="shared" si="2"/>
        <v>#NAME?</v>
      </c>
      <c r="E30" s="6" t="e">
        <f ca="1" t="shared" si="3"/>
        <v>#NAME?</v>
      </c>
      <c r="F30" s="21" t="e">
        <f ca="1" t="shared" si="4"/>
        <v>#NAME?</v>
      </c>
      <c r="G30" s="22" t="e">
        <f ca="1" t="shared" si="5"/>
        <v>#NAME?</v>
      </c>
    </row>
    <row r="31" spans="1:7">
      <c r="A31">
        <f t="shared" si="7"/>
        <v>19</v>
      </c>
      <c r="B31" s="4" t="e">
        <f ca="1">_xlfn.NORM.S.INV(RAND())</f>
        <v>#NAME?</v>
      </c>
      <c r="C31" s="6" t="e">
        <f ca="1" t="shared" si="6"/>
        <v>#NAME?</v>
      </c>
      <c r="D31" s="4" t="e">
        <f ca="1" t="shared" si="2"/>
        <v>#NAME?</v>
      </c>
      <c r="E31" s="6" t="e">
        <f ca="1" t="shared" si="3"/>
        <v>#NAME?</v>
      </c>
      <c r="F31" s="21" t="e">
        <f ca="1" t="shared" si="4"/>
        <v>#NAME?</v>
      </c>
      <c r="G31" s="22" t="e">
        <f ca="1" t="shared" si="5"/>
        <v>#NAME?</v>
      </c>
    </row>
    <row r="32" spans="1:7">
      <c r="A32">
        <f t="shared" si="7"/>
        <v>20</v>
      </c>
      <c r="B32" s="4" t="e">
        <f ca="1">_xlfn.NORM.S.INV(RAND())</f>
        <v>#NAME?</v>
      </c>
      <c r="C32" s="6" t="e">
        <f ca="1" t="shared" si="6"/>
        <v>#NAME?</v>
      </c>
      <c r="D32" s="4" t="e">
        <f ca="1" t="shared" si="2"/>
        <v>#NAME?</v>
      </c>
      <c r="E32" s="6" t="e">
        <f ca="1" t="shared" si="3"/>
        <v>#NAME?</v>
      </c>
      <c r="F32" s="21" t="e">
        <f ca="1" t="shared" si="4"/>
        <v>#NAME?</v>
      </c>
      <c r="G32" s="22" t="e">
        <f ca="1" t="shared" si="5"/>
        <v>#NAME?</v>
      </c>
    </row>
    <row r="33" spans="1:7">
      <c r="A33">
        <f t="shared" si="7"/>
        <v>21</v>
      </c>
      <c r="B33" s="4" t="e">
        <f ca="1">_xlfn.NORM.S.INV(RAND())</f>
        <v>#NAME?</v>
      </c>
      <c r="C33" s="6" t="e">
        <f ca="1" t="shared" si="6"/>
        <v>#NAME?</v>
      </c>
      <c r="D33" s="4" t="e">
        <f ca="1" t="shared" si="2"/>
        <v>#NAME?</v>
      </c>
      <c r="E33" s="6" t="e">
        <f ca="1" t="shared" si="3"/>
        <v>#NAME?</v>
      </c>
      <c r="F33" s="21" t="e">
        <f ca="1" t="shared" si="4"/>
        <v>#NAME?</v>
      </c>
      <c r="G33" s="22" t="e">
        <f ca="1" t="shared" si="5"/>
        <v>#NAME?</v>
      </c>
    </row>
    <row r="34" spans="1:7">
      <c r="A34">
        <f t="shared" si="7"/>
        <v>22</v>
      </c>
      <c r="B34" s="4" t="e">
        <f ca="1">_xlfn.NORM.S.INV(RAND())</f>
        <v>#NAME?</v>
      </c>
      <c r="C34" s="6" t="e">
        <f ca="1" t="shared" si="6"/>
        <v>#NAME?</v>
      </c>
      <c r="D34" s="4" t="e">
        <f ca="1" t="shared" si="2"/>
        <v>#NAME?</v>
      </c>
      <c r="E34" s="6" t="e">
        <f ca="1" t="shared" si="3"/>
        <v>#NAME?</v>
      </c>
      <c r="F34" s="21" t="e">
        <f ca="1" t="shared" si="4"/>
        <v>#NAME?</v>
      </c>
      <c r="G34" s="22" t="e">
        <f ca="1" t="shared" si="5"/>
        <v>#NAME?</v>
      </c>
    </row>
    <row r="35" spans="1:7">
      <c r="A35">
        <f t="shared" si="7"/>
        <v>23</v>
      </c>
      <c r="B35" s="4" t="e">
        <f ca="1">_xlfn.NORM.S.INV(RAND())</f>
        <v>#NAME?</v>
      </c>
      <c r="C35" s="6" t="e">
        <f ca="1" t="shared" si="6"/>
        <v>#NAME?</v>
      </c>
      <c r="D35" s="4" t="e">
        <f ca="1" t="shared" si="2"/>
        <v>#NAME?</v>
      </c>
      <c r="E35" s="6" t="e">
        <f ca="1" t="shared" si="3"/>
        <v>#NAME?</v>
      </c>
      <c r="F35" s="21" t="e">
        <f ca="1" t="shared" si="4"/>
        <v>#NAME?</v>
      </c>
      <c r="G35" s="22" t="e">
        <f ca="1" t="shared" si="5"/>
        <v>#NAME?</v>
      </c>
    </row>
    <row r="36" spans="1:7">
      <c r="A36">
        <f t="shared" si="7"/>
        <v>24</v>
      </c>
      <c r="B36" s="4" t="e">
        <f ca="1">_xlfn.NORM.S.INV(RAND())</f>
        <v>#NAME?</v>
      </c>
      <c r="C36" s="6" t="e">
        <f ca="1" t="shared" si="6"/>
        <v>#NAME?</v>
      </c>
      <c r="D36" s="4" t="e">
        <f ca="1" t="shared" si="2"/>
        <v>#NAME?</v>
      </c>
      <c r="E36" s="6" t="e">
        <f ca="1" t="shared" si="3"/>
        <v>#NAME?</v>
      </c>
      <c r="F36" s="21" t="e">
        <f ca="1" t="shared" si="4"/>
        <v>#NAME?</v>
      </c>
      <c r="G36" s="22" t="e">
        <f ca="1" t="shared" si="5"/>
        <v>#NAME?</v>
      </c>
    </row>
    <row r="37" spans="1:7">
      <c r="A37">
        <f t="shared" si="7"/>
        <v>25</v>
      </c>
      <c r="B37" s="4" t="e">
        <f ca="1">_xlfn.NORM.S.INV(RAND())</f>
        <v>#NAME?</v>
      </c>
      <c r="C37" s="6" t="e">
        <f ca="1" t="shared" si="6"/>
        <v>#NAME?</v>
      </c>
      <c r="D37" s="4" t="e">
        <f ca="1" t="shared" si="2"/>
        <v>#NAME?</v>
      </c>
      <c r="E37" s="6" t="e">
        <f ca="1" t="shared" si="3"/>
        <v>#NAME?</v>
      </c>
      <c r="F37" s="21" t="e">
        <f ca="1" t="shared" si="4"/>
        <v>#NAME?</v>
      </c>
      <c r="G37" s="22" t="e">
        <f ca="1" t="shared" si="5"/>
        <v>#NAME?</v>
      </c>
    </row>
    <row r="38" spans="1:7">
      <c r="A38">
        <f t="shared" si="7"/>
        <v>26</v>
      </c>
      <c r="B38" s="4" t="e">
        <f ca="1">_xlfn.NORM.S.INV(RAND())</f>
        <v>#NAME?</v>
      </c>
      <c r="C38" s="6" t="e">
        <f ca="1" t="shared" si="6"/>
        <v>#NAME?</v>
      </c>
      <c r="D38" s="4" t="e">
        <f ca="1" t="shared" si="2"/>
        <v>#NAME?</v>
      </c>
      <c r="E38" s="6" t="e">
        <f ca="1" t="shared" si="3"/>
        <v>#NAME?</v>
      </c>
      <c r="F38" s="21" t="e">
        <f ca="1" t="shared" si="4"/>
        <v>#NAME?</v>
      </c>
      <c r="G38" s="22" t="e">
        <f ca="1" t="shared" si="5"/>
        <v>#NAME?</v>
      </c>
    </row>
    <row r="39" spans="1:7">
      <c r="A39">
        <f t="shared" si="7"/>
        <v>27</v>
      </c>
      <c r="B39" s="4" t="e">
        <f ca="1">_xlfn.NORM.S.INV(RAND())</f>
        <v>#NAME?</v>
      </c>
      <c r="C39" s="6" t="e">
        <f ca="1" t="shared" si="6"/>
        <v>#NAME?</v>
      </c>
      <c r="D39" s="4" t="e">
        <f ca="1" t="shared" si="2"/>
        <v>#NAME?</v>
      </c>
      <c r="E39" s="6" t="e">
        <f ca="1" t="shared" si="3"/>
        <v>#NAME?</v>
      </c>
      <c r="F39" s="21" t="e">
        <f ca="1" t="shared" si="4"/>
        <v>#NAME?</v>
      </c>
      <c r="G39" s="22" t="e">
        <f ca="1" t="shared" si="5"/>
        <v>#NAME?</v>
      </c>
    </row>
    <row r="40" spans="1:7">
      <c r="A40">
        <f t="shared" si="7"/>
        <v>28</v>
      </c>
      <c r="B40" s="4" t="e">
        <f ca="1">_xlfn.NORM.S.INV(RAND())</f>
        <v>#NAME?</v>
      </c>
      <c r="C40" s="6" t="e">
        <f ca="1" t="shared" si="6"/>
        <v>#NAME?</v>
      </c>
      <c r="D40" s="4" t="e">
        <f ca="1" t="shared" si="2"/>
        <v>#NAME?</v>
      </c>
      <c r="E40" s="6" t="e">
        <f ca="1" t="shared" si="3"/>
        <v>#NAME?</v>
      </c>
      <c r="F40" s="21" t="e">
        <f ca="1" t="shared" si="4"/>
        <v>#NAME?</v>
      </c>
      <c r="G40" s="22" t="e">
        <f ca="1" t="shared" si="5"/>
        <v>#NAME?</v>
      </c>
    </row>
    <row r="41" spans="1:7">
      <c r="A41">
        <f t="shared" si="7"/>
        <v>29</v>
      </c>
      <c r="B41" s="4" t="e">
        <f ca="1">_xlfn.NORM.S.INV(RAND())</f>
        <v>#NAME?</v>
      </c>
      <c r="C41" s="6" t="e">
        <f ca="1" t="shared" si="6"/>
        <v>#NAME?</v>
      </c>
      <c r="D41" s="4" t="e">
        <f ca="1" t="shared" si="2"/>
        <v>#NAME?</v>
      </c>
      <c r="E41" s="6" t="e">
        <f ca="1" t="shared" si="3"/>
        <v>#NAME?</v>
      </c>
      <c r="F41" s="21" t="e">
        <f ca="1" t="shared" si="4"/>
        <v>#NAME?</v>
      </c>
      <c r="G41" s="22" t="e">
        <f ca="1" t="shared" si="5"/>
        <v>#NAME?</v>
      </c>
    </row>
    <row r="42" spans="1:7">
      <c r="A42">
        <f t="shared" si="7"/>
        <v>30</v>
      </c>
      <c r="B42" s="4" t="e">
        <f ca="1">_xlfn.NORM.S.INV(RAND())</f>
        <v>#NAME?</v>
      </c>
      <c r="C42" s="6" t="e">
        <f ca="1" t="shared" si="6"/>
        <v>#NAME?</v>
      </c>
      <c r="D42" s="4" t="e">
        <f ca="1" t="shared" si="2"/>
        <v>#NAME?</v>
      </c>
      <c r="E42" s="6" t="e">
        <f ca="1" t="shared" si="3"/>
        <v>#NAME?</v>
      </c>
      <c r="F42" s="21" t="e">
        <f ca="1" t="shared" si="4"/>
        <v>#NAME?</v>
      </c>
      <c r="G42" s="22" t="e">
        <f ca="1" t="shared" si="5"/>
        <v>#NAME?</v>
      </c>
    </row>
    <row r="43" spans="1:7">
      <c r="A43">
        <f t="shared" si="7"/>
        <v>31</v>
      </c>
      <c r="B43" s="4" t="e">
        <f ca="1">_xlfn.NORM.S.INV(RAND())</f>
        <v>#NAME?</v>
      </c>
      <c r="C43" s="6" t="e">
        <f ca="1" t="shared" si="6"/>
        <v>#NAME?</v>
      </c>
      <c r="D43" s="4" t="e">
        <f ca="1" t="shared" si="2"/>
        <v>#NAME?</v>
      </c>
      <c r="E43" s="6" t="e">
        <f ca="1" t="shared" si="3"/>
        <v>#NAME?</v>
      </c>
      <c r="F43" s="21" t="e">
        <f ca="1" t="shared" si="4"/>
        <v>#NAME?</v>
      </c>
      <c r="G43" s="22" t="e">
        <f ca="1" t="shared" si="5"/>
        <v>#NAME?</v>
      </c>
    </row>
    <row r="44" spans="1:7">
      <c r="A44">
        <f t="shared" si="7"/>
        <v>32</v>
      </c>
      <c r="B44" s="4" t="e">
        <f ca="1">_xlfn.NORM.S.INV(RAND())</f>
        <v>#NAME?</v>
      </c>
      <c r="C44" s="6" t="e">
        <f ca="1" t="shared" si="6"/>
        <v>#NAME?</v>
      </c>
      <c r="D44" s="4" t="e">
        <f ca="1" t="shared" si="2"/>
        <v>#NAME?</v>
      </c>
      <c r="E44" s="6" t="e">
        <f ca="1" t="shared" si="3"/>
        <v>#NAME?</v>
      </c>
      <c r="F44" s="21" t="e">
        <f ca="1" t="shared" si="4"/>
        <v>#NAME?</v>
      </c>
      <c r="G44" s="22" t="e">
        <f ca="1" t="shared" si="5"/>
        <v>#NAME?</v>
      </c>
    </row>
    <row r="45" spans="1:7">
      <c r="A45">
        <f t="shared" si="7"/>
        <v>33</v>
      </c>
      <c r="B45" s="4" t="e">
        <f ca="1">_xlfn.NORM.S.INV(RAND())</f>
        <v>#NAME?</v>
      </c>
      <c r="C45" s="6" t="e">
        <f ca="1" t="shared" si="6"/>
        <v>#NAME?</v>
      </c>
      <c r="D45" s="4" t="e">
        <f ca="1" t="shared" ref="D45:D76" si="8">S_0*EXP((rate-0.5*volat^2)*expiry+volat*SQRT(expiry)*B45)</f>
        <v>#NAME?</v>
      </c>
      <c r="E45" s="6" t="e">
        <f ca="1" t="shared" ref="E45:E76" si="9">S_0*EXP((rate-0.5*volat^2)*expiry+volat*SQRT(expiry)*C45)</f>
        <v>#NAME?</v>
      </c>
      <c r="F45" s="21" t="e">
        <f ca="1" t="shared" ref="F45:F76" si="10">MAX(D45-strike,0)</f>
        <v>#NAME?</v>
      </c>
      <c r="G45" s="22" t="e">
        <f ca="1" t="shared" ref="G45:G76" si="11">MAX(E45-strike,0)</f>
        <v>#NAME?</v>
      </c>
    </row>
    <row r="46" spans="1:7">
      <c r="A46">
        <f t="shared" si="7"/>
        <v>34</v>
      </c>
      <c r="B46" s="4" t="e">
        <f ca="1">_xlfn.NORM.S.INV(RAND())</f>
        <v>#NAME?</v>
      </c>
      <c r="C46" s="6" t="e">
        <f ca="1" t="shared" si="6"/>
        <v>#NAME?</v>
      </c>
      <c r="D46" s="4" t="e">
        <f ca="1" t="shared" si="8"/>
        <v>#NAME?</v>
      </c>
      <c r="E46" s="6" t="e">
        <f ca="1" t="shared" si="9"/>
        <v>#NAME?</v>
      </c>
      <c r="F46" s="21" t="e">
        <f ca="1" t="shared" si="10"/>
        <v>#NAME?</v>
      </c>
      <c r="G46" s="22" t="e">
        <f ca="1" t="shared" si="11"/>
        <v>#NAME?</v>
      </c>
    </row>
    <row r="47" spans="1:7">
      <c r="A47">
        <f t="shared" si="7"/>
        <v>35</v>
      </c>
      <c r="B47" s="4" t="e">
        <f ca="1">_xlfn.NORM.S.INV(RAND())</f>
        <v>#NAME?</v>
      </c>
      <c r="C47" s="6" t="e">
        <f ca="1" t="shared" si="6"/>
        <v>#NAME?</v>
      </c>
      <c r="D47" s="4" t="e">
        <f ca="1" t="shared" si="8"/>
        <v>#NAME?</v>
      </c>
      <c r="E47" s="6" t="e">
        <f ca="1" t="shared" si="9"/>
        <v>#NAME?</v>
      </c>
      <c r="F47" s="21" t="e">
        <f ca="1" t="shared" si="10"/>
        <v>#NAME?</v>
      </c>
      <c r="G47" s="22" t="e">
        <f ca="1" t="shared" si="11"/>
        <v>#NAME?</v>
      </c>
    </row>
    <row r="48" spans="1:7">
      <c r="A48">
        <f t="shared" si="7"/>
        <v>36</v>
      </c>
      <c r="B48" s="4" t="e">
        <f ca="1">_xlfn.NORM.S.INV(RAND())</f>
        <v>#NAME?</v>
      </c>
      <c r="C48" s="6" t="e">
        <f ca="1" t="shared" si="6"/>
        <v>#NAME?</v>
      </c>
      <c r="D48" s="4" t="e">
        <f ca="1" t="shared" si="8"/>
        <v>#NAME?</v>
      </c>
      <c r="E48" s="6" t="e">
        <f ca="1" t="shared" si="9"/>
        <v>#NAME?</v>
      </c>
      <c r="F48" s="21" t="e">
        <f ca="1" t="shared" si="10"/>
        <v>#NAME?</v>
      </c>
      <c r="G48" s="22" t="e">
        <f ca="1" t="shared" si="11"/>
        <v>#NAME?</v>
      </c>
    </row>
    <row r="49" spans="1:7">
      <c r="A49">
        <f t="shared" si="7"/>
        <v>37</v>
      </c>
      <c r="B49" s="4" t="e">
        <f ca="1">_xlfn.NORM.S.INV(RAND())</f>
        <v>#NAME?</v>
      </c>
      <c r="C49" s="6" t="e">
        <f ca="1" t="shared" si="6"/>
        <v>#NAME?</v>
      </c>
      <c r="D49" s="4" t="e">
        <f ca="1" t="shared" si="8"/>
        <v>#NAME?</v>
      </c>
      <c r="E49" s="6" t="e">
        <f ca="1" t="shared" si="9"/>
        <v>#NAME?</v>
      </c>
      <c r="F49" s="21" t="e">
        <f ca="1" t="shared" si="10"/>
        <v>#NAME?</v>
      </c>
      <c r="G49" s="22" t="e">
        <f ca="1" t="shared" si="11"/>
        <v>#NAME?</v>
      </c>
    </row>
    <row r="50" spans="1:7">
      <c r="A50">
        <f t="shared" si="7"/>
        <v>38</v>
      </c>
      <c r="B50" s="4" t="e">
        <f ca="1">_xlfn.NORM.S.INV(RAND())</f>
        <v>#NAME?</v>
      </c>
      <c r="C50" s="6" t="e">
        <f ca="1" t="shared" si="6"/>
        <v>#NAME?</v>
      </c>
      <c r="D50" s="4" t="e">
        <f ca="1" t="shared" si="8"/>
        <v>#NAME?</v>
      </c>
      <c r="E50" s="6" t="e">
        <f ca="1" t="shared" si="9"/>
        <v>#NAME?</v>
      </c>
      <c r="F50" s="21" t="e">
        <f ca="1" t="shared" si="10"/>
        <v>#NAME?</v>
      </c>
      <c r="G50" s="22" t="e">
        <f ca="1" t="shared" si="11"/>
        <v>#NAME?</v>
      </c>
    </row>
    <row r="51" spans="1:7">
      <c r="A51">
        <f t="shared" si="7"/>
        <v>39</v>
      </c>
      <c r="B51" s="4" t="e">
        <f ca="1">_xlfn.NORM.S.INV(RAND())</f>
        <v>#NAME?</v>
      </c>
      <c r="C51" s="6" t="e">
        <f ca="1" t="shared" si="6"/>
        <v>#NAME?</v>
      </c>
      <c r="D51" s="4" t="e">
        <f ca="1" t="shared" si="8"/>
        <v>#NAME?</v>
      </c>
      <c r="E51" s="6" t="e">
        <f ca="1" t="shared" si="9"/>
        <v>#NAME?</v>
      </c>
      <c r="F51" s="21" t="e">
        <f ca="1" t="shared" si="10"/>
        <v>#NAME?</v>
      </c>
      <c r="G51" s="22" t="e">
        <f ca="1" t="shared" si="11"/>
        <v>#NAME?</v>
      </c>
    </row>
    <row r="52" spans="1:7">
      <c r="A52">
        <f t="shared" si="7"/>
        <v>40</v>
      </c>
      <c r="B52" s="4" t="e">
        <f ca="1">_xlfn.NORM.S.INV(RAND())</f>
        <v>#NAME?</v>
      </c>
      <c r="C52" s="6" t="e">
        <f ca="1" t="shared" si="6"/>
        <v>#NAME?</v>
      </c>
      <c r="D52" s="4" t="e">
        <f ca="1" t="shared" si="8"/>
        <v>#NAME?</v>
      </c>
      <c r="E52" s="6" t="e">
        <f ca="1" t="shared" si="9"/>
        <v>#NAME?</v>
      </c>
      <c r="F52" s="21" t="e">
        <f ca="1" t="shared" si="10"/>
        <v>#NAME?</v>
      </c>
      <c r="G52" s="22" t="e">
        <f ca="1" t="shared" si="11"/>
        <v>#NAME?</v>
      </c>
    </row>
    <row r="53" spans="1:7">
      <c r="A53">
        <f t="shared" si="7"/>
        <v>41</v>
      </c>
      <c r="B53" s="4" t="e">
        <f ca="1">_xlfn.NORM.S.INV(RAND())</f>
        <v>#NAME?</v>
      </c>
      <c r="C53" s="6" t="e">
        <f ca="1" t="shared" si="6"/>
        <v>#NAME?</v>
      </c>
      <c r="D53" s="4" t="e">
        <f ca="1" t="shared" si="8"/>
        <v>#NAME?</v>
      </c>
      <c r="E53" s="6" t="e">
        <f ca="1" t="shared" si="9"/>
        <v>#NAME?</v>
      </c>
      <c r="F53" s="21" t="e">
        <f ca="1" t="shared" si="10"/>
        <v>#NAME?</v>
      </c>
      <c r="G53" s="22" t="e">
        <f ca="1" t="shared" si="11"/>
        <v>#NAME?</v>
      </c>
    </row>
    <row r="54" spans="1:7">
      <c r="A54">
        <f t="shared" si="7"/>
        <v>42</v>
      </c>
      <c r="B54" s="4" t="e">
        <f ca="1">_xlfn.NORM.S.INV(RAND())</f>
        <v>#NAME?</v>
      </c>
      <c r="C54" s="6" t="e">
        <f ca="1" t="shared" si="6"/>
        <v>#NAME?</v>
      </c>
      <c r="D54" s="4" t="e">
        <f ca="1" t="shared" si="8"/>
        <v>#NAME?</v>
      </c>
      <c r="E54" s="6" t="e">
        <f ca="1" t="shared" si="9"/>
        <v>#NAME?</v>
      </c>
      <c r="F54" s="21" t="e">
        <f ca="1" t="shared" si="10"/>
        <v>#NAME?</v>
      </c>
      <c r="G54" s="22" t="e">
        <f ca="1" t="shared" si="11"/>
        <v>#NAME?</v>
      </c>
    </row>
    <row r="55" spans="1:7">
      <c r="A55">
        <f t="shared" si="7"/>
        <v>43</v>
      </c>
      <c r="B55" s="4" t="e">
        <f ca="1">_xlfn.NORM.S.INV(RAND())</f>
        <v>#NAME?</v>
      </c>
      <c r="C55" s="6" t="e">
        <f ca="1" t="shared" si="6"/>
        <v>#NAME?</v>
      </c>
      <c r="D55" s="4" t="e">
        <f ca="1" t="shared" si="8"/>
        <v>#NAME?</v>
      </c>
      <c r="E55" s="6" t="e">
        <f ca="1" t="shared" si="9"/>
        <v>#NAME?</v>
      </c>
      <c r="F55" s="21" t="e">
        <f ca="1" t="shared" si="10"/>
        <v>#NAME?</v>
      </c>
      <c r="G55" s="22" t="e">
        <f ca="1" t="shared" si="11"/>
        <v>#NAME?</v>
      </c>
    </row>
    <row r="56" spans="1:7">
      <c r="A56">
        <f t="shared" si="7"/>
        <v>44</v>
      </c>
      <c r="B56" s="4" t="e">
        <f ca="1">_xlfn.NORM.S.INV(RAND())</f>
        <v>#NAME?</v>
      </c>
      <c r="C56" s="6" t="e">
        <f ca="1" t="shared" si="6"/>
        <v>#NAME?</v>
      </c>
      <c r="D56" s="4" t="e">
        <f ca="1" t="shared" si="8"/>
        <v>#NAME?</v>
      </c>
      <c r="E56" s="6" t="e">
        <f ca="1" t="shared" si="9"/>
        <v>#NAME?</v>
      </c>
      <c r="F56" s="21" t="e">
        <f ca="1" t="shared" si="10"/>
        <v>#NAME?</v>
      </c>
      <c r="G56" s="22" t="e">
        <f ca="1" t="shared" si="11"/>
        <v>#NAME?</v>
      </c>
    </row>
    <row r="57" spans="1:7">
      <c r="A57">
        <f t="shared" si="7"/>
        <v>45</v>
      </c>
      <c r="B57" s="4" t="e">
        <f ca="1">_xlfn.NORM.S.INV(RAND())</f>
        <v>#NAME?</v>
      </c>
      <c r="C57" s="6" t="e">
        <f ca="1" t="shared" si="6"/>
        <v>#NAME?</v>
      </c>
      <c r="D57" s="4" t="e">
        <f ca="1" t="shared" si="8"/>
        <v>#NAME?</v>
      </c>
      <c r="E57" s="6" t="e">
        <f ca="1" t="shared" si="9"/>
        <v>#NAME?</v>
      </c>
      <c r="F57" s="21" t="e">
        <f ca="1" t="shared" si="10"/>
        <v>#NAME?</v>
      </c>
      <c r="G57" s="22" t="e">
        <f ca="1" t="shared" si="11"/>
        <v>#NAME?</v>
      </c>
    </row>
    <row r="58" spans="1:7">
      <c r="A58">
        <f t="shared" si="7"/>
        <v>46</v>
      </c>
      <c r="B58" s="4" t="e">
        <f ca="1">_xlfn.NORM.S.INV(RAND())</f>
        <v>#NAME?</v>
      </c>
      <c r="C58" s="6" t="e">
        <f ca="1" t="shared" si="6"/>
        <v>#NAME?</v>
      </c>
      <c r="D58" s="4" t="e">
        <f ca="1" t="shared" si="8"/>
        <v>#NAME?</v>
      </c>
      <c r="E58" s="6" t="e">
        <f ca="1" t="shared" si="9"/>
        <v>#NAME?</v>
      </c>
      <c r="F58" s="21" t="e">
        <f ca="1" t="shared" si="10"/>
        <v>#NAME?</v>
      </c>
      <c r="G58" s="22" t="e">
        <f ca="1" t="shared" si="11"/>
        <v>#NAME?</v>
      </c>
    </row>
    <row r="59" spans="1:7">
      <c r="A59">
        <f t="shared" si="7"/>
        <v>47</v>
      </c>
      <c r="B59" s="4" t="e">
        <f ca="1">_xlfn.NORM.S.INV(RAND())</f>
        <v>#NAME?</v>
      </c>
      <c r="C59" s="6" t="e">
        <f ca="1" t="shared" si="6"/>
        <v>#NAME?</v>
      </c>
      <c r="D59" s="4" t="e">
        <f ca="1" t="shared" si="8"/>
        <v>#NAME?</v>
      </c>
      <c r="E59" s="6" t="e">
        <f ca="1" t="shared" si="9"/>
        <v>#NAME?</v>
      </c>
      <c r="F59" s="21" t="e">
        <f ca="1" t="shared" si="10"/>
        <v>#NAME?</v>
      </c>
      <c r="G59" s="22" t="e">
        <f ca="1" t="shared" si="11"/>
        <v>#NAME?</v>
      </c>
    </row>
    <row r="60" spans="1:7">
      <c r="A60">
        <f t="shared" si="7"/>
        <v>48</v>
      </c>
      <c r="B60" s="4" t="e">
        <f ca="1">_xlfn.NORM.S.INV(RAND())</f>
        <v>#NAME?</v>
      </c>
      <c r="C60" s="6" t="e">
        <f ca="1" t="shared" si="6"/>
        <v>#NAME?</v>
      </c>
      <c r="D60" s="4" t="e">
        <f ca="1" t="shared" si="8"/>
        <v>#NAME?</v>
      </c>
      <c r="E60" s="6" t="e">
        <f ca="1" t="shared" si="9"/>
        <v>#NAME?</v>
      </c>
      <c r="F60" s="21" t="e">
        <f ca="1" t="shared" si="10"/>
        <v>#NAME?</v>
      </c>
      <c r="G60" s="22" t="e">
        <f ca="1" t="shared" si="11"/>
        <v>#NAME?</v>
      </c>
    </row>
    <row r="61" spans="1:7">
      <c r="A61">
        <f t="shared" si="7"/>
        <v>49</v>
      </c>
      <c r="B61" s="4" t="e">
        <f ca="1">_xlfn.NORM.S.INV(RAND())</f>
        <v>#NAME?</v>
      </c>
      <c r="C61" s="6" t="e">
        <f ca="1" t="shared" si="6"/>
        <v>#NAME?</v>
      </c>
      <c r="D61" s="4" t="e">
        <f ca="1" t="shared" si="8"/>
        <v>#NAME?</v>
      </c>
      <c r="E61" s="6" t="e">
        <f ca="1" t="shared" si="9"/>
        <v>#NAME?</v>
      </c>
      <c r="F61" s="21" t="e">
        <f ca="1" t="shared" si="10"/>
        <v>#NAME?</v>
      </c>
      <c r="G61" s="22" t="e">
        <f ca="1" t="shared" si="11"/>
        <v>#NAME?</v>
      </c>
    </row>
    <row r="62" spans="1:7">
      <c r="A62" s="23">
        <f t="shared" si="7"/>
        <v>50</v>
      </c>
      <c r="B62" s="7" t="e">
        <f ca="1">_xlfn.NORM.S.INV(RAND())</f>
        <v>#NAME?</v>
      </c>
      <c r="C62" s="6" t="e">
        <f ca="1" t="shared" si="6"/>
        <v>#NAME?</v>
      </c>
      <c r="D62" s="4" t="e">
        <f ca="1" t="shared" si="8"/>
        <v>#NAME?</v>
      </c>
      <c r="E62" s="6" t="e">
        <f ca="1" t="shared" si="9"/>
        <v>#NAME?</v>
      </c>
      <c r="F62" s="21" t="e">
        <f ca="1" t="shared" si="10"/>
        <v>#NAME?</v>
      </c>
      <c r="G62" s="22" t="e">
        <f ca="1" t="shared" si="11"/>
        <v>#NAME?</v>
      </c>
    </row>
    <row r="63" spans="1:7">
      <c r="A63">
        <f t="shared" si="7"/>
        <v>51</v>
      </c>
      <c r="B63" s="4" t="e">
        <f ca="1">-B13</f>
        <v>#NAME?</v>
      </c>
      <c r="C63" s="6" t="e">
        <f ca="1" t="shared" si="6"/>
        <v>#NAME?</v>
      </c>
      <c r="D63" s="4" t="e">
        <f ca="1" t="shared" si="8"/>
        <v>#NAME?</v>
      </c>
      <c r="E63" s="6" t="e">
        <f ca="1" t="shared" si="9"/>
        <v>#NAME?</v>
      </c>
      <c r="F63" s="21" t="e">
        <f ca="1" t="shared" si="10"/>
        <v>#NAME?</v>
      </c>
      <c r="G63" s="22" t="e">
        <f ca="1" t="shared" si="11"/>
        <v>#NAME?</v>
      </c>
    </row>
    <row r="64" spans="1:7">
      <c r="A64">
        <f t="shared" si="7"/>
        <v>52</v>
      </c>
      <c r="B64" s="4" t="e">
        <f ca="1" t="shared" ref="B64:B112" si="12">-B14</f>
        <v>#NAME?</v>
      </c>
      <c r="C64" s="6" t="e">
        <f ca="1" t="shared" si="6"/>
        <v>#NAME?</v>
      </c>
      <c r="D64" s="4" t="e">
        <f ca="1" t="shared" si="8"/>
        <v>#NAME?</v>
      </c>
      <c r="E64" s="6" t="e">
        <f ca="1" t="shared" si="9"/>
        <v>#NAME?</v>
      </c>
      <c r="F64" s="21" t="e">
        <f ca="1" t="shared" si="10"/>
        <v>#NAME?</v>
      </c>
      <c r="G64" s="22" t="e">
        <f ca="1" t="shared" si="11"/>
        <v>#NAME?</v>
      </c>
    </row>
    <row r="65" spans="1:7">
      <c r="A65">
        <f t="shared" si="7"/>
        <v>53</v>
      </c>
      <c r="B65" s="4" t="e">
        <f ca="1" t="shared" si="12"/>
        <v>#NAME?</v>
      </c>
      <c r="C65" s="6" t="e">
        <f ca="1" t="shared" si="6"/>
        <v>#NAME?</v>
      </c>
      <c r="D65" s="4" t="e">
        <f ca="1" t="shared" si="8"/>
        <v>#NAME?</v>
      </c>
      <c r="E65" s="6" t="e">
        <f ca="1" t="shared" si="9"/>
        <v>#NAME?</v>
      </c>
      <c r="F65" s="21" t="e">
        <f ca="1" t="shared" si="10"/>
        <v>#NAME?</v>
      </c>
      <c r="G65" s="22" t="e">
        <f ca="1" t="shared" si="11"/>
        <v>#NAME?</v>
      </c>
    </row>
    <row r="66" spans="1:7">
      <c r="A66">
        <f t="shared" si="7"/>
        <v>54</v>
      </c>
      <c r="B66" s="4" t="e">
        <f ca="1" t="shared" si="12"/>
        <v>#NAME?</v>
      </c>
      <c r="C66" s="6" t="e">
        <f ca="1" t="shared" si="6"/>
        <v>#NAME?</v>
      </c>
      <c r="D66" s="4" t="e">
        <f ca="1" t="shared" si="8"/>
        <v>#NAME?</v>
      </c>
      <c r="E66" s="6" t="e">
        <f ca="1" t="shared" si="9"/>
        <v>#NAME?</v>
      </c>
      <c r="F66" s="21" t="e">
        <f ca="1" t="shared" si="10"/>
        <v>#NAME?</v>
      </c>
      <c r="G66" s="22" t="e">
        <f ca="1" t="shared" si="11"/>
        <v>#NAME?</v>
      </c>
    </row>
    <row r="67" spans="1:7">
      <c r="A67">
        <f t="shared" si="7"/>
        <v>55</v>
      </c>
      <c r="B67" s="4" t="e">
        <f ca="1" t="shared" si="12"/>
        <v>#NAME?</v>
      </c>
      <c r="C67" s="6" t="e">
        <f ca="1" t="shared" si="6"/>
        <v>#NAME?</v>
      </c>
      <c r="D67" s="4" t="e">
        <f ca="1" t="shared" si="8"/>
        <v>#NAME?</v>
      </c>
      <c r="E67" s="6" t="e">
        <f ca="1" t="shared" si="9"/>
        <v>#NAME?</v>
      </c>
      <c r="F67" s="21" t="e">
        <f ca="1" t="shared" si="10"/>
        <v>#NAME?</v>
      </c>
      <c r="G67" s="22" t="e">
        <f ca="1" t="shared" si="11"/>
        <v>#NAME?</v>
      </c>
    </row>
    <row r="68" spans="1:7">
      <c r="A68">
        <f t="shared" si="7"/>
        <v>56</v>
      </c>
      <c r="B68" s="4" t="e">
        <f ca="1" t="shared" si="12"/>
        <v>#NAME?</v>
      </c>
      <c r="C68" s="6" t="e">
        <f ca="1" t="shared" si="6"/>
        <v>#NAME?</v>
      </c>
      <c r="D68" s="4" t="e">
        <f ca="1" t="shared" si="8"/>
        <v>#NAME?</v>
      </c>
      <c r="E68" s="6" t="e">
        <f ca="1" t="shared" si="9"/>
        <v>#NAME?</v>
      </c>
      <c r="F68" s="21" t="e">
        <f ca="1" t="shared" si="10"/>
        <v>#NAME?</v>
      </c>
      <c r="G68" s="22" t="e">
        <f ca="1" t="shared" si="11"/>
        <v>#NAME?</v>
      </c>
    </row>
    <row r="69" spans="1:7">
      <c r="A69">
        <f t="shared" si="7"/>
        <v>57</v>
      </c>
      <c r="B69" s="4" t="e">
        <f ca="1" t="shared" si="12"/>
        <v>#NAME?</v>
      </c>
      <c r="C69" s="6" t="e">
        <f ca="1" t="shared" si="6"/>
        <v>#NAME?</v>
      </c>
      <c r="D69" s="4" t="e">
        <f ca="1" t="shared" si="8"/>
        <v>#NAME?</v>
      </c>
      <c r="E69" s="6" t="e">
        <f ca="1" t="shared" si="9"/>
        <v>#NAME?</v>
      </c>
      <c r="F69" s="21" t="e">
        <f ca="1" t="shared" si="10"/>
        <v>#NAME?</v>
      </c>
      <c r="G69" s="22" t="e">
        <f ca="1" t="shared" si="11"/>
        <v>#NAME?</v>
      </c>
    </row>
    <row r="70" spans="1:7">
      <c r="A70">
        <f t="shared" si="7"/>
        <v>58</v>
      </c>
      <c r="B70" s="4" t="e">
        <f ca="1" t="shared" si="12"/>
        <v>#NAME?</v>
      </c>
      <c r="C70" s="6" t="e">
        <f ca="1" t="shared" si="6"/>
        <v>#NAME?</v>
      </c>
      <c r="D70" s="4" t="e">
        <f ca="1" t="shared" si="8"/>
        <v>#NAME?</v>
      </c>
      <c r="E70" s="6" t="e">
        <f ca="1" t="shared" si="9"/>
        <v>#NAME?</v>
      </c>
      <c r="F70" s="21" t="e">
        <f ca="1" t="shared" si="10"/>
        <v>#NAME?</v>
      </c>
      <c r="G70" s="22" t="e">
        <f ca="1" t="shared" si="11"/>
        <v>#NAME?</v>
      </c>
    </row>
    <row r="71" spans="1:7">
      <c r="A71">
        <f t="shared" si="7"/>
        <v>59</v>
      </c>
      <c r="B71" s="4" t="e">
        <f ca="1" t="shared" si="12"/>
        <v>#NAME?</v>
      </c>
      <c r="C71" s="6" t="e">
        <f ca="1" t="shared" si="6"/>
        <v>#NAME?</v>
      </c>
      <c r="D71" s="4" t="e">
        <f ca="1" t="shared" si="8"/>
        <v>#NAME?</v>
      </c>
      <c r="E71" s="6" t="e">
        <f ca="1" t="shared" si="9"/>
        <v>#NAME?</v>
      </c>
      <c r="F71" s="21" t="e">
        <f ca="1" t="shared" si="10"/>
        <v>#NAME?</v>
      </c>
      <c r="G71" s="22" t="e">
        <f ca="1" t="shared" si="11"/>
        <v>#NAME?</v>
      </c>
    </row>
    <row r="72" spans="1:7">
      <c r="A72">
        <f t="shared" si="7"/>
        <v>60</v>
      </c>
      <c r="B72" s="4" t="e">
        <f ca="1" t="shared" si="12"/>
        <v>#NAME?</v>
      </c>
      <c r="C72" s="6" t="e">
        <f ca="1" t="shared" si="6"/>
        <v>#NAME?</v>
      </c>
      <c r="D72" s="4" t="e">
        <f ca="1" t="shared" si="8"/>
        <v>#NAME?</v>
      </c>
      <c r="E72" s="6" t="e">
        <f ca="1" t="shared" si="9"/>
        <v>#NAME?</v>
      </c>
      <c r="F72" s="21" t="e">
        <f ca="1" t="shared" si="10"/>
        <v>#NAME?</v>
      </c>
      <c r="G72" s="22" t="e">
        <f ca="1" t="shared" si="11"/>
        <v>#NAME?</v>
      </c>
    </row>
    <row r="73" spans="1:7">
      <c r="A73">
        <f t="shared" si="7"/>
        <v>61</v>
      </c>
      <c r="B73" s="4" t="e">
        <f ca="1" t="shared" si="12"/>
        <v>#NAME?</v>
      </c>
      <c r="C73" s="6" t="e">
        <f ca="1" t="shared" si="6"/>
        <v>#NAME?</v>
      </c>
      <c r="D73" s="4" t="e">
        <f ca="1" t="shared" si="8"/>
        <v>#NAME?</v>
      </c>
      <c r="E73" s="6" t="e">
        <f ca="1" t="shared" si="9"/>
        <v>#NAME?</v>
      </c>
      <c r="F73" s="21" t="e">
        <f ca="1" t="shared" si="10"/>
        <v>#NAME?</v>
      </c>
      <c r="G73" s="22" t="e">
        <f ca="1" t="shared" si="11"/>
        <v>#NAME?</v>
      </c>
    </row>
    <row r="74" spans="1:7">
      <c r="A74">
        <f t="shared" si="7"/>
        <v>62</v>
      </c>
      <c r="B74" s="4" t="e">
        <f ca="1" t="shared" si="12"/>
        <v>#NAME?</v>
      </c>
      <c r="C74" s="6" t="e">
        <f ca="1" t="shared" si="6"/>
        <v>#NAME?</v>
      </c>
      <c r="D74" s="4" t="e">
        <f ca="1" t="shared" si="8"/>
        <v>#NAME?</v>
      </c>
      <c r="E74" s="6" t="e">
        <f ca="1" t="shared" si="9"/>
        <v>#NAME?</v>
      </c>
      <c r="F74" s="21" t="e">
        <f ca="1" t="shared" si="10"/>
        <v>#NAME?</v>
      </c>
      <c r="G74" s="22" t="e">
        <f ca="1" t="shared" si="11"/>
        <v>#NAME?</v>
      </c>
    </row>
    <row r="75" spans="1:7">
      <c r="A75">
        <f t="shared" si="7"/>
        <v>63</v>
      </c>
      <c r="B75" s="4" t="e">
        <f ca="1" t="shared" si="12"/>
        <v>#NAME?</v>
      </c>
      <c r="C75" s="6" t="e">
        <f ca="1" t="shared" si="6"/>
        <v>#NAME?</v>
      </c>
      <c r="D75" s="4" t="e">
        <f ca="1" t="shared" si="8"/>
        <v>#NAME?</v>
      </c>
      <c r="E75" s="6" t="e">
        <f ca="1" t="shared" si="9"/>
        <v>#NAME?</v>
      </c>
      <c r="F75" s="21" t="e">
        <f ca="1" t="shared" si="10"/>
        <v>#NAME?</v>
      </c>
      <c r="G75" s="22" t="e">
        <f ca="1" t="shared" si="11"/>
        <v>#NAME?</v>
      </c>
    </row>
    <row r="76" spans="1:7">
      <c r="A76">
        <f t="shared" si="7"/>
        <v>64</v>
      </c>
      <c r="B76" s="4" t="e">
        <f ca="1" t="shared" si="12"/>
        <v>#NAME?</v>
      </c>
      <c r="C76" s="6" t="e">
        <f ca="1" t="shared" si="6"/>
        <v>#NAME?</v>
      </c>
      <c r="D76" s="4" t="e">
        <f ca="1" t="shared" si="8"/>
        <v>#NAME?</v>
      </c>
      <c r="E76" s="6" t="e">
        <f ca="1" t="shared" si="9"/>
        <v>#NAME?</v>
      </c>
      <c r="F76" s="21" t="e">
        <f ca="1" t="shared" si="10"/>
        <v>#NAME?</v>
      </c>
      <c r="G76" s="22" t="e">
        <f ca="1" t="shared" si="11"/>
        <v>#NAME?</v>
      </c>
    </row>
    <row r="77" spans="1:7">
      <c r="A77">
        <f t="shared" si="7"/>
        <v>65</v>
      </c>
      <c r="B77" s="4" t="e">
        <f ca="1" t="shared" si="12"/>
        <v>#NAME?</v>
      </c>
      <c r="C77" s="6" t="e">
        <f ca="1" t="shared" si="6"/>
        <v>#NAME?</v>
      </c>
      <c r="D77" s="4" t="e">
        <f ca="1" t="shared" ref="D77:D112" si="13">S_0*EXP((rate-0.5*volat^2)*expiry+volat*SQRT(expiry)*B77)</f>
        <v>#NAME?</v>
      </c>
      <c r="E77" s="6" t="e">
        <f ca="1" t="shared" ref="E77:E112" si="14">S_0*EXP((rate-0.5*volat^2)*expiry+volat*SQRT(expiry)*C77)</f>
        <v>#NAME?</v>
      </c>
      <c r="F77" s="21" t="e">
        <f ca="1" t="shared" ref="F77:F112" si="15">MAX(D77-strike,0)</f>
        <v>#NAME?</v>
      </c>
      <c r="G77" s="22" t="e">
        <f ca="1" t="shared" ref="G77:G112" si="16">MAX(E77-strike,0)</f>
        <v>#NAME?</v>
      </c>
    </row>
    <row r="78" spans="1:7">
      <c r="A78">
        <f t="shared" si="7"/>
        <v>66</v>
      </c>
      <c r="B78" s="4" t="e">
        <f ca="1" t="shared" si="12"/>
        <v>#NAME?</v>
      </c>
      <c r="C78" s="6" t="e">
        <f ca="1" t="shared" ref="C78:C112" si="17">(B78-$B$10)/$B$11</f>
        <v>#NAME?</v>
      </c>
      <c r="D78" s="4" t="e">
        <f ca="1" t="shared" si="13"/>
        <v>#NAME?</v>
      </c>
      <c r="E78" s="6" t="e">
        <f ca="1" t="shared" si="14"/>
        <v>#NAME?</v>
      </c>
      <c r="F78" s="21" t="e">
        <f ca="1" t="shared" si="15"/>
        <v>#NAME?</v>
      </c>
      <c r="G78" s="22" t="e">
        <f ca="1" t="shared" si="16"/>
        <v>#NAME?</v>
      </c>
    </row>
    <row r="79" spans="1:7">
      <c r="A79">
        <f t="shared" ref="A79:A112" si="18">A78+1</f>
        <v>67</v>
      </c>
      <c r="B79" s="4" t="e">
        <f ca="1" t="shared" si="12"/>
        <v>#NAME?</v>
      </c>
      <c r="C79" s="6" t="e">
        <f ca="1" t="shared" si="17"/>
        <v>#NAME?</v>
      </c>
      <c r="D79" s="4" t="e">
        <f ca="1" t="shared" si="13"/>
        <v>#NAME?</v>
      </c>
      <c r="E79" s="6" t="e">
        <f ca="1" t="shared" si="14"/>
        <v>#NAME?</v>
      </c>
      <c r="F79" s="21" t="e">
        <f ca="1" t="shared" si="15"/>
        <v>#NAME?</v>
      </c>
      <c r="G79" s="22" t="e">
        <f ca="1" t="shared" si="16"/>
        <v>#NAME?</v>
      </c>
    </row>
    <row r="80" spans="1:7">
      <c r="A80">
        <f t="shared" si="18"/>
        <v>68</v>
      </c>
      <c r="B80" s="4" t="e">
        <f ca="1" t="shared" si="12"/>
        <v>#NAME?</v>
      </c>
      <c r="C80" s="6" t="e">
        <f ca="1" t="shared" si="17"/>
        <v>#NAME?</v>
      </c>
      <c r="D80" s="4" t="e">
        <f ca="1" t="shared" si="13"/>
        <v>#NAME?</v>
      </c>
      <c r="E80" s="6" t="e">
        <f ca="1" t="shared" si="14"/>
        <v>#NAME?</v>
      </c>
      <c r="F80" s="21" t="e">
        <f ca="1" t="shared" si="15"/>
        <v>#NAME?</v>
      </c>
      <c r="G80" s="22" t="e">
        <f ca="1" t="shared" si="16"/>
        <v>#NAME?</v>
      </c>
    </row>
    <row r="81" spans="1:7">
      <c r="A81">
        <f t="shared" si="18"/>
        <v>69</v>
      </c>
      <c r="B81" s="4" t="e">
        <f ca="1" t="shared" si="12"/>
        <v>#NAME?</v>
      </c>
      <c r="C81" s="6" t="e">
        <f ca="1" t="shared" si="17"/>
        <v>#NAME?</v>
      </c>
      <c r="D81" s="4" t="e">
        <f ca="1" t="shared" si="13"/>
        <v>#NAME?</v>
      </c>
      <c r="E81" s="6" t="e">
        <f ca="1" t="shared" si="14"/>
        <v>#NAME?</v>
      </c>
      <c r="F81" s="21" t="e">
        <f ca="1" t="shared" si="15"/>
        <v>#NAME?</v>
      </c>
      <c r="G81" s="22" t="e">
        <f ca="1" t="shared" si="16"/>
        <v>#NAME?</v>
      </c>
    </row>
    <row r="82" spans="1:7">
      <c r="A82">
        <f t="shared" si="18"/>
        <v>70</v>
      </c>
      <c r="B82" s="4" t="e">
        <f ca="1" t="shared" si="12"/>
        <v>#NAME?</v>
      </c>
      <c r="C82" s="6" t="e">
        <f ca="1" t="shared" si="17"/>
        <v>#NAME?</v>
      </c>
      <c r="D82" s="4" t="e">
        <f ca="1" t="shared" si="13"/>
        <v>#NAME?</v>
      </c>
      <c r="E82" s="6" t="e">
        <f ca="1" t="shared" si="14"/>
        <v>#NAME?</v>
      </c>
      <c r="F82" s="21" t="e">
        <f ca="1" t="shared" si="15"/>
        <v>#NAME?</v>
      </c>
      <c r="G82" s="22" t="e">
        <f ca="1" t="shared" si="16"/>
        <v>#NAME?</v>
      </c>
    </row>
    <row r="83" spans="1:7">
      <c r="A83">
        <f t="shared" si="18"/>
        <v>71</v>
      </c>
      <c r="B83" s="4" t="e">
        <f ca="1" t="shared" si="12"/>
        <v>#NAME?</v>
      </c>
      <c r="C83" s="6" t="e">
        <f ca="1" t="shared" si="17"/>
        <v>#NAME?</v>
      </c>
      <c r="D83" s="4" t="e">
        <f ca="1" t="shared" si="13"/>
        <v>#NAME?</v>
      </c>
      <c r="E83" s="6" t="e">
        <f ca="1" t="shared" si="14"/>
        <v>#NAME?</v>
      </c>
      <c r="F83" s="21" t="e">
        <f ca="1" t="shared" si="15"/>
        <v>#NAME?</v>
      </c>
      <c r="G83" s="22" t="e">
        <f ca="1" t="shared" si="16"/>
        <v>#NAME?</v>
      </c>
    </row>
    <row r="84" spans="1:7">
      <c r="A84">
        <f t="shared" si="18"/>
        <v>72</v>
      </c>
      <c r="B84" s="4" t="e">
        <f ca="1" t="shared" si="12"/>
        <v>#NAME?</v>
      </c>
      <c r="C84" s="6" t="e">
        <f ca="1" t="shared" si="17"/>
        <v>#NAME?</v>
      </c>
      <c r="D84" s="4" t="e">
        <f ca="1" t="shared" si="13"/>
        <v>#NAME?</v>
      </c>
      <c r="E84" s="6" t="e">
        <f ca="1" t="shared" si="14"/>
        <v>#NAME?</v>
      </c>
      <c r="F84" s="21" t="e">
        <f ca="1" t="shared" si="15"/>
        <v>#NAME?</v>
      </c>
      <c r="G84" s="22" t="e">
        <f ca="1" t="shared" si="16"/>
        <v>#NAME?</v>
      </c>
    </row>
    <row r="85" spans="1:7">
      <c r="A85">
        <f t="shared" si="18"/>
        <v>73</v>
      </c>
      <c r="B85" s="4" t="e">
        <f ca="1" t="shared" si="12"/>
        <v>#NAME?</v>
      </c>
      <c r="C85" s="6" t="e">
        <f ca="1" t="shared" si="17"/>
        <v>#NAME?</v>
      </c>
      <c r="D85" s="4" t="e">
        <f ca="1" t="shared" si="13"/>
        <v>#NAME?</v>
      </c>
      <c r="E85" s="6" t="e">
        <f ca="1" t="shared" si="14"/>
        <v>#NAME?</v>
      </c>
      <c r="F85" s="21" t="e">
        <f ca="1" t="shared" si="15"/>
        <v>#NAME?</v>
      </c>
      <c r="G85" s="22" t="e">
        <f ca="1" t="shared" si="16"/>
        <v>#NAME?</v>
      </c>
    </row>
    <row r="86" spans="1:7">
      <c r="A86">
        <f t="shared" si="18"/>
        <v>74</v>
      </c>
      <c r="B86" s="4" t="e">
        <f ca="1" t="shared" si="12"/>
        <v>#NAME?</v>
      </c>
      <c r="C86" s="6" t="e">
        <f ca="1" t="shared" si="17"/>
        <v>#NAME?</v>
      </c>
      <c r="D86" s="4" t="e">
        <f ca="1" t="shared" si="13"/>
        <v>#NAME?</v>
      </c>
      <c r="E86" s="6" t="e">
        <f ca="1" t="shared" si="14"/>
        <v>#NAME?</v>
      </c>
      <c r="F86" s="21" t="e">
        <f ca="1" t="shared" si="15"/>
        <v>#NAME?</v>
      </c>
      <c r="G86" s="22" t="e">
        <f ca="1" t="shared" si="16"/>
        <v>#NAME?</v>
      </c>
    </row>
    <row r="87" spans="1:7">
      <c r="A87">
        <f t="shared" si="18"/>
        <v>75</v>
      </c>
      <c r="B87" s="4" t="e">
        <f ca="1" t="shared" si="12"/>
        <v>#NAME?</v>
      </c>
      <c r="C87" s="6" t="e">
        <f ca="1" t="shared" si="17"/>
        <v>#NAME?</v>
      </c>
      <c r="D87" s="4" t="e">
        <f ca="1" t="shared" si="13"/>
        <v>#NAME?</v>
      </c>
      <c r="E87" s="6" t="e">
        <f ca="1" t="shared" si="14"/>
        <v>#NAME?</v>
      </c>
      <c r="F87" s="21" t="e">
        <f ca="1" t="shared" si="15"/>
        <v>#NAME?</v>
      </c>
      <c r="G87" s="22" t="e">
        <f ca="1" t="shared" si="16"/>
        <v>#NAME?</v>
      </c>
    </row>
    <row r="88" spans="1:7">
      <c r="A88">
        <f t="shared" si="18"/>
        <v>76</v>
      </c>
      <c r="B88" s="4" t="e">
        <f ca="1" t="shared" si="12"/>
        <v>#NAME?</v>
      </c>
      <c r="C88" s="6" t="e">
        <f ca="1" t="shared" si="17"/>
        <v>#NAME?</v>
      </c>
      <c r="D88" s="4" t="e">
        <f ca="1" t="shared" si="13"/>
        <v>#NAME?</v>
      </c>
      <c r="E88" s="6" t="e">
        <f ca="1" t="shared" si="14"/>
        <v>#NAME?</v>
      </c>
      <c r="F88" s="21" t="e">
        <f ca="1" t="shared" si="15"/>
        <v>#NAME?</v>
      </c>
      <c r="G88" s="22" t="e">
        <f ca="1" t="shared" si="16"/>
        <v>#NAME?</v>
      </c>
    </row>
    <row r="89" spans="1:7">
      <c r="A89">
        <f t="shared" si="18"/>
        <v>77</v>
      </c>
      <c r="B89" s="4" t="e">
        <f ca="1" t="shared" si="12"/>
        <v>#NAME?</v>
      </c>
      <c r="C89" s="6" t="e">
        <f ca="1" t="shared" si="17"/>
        <v>#NAME?</v>
      </c>
      <c r="D89" s="4" t="e">
        <f ca="1" t="shared" si="13"/>
        <v>#NAME?</v>
      </c>
      <c r="E89" s="6" t="e">
        <f ca="1" t="shared" si="14"/>
        <v>#NAME?</v>
      </c>
      <c r="F89" s="21" t="e">
        <f ca="1" t="shared" si="15"/>
        <v>#NAME?</v>
      </c>
      <c r="G89" s="22" t="e">
        <f ca="1" t="shared" si="16"/>
        <v>#NAME?</v>
      </c>
    </row>
    <row r="90" spans="1:7">
      <c r="A90">
        <f t="shared" si="18"/>
        <v>78</v>
      </c>
      <c r="B90" s="4" t="e">
        <f ca="1" t="shared" si="12"/>
        <v>#NAME?</v>
      </c>
      <c r="C90" s="6" t="e">
        <f ca="1" t="shared" si="17"/>
        <v>#NAME?</v>
      </c>
      <c r="D90" s="4" t="e">
        <f ca="1" t="shared" si="13"/>
        <v>#NAME?</v>
      </c>
      <c r="E90" s="6" t="e">
        <f ca="1" t="shared" si="14"/>
        <v>#NAME?</v>
      </c>
      <c r="F90" s="21" t="e">
        <f ca="1" t="shared" si="15"/>
        <v>#NAME?</v>
      </c>
      <c r="G90" s="22" t="e">
        <f ca="1" t="shared" si="16"/>
        <v>#NAME?</v>
      </c>
    </row>
    <row r="91" spans="1:7">
      <c r="A91">
        <f t="shared" si="18"/>
        <v>79</v>
      </c>
      <c r="B91" s="4" t="e">
        <f ca="1" t="shared" si="12"/>
        <v>#NAME?</v>
      </c>
      <c r="C91" s="6" t="e">
        <f ca="1" t="shared" si="17"/>
        <v>#NAME?</v>
      </c>
      <c r="D91" s="4" t="e">
        <f ca="1" t="shared" si="13"/>
        <v>#NAME?</v>
      </c>
      <c r="E91" s="6" t="e">
        <f ca="1" t="shared" si="14"/>
        <v>#NAME?</v>
      </c>
      <c r="F91" s="21" t="e">
        <f ca="1" t="shared" si="15"/>
        <v>#NAME?</v>
      </c>
      <c r="G91" s="22" t="e">
        <f ca="1" t="shared" si="16"/>
        <v>#NAME?</v>
      </c>
    </row>
    <row r="92" spans="1:7">
      <c r="A92">
        <f t="shared" si="18"/>
        <v>80</v>
      </c>
      <c r="B92" s="4" t="e">
        <f ca="1" t="shared" si="12"/>
        <v>#NAME?</v>
      </c>
      <c r="C92" s="6" t="e">
        <f ca="1" t="shared" si="17"/>
        <v>#NAME?</v>
      </c>
      <c r="D92" s="4" t="e">
        <f ca="1" t="shared" si="13"/>
        <v>#NAME?</v>
      </c>
      <c r="E92" s="6" t="e">
        <f ca="1" t="shared" si="14"/>
        <v>#NAME?</v>
      </c>
      <c r="F92" s="21" t="e">
        <f ca="1" t="shared" si="15"/>
        <v>#NAME?</v>
      </c>
      <c r="G92" s="22" t="e">
        <f ca="1" t="shared" si="16"/>
        <v>#NAME?</v>
      </c>
    </row>
    <row r="93" spans="1:7">
      <c r="A93">
        <f t="shared" si="18"/>
        <v>81</v>
      </c>
      <c r="B93" s="4" t="e">
        <f ca="1" t="shared" si="12"/>
        <v>#NAME?</v>
      </c>
      <c r="C93" s="6" t="e">
        <f ca="1" t="shared" si="17"/>
        <v>#NAME?</v>
      </c>
      <c r="D93" s="4" t="e">
        <f ca="1" t="shared" si="13"/>
        <v>#NAME?</v>
      </c>
      <c r="E93" s="6" t="e">
        <f ca="1" t="shared" si="14"/>
        <v>#NAME?</v>
      </c>
      <c r="F93" s="21" t="e">
        <f ca="1" t="shared" si="15"/>
        <v>#NAME?</v>
      </c>
      <c r="G93" s="22" t="e">
        <f ca="1" t="shared" si="16"/>
        <v>#NAME?</v>
      </c>
    </row>
    <row r="94" spans="1:7">
      <c r="A94">
        <f t="shared" si="18"/>
        <v>82</v>
      </c>
      <c r="B94" s="4" t="e">
        <f ca="1" t="shared" si="12"/>
        <v>#NAME?</v>
      </c>
      <c r="C94" s="6" t="e">
        <f ca="1" t="shared" si="17"/>
        <v>#NAME?</v>
      </c>
      <c r="D94" s="4" t="e">
        <f ca="1" t="shared" si="13"/>
        <v>#NAME?</v>
      </c>
      <c r="E94" s="6" t="e">
        <f ca="1" t="shared" si="14"/>
        <v>#NAME?</v>
      </c>
      <c r="F94" s="21" t="e">
        <f ca="1" t="shared" si="15"/>
        <v>#NAME?</v>
      </c>
      <c r="G94" s="22" t="e">
        <f ca="1" t="shared" si="16"/>
        <v>#NAME?</v>
      </c>
    </row>
    <row r="95" spans="1:7">
      <c r="A95">
        <f t="shared" si="18"/>
        <v>83</v>
      </c>
      <c r="B95" s="4" t="e">
        <f ca="1" t="shared" si="12"/>
        <v>#NAME?</v>
      </c>
      <c r="C95" s="6" t="e">
        <f ca="1" t="shared" si="17"/>
        <v>#NAME?</v>
      </c>
      <c r="D95" s="4" t="e">
        <f ca="1" t="shared" si="13"/>
        <v>#NAME?</v>
      </c>
      <c r="E95" s="6" t="e">
        <f ca="1" t="shared" si="14"/>
        <v>#NAME?</v>
      </c>
      <c r="F95" s="21" t="e">
        <f ca="1" t="shared" si="15"/>
        <v>#NAME?</v>
      </c>
      <c r="G95" s="22" t="e">
        <f ca="1" t="shared" si="16"/>
        <v>#NAME?</v>
      </c>
    </row>
    <row r="96" spans="1:7">
      <c r="A96">
        <f t="shared" si="18"/>
        <v>84</v>
      </c>
      <c r="B96" s="4" t="e">
        <f ca="1" t="shared" si="12"/>
        <v>#NAME?</v>
      </c>
      <c r="C96" s="6" t="e">
        <f ca="1" t="shared" si="17"/>
        <v>#NAME?</v>
      </c>
      <c r="D96" s="4" t="e">
        <f ca="1" t="shared" si="13"/>
        <v>#NAME?</v>
      </c>
      <c r="E96" s="6" t="e">
        <f ca="1" t="shared" si="14"/>
        <v>#NAME?</v>
      </c>
      <c r="F96" s="21" t="e">
        <f ca="1" t="shared" si="15"/>
        <v>#NAME?</v>
      </c>
      <c r="G96" s="22" t="e">
        <f ca="1" t="shared" si="16"/>
        <v>#NAME?</v>
      </c>
    </row>
    <row r="97" spans="1:7">
      <c r="A97">
        <f t="shared" si="18"/>
        <v>85</v>
      </c>
      <c r="B97" s="4" t="e">
        <f ca="1" t="shared" si="12"/>
        <v>#NAME?</v>
      </c>
      <c r="C97" s="6" t="e">
        <f ca="1" t="shared" si="17"/>
        <v>#NAME?</v>
      </c>
      <c r="D97" s="4" t="e">
        <f ca="1" t="shared" si="13"/>
        <v>#NAME?</v>
      </c>
      <c r="E97" s="6" t="e">
        <f ca="1" t="shared" si="14"/>
        <v>#NAME?</v>
      </c>
      <c r="F97" s="21" t="e">
        <f ca="1" t="shared" si="15"/>
        <v>#NAME?</v>
      </c>
      <c r="G97" s="22" t="e">
        <f ca="1" t="shared" si="16"/>
        <v>#NAME?</v>
      </c>
    </row>
    <row r="98" spans="1:7">
      <c r="A98">
        <f t="shared" si="18"/>
        <v>86</v>
      </c>
      <c r="B98" s="4" t="e">
        <f ca="1" t="shared" si="12"/>
        <v>#NAME?</v>
      </c>
      <c r="C98" s="6" t="e">
        <f ca="1" t="shared" si="17"/>
        <v>#NAME?</v>
      </c>
      <c r="D98" s="4" t="e">
        <f ca="1" t="shared" si="13"/>
        <v>#NAME?</v>
      </c>
      <c r="E98" s="6" t="e">
        <f ca="1" t="shared" si="14"/>
        <v>#NAME?</v>
      </c>
      <c r="F98" s="21" t="e">
        <f ca="1" t="shared" si="15"/>
        <v>#NAME?</v>
      </c>
      <c r="G98" s="22" t="e">
        <f ca="1" t="shared" si="16"/>
        <v>#NAME?</v>
      </c>
    </row>
    <row r="99" spans="1:7">
      <c r="A99">
        <f t="shared" si="18"/>
        <v>87</v>
      </c>
      <c r="B99" s="4" t="e">
        <f ca="1" t="shared" si="12"/>
        <v>#NAME?</v>
      </c>
      <c r="C99" s="6" t="e">
        <f ca="1" t="shared" si="17"/>
        <v>#NAME?</v>
      </c>
      <c r="D99" s="4" t="e">
        <f ca="1" t="shared" si="13"/>
        <v>#NAME?</v>
      </c>
      <c r="E99" s="6" t="e">
        <f ca="1" t="shared" si="14"/>
        <v>#NAME?</v>
      </c>
      <c r="F99" s="21" t="e">
        <f ca="1" t="shared" si="15"/>
        <v>#NAME?</v>
      </c>
      <c r="G99" s="22" t="e">
        <f ca="1" t="shared" si="16"/>
        <v>#NAME?</v>
      </c>
    </row>
    <row r="100" spans="1:7">
      <c r="A100">
        <f t="shared" si="18"/>
        <v>88</v>
      </c>
      <c r="B100" s="4" t="e">
        <f ca="1" t="shared" si="12"/>
        <v>#NAME?</v>
      </c>
      <c r="C100" s="6" t="e">
        <f ca="1" t="shared" si="17"/>
        <v>#NAME?</v>
      </c>
      <c r="D100" s="4" t="e">
        <f ca="1" t="shared" si="13"/>
        <v>#NAME?</v>
      </c>
      <c r="E100" s="6" t="e">
        <f ca="1" t="shared" si="14"/>
        <v>#NAME?</v>
      </c>
      <c r="F100" s="21" t="e">
        <f ca="1" t="shared" si="15"/>
        <v>#NAME?</v>
      </c>
      <c r="G100" s="22" t="e">
        <f ca="1" t="shared" si="16"/>
        <v>#NAME?</v>
      </c>
    </row>
    <row r="101" spans="1:7">
      <c r="A101">
        <f t="shared" si="18"/>
        <v>89</v>
      </c>
      <c r="B101" s="4" t="e">
        <f ca="1" t="shared" si="12"/>
        <v>#NAME?</v>
      </c>
      <c r="C101" s="6" t="e">
        <f ca="1" t="shared" si="17"/>
        <v>#NAME?</v>
      </c>
      <c r="D101" s="4" t="e">
        <f ca="1" t="shared" si="13"/>
        <v>#NAME?</v>
      </c>
      <c r="E101" s="6" t="e">
        <f ca="1" t="shared" si="14"/>
        <v>#NAME?</v>
      </c>
      <c r="F101" s="21" t="e">
        <f ca="1" t="shared" si="15"/>
        <v>#NAME?</v>
      </c>
      <c r="G101" s="22" t="e">
        <f ca="1" t="shared" si="16"/>
        <v>#NAME?</v>
      </c>
    </row>
    <row r="102" spans="1:7">
      <c r="A102">
        <f t="shared" si="18"/>
        <v>90</v>
      </c>
      <c r="B102" s="4" t="e">
        <f ca="1" t="shared" si="12"/>
        <v>#NAME?</v>
      </c>
      <c r="C102" s="6" t="e">
        <f ca="1" t="shared" si="17"/>
        <v>#NAME?</v>
      </c>
      <c r="D102" s="4" t="e">
        <f ca="1" t="shared" si="13"/>
        <v>#NAME?</v>
      </c>
      <c r="E102" s="6" t="e">
        <f ca="1" t="shared" si="14"/>
        <v>#NAME?</v>
      </c>
      <c r="F102" s="21" t="e">
        <f ca="1" t="shared" si="15"/>
        <v>#NAME?</v>
      </c>
      <c r="G102" s="22" t="e">
        <f ca="1" t="shared" si="16"/>
        <v>#NAME?</v>
      </c>
    </row>
    <row r="103" spans="1:7">
      <c r="A103">
        <f t="shared" si="18"/>
        <v>91</v>
      </c>
      <c r="B103" s="4" t="e">
        <f ca="1" t="shared" si="12"/>
        <v>#NAME?</v>
      </c>
      <c r="C103" s="6" t="e">
        <f ca="1" t="shared" si="17"/>
        <v>#NAME?</v>
      </c>
      <c r="D103" s="4" t="e">
        <f ca="1" t="shared" si="13"/>
        <v>#NAME?</v>
      </c>
      <c r="E103" s="6" t="e">
        <f ca="1" t="shared" si="14"/>
        <v>#NAME?</v>
      </c>
      <c r="F103" s="21" t="e">
        <f ca="1" t="shared" si="15"/>
        <v>#NAME?</v>
      </c>
      <c r="G103" s="22" t="e">
        <f ca="1" t="shared" si="16"/>
        <v>#NAME?</v>
      </c>
    </row>
    <row r="104" spans="1:7">
      <c r="A104">
        <f t="shared" si="18"/>
        <v>92</v>
      </c>
      <c r="B104" s="4" t="e">
        <f ca="1" t="shared" si="12"/>
        <v>#NAME?</v>
      </c>
      <c r="C104" s="6" t="e">
        <f ca="1" t="shared" si="17"/>
        <v>#NAME?</v>
      </c>
      <c r="D104" s="4" t="e">
        <f ca="1" t="shared" si="13"/>
        <v>#NAME?</v>
      </c>
      <c r="E104" s="6" t="e">
        <f ca="1" t="shared" si="14"/>
        <v>#NAME?</v>
      </c>
      <c r="F104" s="21" t="e">
        <f ca="1" t="shared" si="15"/>
        <v>#NAME?</v>
      </c>
      <c r="G104" s="22" t="e">
        <f ca="1" t="shared" si="16"/>
        <v>#NAME?</v>
      </c>
    </row>
    <row r="105" spans="1:7">
      <c r="A105">
        <f t="shared" si="18"/>
        <v>93</v>
      </c>
      <c r="B105" s="4" t="e">
        <f ca="1" t="shared" si="12"/>
        <v>#NAME?</v>
      </c>
      <c r="C105" s="6" t="e">
        <f ca="1" t="shared" si="17"/>
        <v>#NAME?</v>
      </c>
      <c r="D105" s="4" t="e">
        <f ca="1" t="shared" si="13"/>
        <v>#NAME?</v>
      </c>
      <c r="E105" s="6" t="e">
        <f ca="1" t="shared" si="14"/>
        <v>#NAME?</v>
      </c>
      <c r="F105" s="21" t="e">
        <f ca="1" t="shared" si="15"/>
        <v>#NAME?</v>
      </c>
      <c r="G105" s="22" t="e">
        <f ca="1" t="shared" si="16"/>
        <v>#NAME?</v>
      </c>
    </row>
    <row r="106" spans="1:7">
      <c r="A106">
        <f t="shared" si="18"/>
        <v>94</v>
      </c>
      <c r="B106" s="4" t="e">
        <f ca="1" t="shared" si="12"/>
        <v>#NAME?</v>
      </c>
      <c r="C106" s="6" t="e">
        <f ca="1" t="shared" si="17"/>
        <v>#NAME?</v>
      </c>
      <c r="D106" s="4" t="e">
        <f ca="1" t="shared" si="13"/>
        <v>#NAME?</v>
      </c>
      <c r="E106" s="6" t="e">
        <f ca="1" t="shared" si="14"/>
        <v>#NAME?</v>
      </c>
      <c r="F106" s="21" t="e">
        <f ca="1" t="shared" si="15"/>
        <v>#NAME?</v>
      </c>
      <c r="G106" s="22" t="e">
        <f ca="1" t="shared" si="16"/>
        <v>#NAME?</v>
      </c>
    </row>
    <row r="107" spans="1:7">
      <c r="A107">
        <f t="shared" si="18"/>
        <v>95</v>
      </c>
      <c r="B107" s="4" t="e">
        <f ca="1" t="shared" si="12"/>
        <v>#NAME?</v>
      </c>
      <c r="C107" s="6" t="e">
        <f ca="1" t="shared" si="17"/>
        <v>#NAME?</v>
      </c>
      <c r="D107" s="4" t="e">
        <f ca="1" t="shared" si="13"/>
        <v>#NAME?</v>
      </c>
      <c r="E107" s="6" t="e">
        <f ca="1" t="shared" si="14"/>
        <v>#NAME?</v>
      </c>
      <c r="F107" s="21" t="e">
        <f ca="1" t="shared" si="15"/>
        <v>#NAME?</v>
      </c>
      <c r="G107" s="22" t="e">
        <f ca="1" t="shared" si="16"/>
        <v>#NAME?</v>
      </c>
    </row>
    <row r="108" spans="1:7">
      <c r="A108">
        <f t="shared" si="18"/>
        <v>96</v>
      </c>
      <c r="B108" s="4" t="e">
        <f ca="1" t="shared" si="12"/>
        <v>#NAME?</v>
      </c>
      <c r="C108" s="6" t="e">
        <f ca="1" t="shared" si="17"/>
        <v>#NAME?</v>
      </c>
      <c r="D108" s="4" t="e">
        <f ca="1" t="shared" si="13"/>
        <v>#NAME?</v>
      </c>
      <c r="E108" s="6" t="e">
        <f ca="1" t="shared" si="14"/>
        <v>#NAME?</v>
      </c>
      <c r="F108" s="21" t="e">
        <f ca="1" t="shared" si="15"/>
        <v>#NAME?</v>
      </c>
      <c r="G108" s="22" t="e">
        <f ca="1" t="shared" si="16"/>
        <v>#NAME?</v>
      </c>
    </row>
    <row r="109" spans="1:7">
      <c r="A109">
        <f t="shared" si="18"/>
        <v>97</v>
      </c>
      <c r="B109" s="4" t="e">
        <f ca="1" t="shared" si="12"/>
        <v>#NAME?</v>
      </c>
      <c r="C109" s="6" t="e">
        <f ca="1" t="shared" si="17"/>
        <v>#NAME?</v>
      </c>
      <c r="D109" s="4" t="e">
        <f ca="1" t="shared" si="13"/>
        <v>#NAME?</v>
      </c>
      <c r="E109" s="6" t="e">
        <f ca="1" t="shared" si="14"/>
        <v>#NAME?</v>
      </c>
      <c r="F109" s="21" t="e">
        <f ca="1" t="shared" si="15"/>
        <v>#NAME?</v>
      </c>
      <c r="G109" s="22" t="e">
        <f ca="1" t="shared" si="16"/>
        <v>#NAME?</v>
      </c>
    </row>
    <row r="110" spans="1:7">
      <c r="A110">
        <f t="shared" si="18"/>
        <v>98</v>
      </c>
      <c r="B110" s="4" t="e">
        <f ca="1" t="shared" si="12"/>
        <v>#NAME?</v>
      </c>
      <c r="C110" s="6" t="e">
        <f ca="1" t="shared" si="17"/>
        <v>#NAME?</v>
      </c>
      <c r="D110" s="4" t="e">
        <f ca="1" t="shared" si="13"/>
        <v>#NAME?</v>
      </c>
      <c r="E110" s="6" t="e">
        <f ca="1" t="shared" si="14"/>
        <v>#NAME?</v>
      </c>
      <c r="F110" s="21" t="e">
        <f ca="1" t="shared" si="15"/>
        <v>#NAME?</v>
      </c>
      <c r="G110" s="22" t="e">
        <f ca="1" t="shared" si="16"/>
        <v>#NAME?</v>
      </c>
    </row>
    <row r="111" spans="1:7">
      <c r="A111">
        <f t="shared" si="18"/>
        <v>99</v>
      </c>
      <c r="B111" s="4" t="e">
        <f ca="1" t="shared" si="12"/>
        <v>#NAME?</v>
      </c>
      <c r="C111" s="6" t="e">
        <f ca="1" t="shared" si="17"/>
        <v>#NAME?</v>
      </c>
      <c r="D111" s="4" t="e">
        <f ca="1" t="shared" si="13"/>
        <v>#NAME?</v>
      </c>
      <c r="E111" s="6" t="e">
        <f ca="1" t="shared" si="14"/>
        <v>#NAME?</v>
      </c>
      <c r="F111" s="21" t="e">
        <f ca="1" t="shared" si="15"/>
        <v>#NAME?</v>
      </c>
      <c r="G111" s="22" t="e">
        <f ca="1" t="shared" si="16"/>
        <v>#NAME?</v>
      </c>
    </row>
    <row r="112" spans="1:7">
      <c r="A112">
        <f t="shared" si="18"/>
        <v>100</v>
      </c>
      <c r="B112" s="7" t="e">
        <f ca="1" t="shared" si="12"/>
        <v>#NAME?</v>
      </c>
      <c r="C112" s="8" t="e">
        <f ca="1" t="shared" si="17"/>
        <v>#NAME?</v>
      </c>
      <c r="D112" s="7" t="e">
        <f ca="1" t="shared" si="13"/>
        <v>#NAME?</v>
      </c>
      <c r="E112" s="8" t="e">
        <f ca="1" t="shared" si="14"/>
        <v>#NAME?</v>
      </c>
      <c r="F112" s="33" t="e">
        <f ca="1" t="shared" si="15"/>
        <v>#NAME?</v>
      </c>
      <c r="G112" s="34" t="e">
        <f ca="1" t="shared" si="16"/>
        <v>#NAME?</v>
      </c>
    </row>
  </sheetData>
  <mergeCells count="6">
    <mergeCell ref="D3:E3"/>
    <mergeCell ref="I6:K6"/>
    <mergeCell ref="F8:G8"/>
    <mergeCell ref="B9:C9"/>
    <mergeCell ref="D11:E11"/>
    <mergeCell ref="F11:G11"/>
  </mergeCells>
  <pageMargins left="0.699305555555556" right="0.699305555555556" top="0.75" bottom="0.75" header="0.3" footer="0.3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P112"/>
  <sheetViews>
    <sheetView tabSelected="1" workbookViewId="0">
      <selection activeCell="G117" sqref="G117"/>
    </sheetView>
  </sheetViews>
  <sheetFormatPr defaultColWidth="9" defaultRowHeight="14.1"/>
  <cols>
    <col min="2" max="2" width="11.859649122807" customWidth="1"/>
    <col min="3" max="3" width="13.4298245614035" customWidth="1"/>
    <col min="4" max="4" width="12.140350877193" customWidth="1"/>
    <col min="5" max="5" width="12.859649122807" customWidth="1"/>
    <col min="6" max="6" width="11.2894736842105" customWidth="1"/>
    <col min="7" max="7" width="12.140350877193" customWidth="1"/>
    <col min="10" max="10" width="10.859649122807" customWidth="1"/>
    <col min="11" max="11" width="13.859649122807" customWidth="1"/>
  </cols>
  <sheetData>
    <row r="1" spans="1:1">
      <c r="A1" t="s">
        <v>31</v>
      </c>
    </row>
    <row r="3" spans="1:5">
      <c r="A3" s="2" t="s">
        <v>10</v>
      </c>
      <c r="B3" s="3">
        <v>100</v>
      </c>
      <c r="D3" s="1" t="s">
        <v>11</v>
      </c>
      <c r="E3" s="1"/>
    </row>
    <row r="4" spans="1:11">
      <c r="A4" s="4" t="s">
        <v>12</v>
      </c>
      <c r="B4" s="5">
        <v>0.03</v>
      </c>
      <c r="D4" s="2" t="s">
        <v>13</v>
      </c>
      <c r="E4" s="3">
        <f>(LN(S_0/strike)+rate*expiry)/(volat*SQRT(expiry))+0.5*volat*SQRT(expiry)</f>
        <v>0.416936967048149</v>
      </c>
      <c r="I4" t="s">
        <v>14</v>
      </c>
      <c r="J4" s="24">
        <f>AVERAGE(J8:J17)</f>
        <v>29.1086599793193</v>
      </c>
      <c r="K4" s="24">
        <f>AVERAGE(K8:K17)</f>
        <v>27.879151298796</v>
      </c>
    </row>
    <row r="5" spans="1:11">
      <c r="A5" s="4" t="s">
        <v>15</v>
      </c>
      <c r="B5" s="5">
        <v>0.3</v>
      </c>
      <c r="D5" s="4" t="s">
        <v>16</v>
      </c>
      <c r="E5" s="6">
        <f>(LN(S_0/strike)+rate*expiry)/(volat*SQRT(expiry))-0.5*volat*SQRT(expiry)</f>
        <v>-0.253883426201788</v>
      </c>
      <c r="I5" t="s">
        <v>17</v>
      </c>
      <c r="J5">
        <f>_xlfn.STDEV.P(J8:J17)</f>
        <v>4.71484342348795</v>
      </c>
      <c r="K5">
        <f>_xlfn.STDEV.P(K8:K17)</f>
        <v>3.5527136788005e-15</v>
      </c>
    </row>
    <row r="6" spans="1:11">
      <c r="A6" s="4" t="s">
        <v>18</v>
      </c>
      <c r="B6" s="6">
        <v>110</v>
      </c>
      <c r="D6" s="7" t="s">
        <v>19</v>
      </c>
      <c r="E6" s="8">
        <f>EXP(-rate*expiry)*(S_0*EXP(rate*expiry)*_xlfn.NORM.S.DIST(E4,TRUE)-strike*_xlfn.NORM.S.DIST(E5,TRUE))</f>
        <v>28.3122397106544</v>
      </c>
      <c r="I6" s="1" t="s">
        <v>20</v>
      </c>
      <c r="J6" s="1"/>
      <c r="K6" s="1"/>
    </row>
    <row r="7" spans="1:12">
      <c r="A7" s="7" t="s">
        <v>21</v>
      </c>
      <c r="B7" s="8">
        <v>5</v>
      </c>
      <c r="I7" s="9" t="s">
        <v>22</v>
      </c>
      <c r="J7" s="25" t="s">
        <v>23</v>
      </c>
      <c r="K7" s="10" t="s">
        <v>32</v>
      </c>
      <c r="L7" s="26" t="s">
        <v>25</v>
      </c>
    </row>
    <row r="8" spans="6:12">
      <c r="F8" s="9" t="s">
        <v>20</v>
      </c>
      <c r="G8" s="10"/>
      <c r="I8" s="4">
        <v>1</v>
      </c>
      <c r="J8" s="27">
        <v>27.5418675588416</v>
      </c>
      <c r="K8" s="28">
        <v>27.879151298796</v>
      </c>
      <c r="L8" s="24">
        <f>$E$6</f>
        <v>28.3122397106544</v>
      </c>
    </row>
    <row r="9" spans="2:12">
      <c r="B9" s="1" t="s">
        <v>26</v>
      </c>
      <c r="C9" s="1"/>
      <c r="F9" s="11" t="s">
        <v>23</v>
      </c>
      <c r="G9" s="12" t="s">
        <v>27</v>
      </c>
      <c r="I9" s="4">
        <f>I8+1</f>
        <v>2</v>
      </c>
      <c r="J9" s="27">
        <v>26.5173225804867</v>
      </c>
      <c r="K9" s="28">
        <v>27.879151298796</v>
      </c>
      <c r="L9" s="24">
        <f t="shared" ref="L9:L17" si="0">$E$6</f>
        <v>28.3122397106544</v>
      </c>
    </row>
    <row r="10" spans="1:16">
      <c r="A10" s="13" t="s">
        <v>14</v>
      </c>
      <c r="B10" s="9" t="e">
        <f ca="1">AVERAGE(B13:B112)</f>
        <v>#NAME?</v>
      </c>
      <c r="C10" s="14" t="e">
        <f>AVERAGE(C13:C112)</f>
        <v>#NAME?</v>
      </c>
      <c r="D10" s="15"/>
      <c r="E10" s="15"/>
      <c r="F10" s="16" t="e">
        <f ca="1">EXP(-rate*expiry)*AVERAGE(F13:F112)</f>
        <v>#NAME?</v>
      </c>
      <c r="G10" s="17" t="e">
        <f>EXP(-rate*expiry)*AVERAGE(G13:G112)</f>
        <v>#NAME?</v>
      </c>
      <c r="I10" s="4">
        <f t="shared" ref="I10:I17" si="1">I9+1</f>
        <v>3</v>
      </c>
      <c r="J10" s="27">
        <v>28.7784967198436</v>
      </c>
      <c r="K10" s="28">
        <v>27.879151298796</v>
      </c>
      <c r="L10" s="24">
        <f t="shared" si="0"/>
        <v>28.3122397106544</v>
      </c>
      <c r="P10" s="29"/>
    </row>
    <row r="11" spans="1:12">
      <c r="A11" s="13" t="s">
        <v>17</v>
      </c>
      <c r="B11" s="18" t="e">
        <f ca="1">_xlfn.STDEV.P(B13:B112)</f>
        <v>#NAME?</v>
      </c>
      <c r="C11" s="19" t="e">
        <f>_xlfn.STDEV.P(C13:C112)</f>
        <v>#NAME?</v>
      </c>
      <c r="D11" s="1" t="s">
        <v>28</v>
      </c>
      <c r="E11" s="1"/>
      <c r="F11" s="1" t="s">
        <v>29</v>
      </c>
      <c r="G11" s="1"/>
      <c r="I11" s="4">
        <f t="shared" si="1"/>
        <v>4</v>
      </c>
      <c r="J11" s="27">
        <v>35.8148890490733</v>
      </c>
      <c r="K11" s="28">
        <v>27.879151298796</v>
      </c>
      <c r="L11" s="24">
        <f t="shared" si="0"/>
        <v>28.3122397106544</v>
      </c>
    </row>
    <row r="12" s="1" customFormat="1" ht="16.5" customHeight="1" spans="1:12">
      <c r="A12" s="1" t="s">
        <v>30</v>
      </c>
      <c r="B12" s="9" t="s">
        <v>23</v>
      </c>
      <c r="C12" s="20" t="s">
        <v>32</v>
      </c>
      <c r="D12" s="9" t="s">
        <v>23</v>
      </c>
      <c r="E12" s="20" t="s">
        <v>32</v>
      </c>
      <c r="F12" s="9" t="s">
        <v>23</v>
      </c>
      <c r="G12" s="20" t="s">
        <v>32</v>
      </c>
      <c r="I12" s="4">
        <f t="shared" si="1"/>
        <v>5</v>
      </c>
      <c r="J12" s="30">
        <v>37.3178213407416</v>
      </c>
      <c r="K12" s="31">
        <v>27.879151298796</v>
      </c>
      <c r="L12" s="24">
        <f t="shared" si="0"/>
        <v>28.3122397106544</v>
      </c>
    </row>
    <row r="13" spans="1:12">
      <c r="A13">
        <v>1</v>
      </c>
      <c r="B13" s="4" t="e">
        <f ca="1">_xlfn.NORM.S.INV(RAND())</f>
        <v>#NAME?</v>
      </c>
      <c r="C13" s="6" t="e">
        <f>_xlfn.NORM.S.INV((A13-0.5)/100)</f>
        <v>#NAME?</v>
      </c>
      <c r="D13" s="4" t="e">
        <f ca="1" t="shared" ref="D13:D44" si="2">S_0*EXP((rate-0.5*volat^2)*expiry+volat*SQRT(expiry)*B13)</f>
        <v>#NAME?</v>
      </c>
      <c r="E13" s="6" t="e">
        <f t="shared" ref="E13:E44" si="3">S_0*EXP((rate-0.5*volat^2)*expiry+volat*SQRT(expiry)*C13)</f>
        <v>#NAME?</v>
      </c>
      <c r="F13" s="21" t="e">
        <f ca="1" t="shared" ref="F13:F44" si="4">MAX(D13-strike,0)</f>
        <v>#NAME?</v>
      </c>
      <c r="G13" s="22" t="e">
        <f t="shared" ref="G13:G44" si="5">MAX(E13-strike,0)</f>
        <v>#NAME?</v>
      </c>
      <c r="I13" s="4">
        <f t="shared" si="1"/>
        <v>6</v>
      </c>
      <c r="J13" s="27">
        <v>34.4517954060094</v>
      </c>
      <c r="K13" s="28">
        <v>27.879151298796</v>
      </c>
      <c r="L13" s="24">
        <f t="shared" si="0"/>
        <v>28.3122397106544</v>
      </c>
    </row>
    <row r="14" spans="1:12">
      <c r="A14">
        <f>A13+1</f>
        <v>2</v>
      </c>
      <c r="B14" s="4" t="e">
        <f ca="1">_xlfn.NORM.S.INV(RAND())</f>
        <v>#NAME?</v>
      </c>
      <c r="C14" s="6">
        <f>_xlfn.NORM.S.INV((A14-0.5)/100)</f>
        <v>-2.17009037758456</v>
      </c>
      <c r="D14" s="4" t="e">
        <f ca="1" t="shared" si="2"/>
        <v>#NAME?</v>
      </c>
      <c r="E14" s="6">
        <f t="shared" si="3"/>
        <v>21.6375299681007</v>
      </c>
      <c r="F14" s="21" t="e">
        <f ca="1" t="shared" si="4"/>
        <v>#NAME?</v>
      </c>
      <c r="G14" s="22">
        <f t="shared" si="5"/>
        <v>0</v>
      </c>
      <c r="I14" s="4">
        <f t="shared" si="1"/>
        <v>7</v>
      </c>
      <c r="J14" s="27">
        <v>25.2979881993668</v>
      </c>
      <c r="K14" s="28">
        <v>27.879151298796</v>
      </c>
      <c r="L14" s="24">
        <f t="shared" si="0"/>
        <v>28.3122397106544</v>
      </c>
    </row>
    <row r="15" spans="1:12">
      <c r="A15">
        <f t="shared" ref="A15:A78" si="6">A14+1</f>
        <v>3</v>
      </c>
      <c r="B15" s="4" t="e">
        <f ca="1">_xlfn.NORM.S.INV(RAND())</f>
        <v>#NAME?</v>
      </c>
      <c r="C15" s="6">
        <f>_xlfn.NORM.S.INV((A15-0.5)/100)</f>
        <v>-1.95996398454005</v>
      </c>
      <c r="D15" s="4" t="e">
        <f ca="1" t="shared" si="2"/>
        <v>#NAME?</v>
      </c>
      <c r="E15" s="6">
        <f t="shared" si="3"/>
        <v>24.9129157827386</v>
      </c>
      <c r="F15" s="21" t="e">
        <f ca="1" t="shared" si="4"/>
        <v>#NAME?</v>
      </c>
      <c r="G15" s="22">
        <f t="shared" si="5"/>
        <v>0</v>
      </c>
      <c r="I15" s="4">
        <f t="shared" si="1"/>
        <v>8</v>
      </c>
      <c r="J15" s="27">
        <v>23.6106130047528</v>
      </c>
      <c r="K15" s="28">
        <v>27.879151298796</v>
      </c>
      <c r="L15" s="24">
        <f t="shared" si="0"/>
        <v>28.3122397106544</v>
      </c>
    </row>
    <row r="16" spans="1:12">
      <c r="A16">
        <f t="shared" si="6"/>
        <v>4</v>
      </c>
      <c r="B16" s="4" t="e">
        <f ca="1">_xlfn.NORM.S.INV(RAND())</f>
        <v>#NAME?</v>
      </c>
      <c r="C16" s="6">
        <f>_xlfn.NORM.S.INV((A16-0.5)/100)</f>
        <v>-1.8119106729526</v>
      </c>
      <c r="D16" s="4" t="e">
        <f ca="1" t="shared" si="2"/>
        <v>#NAME?</v>
      </c>
      <c r="E16" s="6">
        <f t="shared" si="3"/>
        <v>27.5142363403724</v>
      </c>
      <c r="F16" s="21" t="e">
        <f ca="1" t="shared" si="4"/>
        <v>#NAME?</v>
      </c>
      <c r="G16" s="22">
        <f t="shared" si="5"/>
        <v>0</v>
      </c>
      <c r="I16" s="4">
        <f t="shared" si="1"/>
        <v>9</v>
      </c>
      <c r="J16" s="27">
        <v>27.6779519695672</v>
      </c>
      <c r="K16" s="28">
        <v>27.879151298796</v>
      </c>
      <c r="L16" s="24">
        <f t="shared" si="0"/>
        <v>28.3122397106544</v>
      </c>
    </row>
    <row r="17" spans="1:12">
      <c r="A17">
        <f t="shared" si="6"/>
        <v>5</v>
      </c>
      <c r="B17" s="4" t="e">
        <f ca="1">_xlfn.NORM.S.INV(RAND())</f>
        <v>#NAME?</v>
      </c>
      <c r="C17" s="6">
        <f>_xlfn.NORM.S.INV((A17-0.5)/100)</f>
        <v>-1.69539771027214</v>
      </c>
      <c r="D17" s="4" t="e">
        <f ca="1" t="shared" si="2"/>
        <v>#NAME?</v>
      </c>
      <c r="E17" s="6">
        <f t="shared" si="3"/>
        <v>29.7510024513694</v>
      </c>
      <c r="F17" s="21" t="e">
        <f ca="1" t="shared" si="4"/>
        <v>#NAME?</v>
      </c>
      <c r="G17" s="22">
        <f t="shared" si="5"/>
        <v>0</v>
      </c>
      <c r="I17" s="7">
        <f t="shared" si="1"/>
        <v>10</v>
      </c>
      <c r="J17" s="32">
        <v>24.0778539645097</v>
      </c>
      <c r="K17" s="17">
        <v>27.879151298796</v>
      </c>
      <c r="L17" s="24">
        <f t="shared" si="0"/>
        <v>28.3122397106544</v>
      </c>
    </row>
    <row r="18" spans="1:7">
      <c r="A18">
        <f t="shared" si="6"/>
        <v>6</v>
      </c>
      <c r="B18" s="4" t="e">
        <f ca="1">_xlfn.NORM.S.INV(RAND())</f>
        <v>#NAME?</v>
      </c>
      <c r="C18" s="6">
        <f>_xlfn.NORM.S.INV((A18-0.5)/100)</f>
        <v>-1.59819313992282</v>
      </c>
      <c r="D18" s="4" t="e">
        <f ca="1" t="shared" si="2"/>
        <v>#NAME?</v>
      </c>
      <c r="E18" s="6">
        <f t="shared" si="3"/>
        <v>31.755617390547</v>
      </c>
      <c r="F18" s="21" t="e">
        <f ca="1" t="shared" si="4"/>
        <v>#NAME?</v>
      </c>
      <c r="G18" s="22">
        <f t="shared" si="5"/>
        <v>0</v>
      </c>
    </row>
    <row r="19" spans="1:7">
      <c r="A19">
        <f t="shared" si="6"/>
        <v>7</v>
      </c>
      <c r="B19" s="4" t="e">
        <f ca="1">_xlfn.NORM.S.INV(RAND())</f>
        <v>#NAME?</v>
      </c>
      <c r="C19" s="6">
        <f>_xlfn.NORM.S.INV((A19-0.5)/100)</f>
        <v>-1.51410188761928</v>
      </c>
      <c r="D19" s="4" t="e">
        <f ca="1" t="shared" si="2"/>
        <v>#NAME?</v>
      </c>
      <c r="E19" s="6">
        <f t="shared" si="3"/>
        <v>33.598444199636</v>
      </c>
      <c r="F19" s="21" t="e">
        <f ca="1" t="shared" si="4"/>
        <v>#NAME?</v>
      </c>
      <c r="G19" s="22">
        <f t="shared" si="5"/>
        <v>0</v>
      </c>
    </row>
    <row r="20" spans="1:7">
      <c r="A20">
        <f t="shared" si="6"/>
        <v>8</v>
      </c>
      <c r="B20" s="4" t="e">
        <f ca="1">_xlfn.NORM.S.INV(RAND())</f>
        <v>#NAME?</v>
      </c>
      <c r="C20" s="6">
        <f>_xlfn.NORM.S.INV((A20-0.5)/100)</f>
        <v>-1.43953147093846</v>
      </c>
      <c r="D20" s="4" t="e">
        <f ca="1" t="shared" si="2"/>
        <v>#NAME?</v>
      </c>
      <c r="E20" s="6">
        <f t="shared" si="3"/>
        <v>35.3218982474719</v>
      </c>
      <c r="F20" s="21" t="e">
        <f ca="1" t="shared" si="4"/>
        <v>#NAME?</v>
      </c>
      <c r="G20" s="22">
        <f t="shared" si="5"/>
        <v>0</v>
      </c>
    </row>
    <row r="21" spans="1:7">
      <c r="A21">
        <f t="shared" si="6"/>
        <v>9</v>
      </c>
      <c r="B21" s="4" t="e">
        <f ca="1">_xlfn.NORM.S.INV(RAND())</f>
        <v>#NAME?</v>
      </c>
      <c r="C21" s="6">
        <f>_xlfn.NORM.S.INV((A21-0.5)/100)</f>
        <v>-1.37220380899873</v>
      </c>
      <c r="D21" s="4" t="e">
        <f ca="1" t="shared" si="2"/>
        <v>#NAME?</v>
      </c>
      <c r="E21" s="6">
        <f t="shared" si="3"/>
        <v>36.9537779545591</v>
      </c>
      <c r="F21" s="21" t="e">
        <f ca="1" t="shared" si="4"/>
        <v>#NAME?</v>
      </c>
      <c r="G21" s="22">
        <f t="shared" si="5"/>
        <v>0</v>
      </c>
    </row>
    <row r="22" spans="1:7">
      <c r="A22">
        <f t="shared" si="6"/>
        <v>10</v>
      </c>
      <c r="B22" s="4" t="e">
        <f ca="1">_xlfn.NORM.S.INV(RAND())</f>
        <v>#NAME?</v>
      </c>
      <c r="C22" s="6">
        <f>_xlfn.NORM.S.INV((A22-0.5)/100)</f>
        <v>-1.31057911216813</v>
      </c>
      <c r="D22" s="4" t="e">
        <f ca="1" t="shared" si="2"/>
        <v>#NAME?</v>
      </c>
      <c r="E22" s="6">
        <f t="shared" si="3"/>
        <v>38.51342918903</v>
      </c>
      <c r="F22" s="21" t="e">
        <f ca="1" t="shared" si="4"/>
        <v>#NAME?</v>
      </c>
      <c r="G22" s="22">
        <f t="shared" si="5"/>
        <v>0</v>
      </c>
    </row>
    <row r="23" spans="1:7">
      <c r="A23">
        <f t="shared" si="6"/>
        <v>11</v>
      </c>
      <c r="B23" s="4" t="e">
        <f ca="1">_xlfn.NORM.S.INV(RAND())</f>
        <v>#NAME?</v>
      </c>
      <c r="C23" s="6">
        <f>_xlfn.NORM.S.INV((A23-0.5)/100)</f>
        <v>-1.25356543847045</v>
      </c>
      <c r="D23" s="4" t="e">
        <f ca="1" t="shared" si="2"/>
        <v>#NAME?</v>
      </c>
      <c r="E23" s="6">
        <f t="shared" si="3"/>
        <v>40.0149416489613</v>
      </c>
      <c r="F23" s="21" t="e">
        <f ca="1" t="shared" si="4"/>
        <v>#NAME?</v>
      </c>
      <c r="G23" s="22">
        <f t="shared" si="5"/>
        <v>0</v>
      </c>
    </row>
    <row r="24" spans="1:7">
      <c r="A24">
        <f t="shared" si="6"/>
        <v>12</v>
      </c>
      <c r="B24" s="4" t="e">
        <f ca="1">_xlfn.NORM.S.INV(RAND())</f>
        <v>#NAME?</v>
      </c>
      <c r="C24" s="6">
        <f>_xlfn.NORM.S.INV((A24-0.5)/100)</f>
        <v>-1.20035885803086</v>
      </c>
      <c r="D24" s="4" t="e">
        <f ca="1" t="shared" si="2"/>
        <v>#NAME?</v>
      </c>
      <c r="E24" s="6">
        <f t="shared" si="3"/>
        <v>41.4689512595413</v>
      </c>
      <c r="F24" s="21" t="e">
        <f ca="1" t="shared" si="4"/>
        <v>#NAME?</v>
      </c>
      <c r="G24" s="22">
        <f t="shared" si="5"/>
        <v>0</v>
      </c>
    </row>
    <row r="25" spans="1:7">
      <c r="A25">
        <f t="shared" si="6"/>
        <v>13</v>
      </c>
      <c r="B25" s="4" t="e">
        <f ca="1">_xlfn.NORM.S.INV(RAND())</f>
        <v>#NAME?</v>
      </c>
      <c r="C25" s="6">
        <f>_xlfn.NORM.S.INV((A25-0.5)/100)</f>
        <v>-1.15034938037601</v>
      </c>
      <c r="D25" s="4" t="e">
        <f ca="1" t="shared" si="2"/>
        <v>#NAME?</v>
      </c>
      <c r="E25" s="6">
        <f t="shared" si="3"/>
        <v>42.8837240970436</v>
      </c>
      <c r="F25" s="21" t="e">
        <f ca="1" t="shared" si="4"/>
        <v>#NAME?</v>
      </c>
      <c r="G25" s="22">
        <f t="shared" si="5"/>
        <v>0</v>
      </c>
    </row>
    <row r="26" spans="1:7">
      <c r="A26">
        <f t="shared" si="6"/>
        <v>14</v>
      </c>
      <c r="B26" s="4" t="e">
        <f ca="1">_xlfn.NORM.S.INV(RAND())</f>
        <v>#NAME?</v>
      </c>
      <c r="C26" s="6">
        <f>_xlfn.NORM.S.INV((A26-0.5)/100)</f>
        <v>-1.1030625561996</v>
      </c>
      <c r="D26" s="4" t="e">
        <f ca="1" t="shared" si="2"/>
        <v>#NAME?</v>
      </c>
      <c r="E26" s="6">
        <f t="shared" si="3"/>
        <v>44.2658424239064</v>
      </c>
      <c r="F26" s="21" t="e">
        <f ca="1" t="shared" si="4"/>
        <v>#NAME?</v>
      </c>
      <c r="G26" s="22">
        <f t="shared" si="5"/>
        <v>0</v>
      </c>
    </row>
    <row r="27" spans="1:7">
      <c r="A27">
        <f t="shared" si="6"/>
        <v>15</v>
      </c>
      <c r="B27" s="4" t="e">
        <f ca="1">_xlfn.NORM.S.INV(RAND())</f>
        <v>#NAME?</v>
      </c>
      <c r="C27" s="6">
        <f>_xlfn.NORM.S.INV((A27-0.5)/100)</f>
        <v>-1.05812161768478</v>
      </c>
      <c r="D27" s="4" t="e">
        <f ca="1" t="shared" si="2"/>
        <v>#NAME?</v>
      </c>
      <c r="E27" s="6">
        <f t="shared" si="3"/>
        <v>45.6206573638582</v>
      </c>
      <c r="F27" s="21" t="e">
        <f ca="1" t="shared" si="4"/>
        <v>#NAME?</v>
      </c>
      <c r="G27" s="22">
        <f t="shared" si="5"/>
        <v>0</v>
      </c>
    </row>
    <row r="28" spans="1:7">
      <c r="A28">
        <f t="shared" si="6"/>
        <v>16</v>
      </c>
      <c r="B28" s="4" t="e">
        <f ca="1">_xlfn.NORM.S.INV(RAND())</f>
        <v>#NAME?</v>
      </c>
      <c r="C28" s="6">
        <f>_xlfn.NORM.S.INV((A28-0.5)/100)</f>
        <v>-1.01522203321703</v>
      </c>
      <c r="D28" s="4" t="e">
        <f ca="1" t="shared" si="2"/>
        <v>#NAME?</v>
      </c>
      <c r="E28" s="6">
        <f t="shared" si="3"/>
        <v>46.9525981334798</v>
      </c>
      <c r="F28" s="21" t="e">
        <f ca="1" t="shared" si="4"/>
        <v>#NAME?</v>
      </c>
      <c r="G28" s="22">
        <f t="shared" si="5"/>
        <v>0</v>
      </c>
    </row>
    <row r="29" spans="1:7">
      <c r="A29">
        <f t="shared" si="6"/>
        <v>17</v>
      </c>
      <c r="B29" s="4" t="e">
        <f ca="1">_xlfn.NORM.S.INV(RAND())</f>
        <v>#NAME?</v>
      </c>
      <c r="C29" s="6">
        <f>_xlfn.NORM.S.INV((A29-0.5)/100)</f>
        <v>-0.97411387705931</v>
      </c>
      <c r="D29" s="4" t="e">
        <f ca="1" t="shared" si="2"/>
        <v>#NAME?</v>
      </c>
      <c r="E29" s="6">
        <f t="shared" si="3"/>
        <v>48.26538957775</v>
      </c>
      <c r="F29" s="21" t="e">
        <f ca="1" t="shared" si="4"/>
        <v>#NAME?</v>
      </c>
      <c r="G29" s="22">
        <f t="shared" si="5"/>
        <v>0</v>
      </c>
    </row>
    <row r="30" spans="1:7">
      <c r="A30">
        <f t="shared" si="6"/>
        <v>18</v>
      </c>
      <c r="B30" s="4" t="e">
        <f ca="1">_xlfn.NORM.S.INV(RAND())</f>
        <v>#NAME?</v>
      </c>
      <c r="C30" s="6">
        <f>_xlfn.NORM.S.INV((A30-0.5)/100)</f>
        <v>-0.934589291073479</v>
      </c>
      <c r="D30" s="4" t="e">
        <f ca="1" t="shared" si="2"/>
        <v>#NAME?</v>
      </c>
      <c r="E30" s="6">
        <f t="shared" si="3"/>
        <v>49.5622091100131</v>
      </c>
      <c r="F30" s="21" t="e">
        <f ca="1" t="shared" si="4"/>
        <v>#NAME?</v>
      </c>
      <c r="G30" s="22">
        <f t="shared" si="5"/>
        <v>0</v>
      </c>
    </row>
    <row r="31" spans="1:7">
      <c r="A31">
        <f t="shared" si="6"/>
        <v>19</v>
      </c>
      <c r="B31" s="4" t="e">
        <f ca="1">_xlfn.NORM.S.INV(RAND())</f>
        <v>#NAME?</v>
      </c>
      <c r="C31" s="6">
        <f>_xlfn.NORM.S.INV((A31-0.5)/100)</f>
        <v>-0.896473364001916</v>
      </c>
      <c r="D31" s="4" t="e">
        <f ca="1" t="shared" si="2"/>
        <v>#NAME?</v>
      </c>
      <c r="E31" s="6">
        <f t="shared" si="3"/>
        <v>50.84580245062</v>
      </c>
      <c r="F31" s="21" t="e">
        <f ca="1" t="shared" si="4"/>
        <v>#NAME?</v>
      </c>
      <c r="G31" s="22">
        <f t="shared" si="5"/>
        <v>0</v>
      </c>
    </row>
    <row r="32" spans="1:7">
      <c r="A32">
        <f t="shared" si="6"/>
        <v>20</v>
      </c>
      <c r="B32" s="4" t="e">
        <f ca="1">_xlfn.NORM.S.INV(RAND())</f>
        <v>#NAME?</v>
      </c>
      <c r="C32" s="6">
        <f>_xlfn.NORM.S.INV((A32-0.5)/100)</f>
        <v>-0.859617364241913</v>
      </c>
      <c r="D32" s="4" t="e">
        <f ca="1" t="shared" si="2"/>
        <v>#NAME?</v>
      </c>
      <c r="E32" s="6">
        <f t="shared" si="3"/>
        <v>52.1185706497716</v>
      </c>
      <c r="F32" s="21" t="e">
        <f ca="1" t="shared" si="4"/>
        <v>#NAME?</v>
      </c>
      <c r="G32" s="22">
        <f t="shared" si="5"/>
        <v>0</v>
      </c>
    </row>
    <row r="33" spans="1:7">
      <c r="A33">
        <f t="shared" si="6"/>
        <v>21</v>
      </c>
      <c r="B33" s="4" t="e">
        <f ca="1">_xlfn.NORM.S.INV(RAND())</f>
        <v>#NAME?</v>
      </c>
      <c r="C33" s="6">
        <f>_xlfn.NORM.S.INV((A33-0.5)/100)</f>
        <v>-0.823893630338558</v>
      </c>
      <c r="D33" s="4" t="e">
        <f ca="1" t="shared" si="2"/>
        <v>#NAME?</v>
      </c>
      <c r="E33" s="6">
        <f t="shared" si="3"/>
        <v>53.382636658752</v>
      </c>
      <c r="F33" s="21" t="e">
        <f ca="1" t="shared" si="4"/>
        <v>#NAME?</v>
      </c>
      <c r="G33" s="22">
        <f t="shared" si="5"/>
        <v>0</v>
      </c>
    </row>
    <row r="34" spans="1:7">
      <c r="A34">
        <f t="shared" si="6"/>
        <v>22</v>
      </c>
      <c r="B34" s="4" t="e">
        <f ca="1">_xlfn.NORM.S.INV(RAND())</f>
        <v>#NAME?</v>
      </c>
      <c r="C34" s="6">
        <f>_xlfn.NORM.S.INV((A34-0.5)/100)</f>
        <v>-0.789191652658222</v>
      </c>
      <c r="D34" s="4" t="e">
        <f ca="1" t="shared" si="2"/>
        <v>#NAME?</v>
      </c>
      <c r="E34" s="6">
        <f t="shared" si="3"/>
        <v>54.6398970550477</v>
      </c>
      <c r="F34" s="21" t="e">
        <f ca="1" t="shared" si="4"/>
        <v>#NAME?</v>
      </c>
      <c r="G34" s="22">
        <f t="shared" si="5"/>
        <v>0</v>
      </c>
    </row>
    <row r="35" spans="1:7">
      <c r="A35">
        <f t="shared" si="6"/>
        <v>23</v>
      </c>
      <c r="B35" s="4" t="e">
        <f ca="1">_xlfn.NORM.S.INV(RAND())</f>
        <v>#NAME?</v>
      </c>
      <c r="C35" s="6">
        <f>_xlfn.NORM.S.INV((A35-0.5)/100)</f>
        <v>-0.755415026360469</v>
      </c>
      <c r="D35" s="4" t="e">
        <f ca="1" t="shared" si="2"/>
        <v>#NAME?</v>
      </c>
      <c r="E35" s="6">
        <f t="shared" si="3"/>
        <v>55.8920628069851</v>
      </c>
      <c r="F35" s="21" t="e">
        <f ca="1" t="shared" si="4"/>
        <v>#NAME?</v>
      </c>
      <c r="G35" s="22">
        <f t="shared" si="5"/>
        <v>0</v>
      </c>
    </row>
    <row r="36" spans="1:7">
      <c r="A36">
        <f t="shared" si="6"/>
        <v>24</v>
      </c>
      <c r="B36" s="4" t="e">
        <f ca="1">_xlfn.NORM.S.INV(RAND())</f>
        <v>#NAME?</v>
      </c>
      <c r="C36" s="6">
        <f>_xlfn.NORM.S.INV((A36-0.5)/100)</f>
        <v>-0.722479051928063</v>
      </c>
      <c r="D36" s="4" t="e">
        <f ca="1" t="shared" si="2"/>
        <v>#NAME?</v>
      </c>
      <c r="E36" s="6">
        <f t="shared" si="3"/>
        <v>57.1406918242376</v>
      </c>
      <c r="F36" s="21" t="e">
        <f ca="1" t="shared" si="4"/>
        <v>#NAME?</v>
      </c>
      <c r="G36" s="22">
        <f t="shared" si="5"/>
        <v>0</v>
      </c>
    </row>
    <row r="37" spans="1:7">
      <c r="A37">
        <f t="shared" si="6"/>
        <v>25</v>
      </c>
      <c r="B37" s="4" t="e">
        <f ca="1">_xlfn.NORM.S.INV(RAND())</f>
        <v>#NAME?</v>
      </c>
      <c r="C37" s="6">
        <f>_xlfn.NORM.S.INV((A37-0.5)/100)</f>
        <v>-0.690308823933034</v>
      </c>
      <c r="D37" s="4" t="e">
        <f ca="1" t="shared" si="2"/>
        <v>#NAME?</v>
      </c>
      <c r="E37" s="6">
        <f t="shared" si="3"/>
        <v>58.3872152696835</v>
      </c>
      <c r="F37" s="21" t="e">
        <f ca="1" t="shared" si="4"/>
        <v>#NAME?</v>
      </c>
      <c r="G37" s="22">
        <f t="shared" si="5"/>
        <v>0</v>
      </c>
    </row>
    <row r="38" spans="1:7">
      <c r="A38">
        <f t="shared" si="6"/>
        <v>26</v>
      </c>
      <c r="B38" s="4" t="e">
        <f ca="1">_xlfn.NORM.S.INV(RAND())</f>
        <v>#NAME?</v>
      </c>
      <c r="C38" s="6">
        <f>_xlfn.NORM.S.INV((A38-0.5)/100)</f>
        <v>-0.658837692736188</v>
      </c>
      <c r="D38" s="4" t="e">
        <f ca="1" t="shared" si="2"/>
        <v>#NAME?</v>
      </c>
      <c r="E38" s="6">
        <f t="shared" si="3"/>
        <v>59.6329590764446</v>
      </c>
      <c r="F38" s="21" t="e">
        <f ca="1" t="shared" si="4"/>
        <v>#NAME?</v>
      </c>
      <c r="G38" s="22">
        <f t="shared" si="5"/>
        <v>0</v>
      </c>
    </row>
    <row r="39" spans="1:7">
      <c r="A39">
        <f t="shared" si="6"/>
        <v>27</v>
      </c>
      <c r="B39" s="4" t="e">
        <f ca="1">_xlfn.NORM.S.INV(RAND())</f>
        <v>#NAME?</v>
      </c>
      <c r="C39" s="6">
        <f>_xlfn.NORM.S.INV((A39-0.5)/100)</f>
        <v>-0.62800601443757</v>
      </c>
      <c r="D39" s="4" t="e">
        <f ca="1" t="shared" si="2"/>
        <v>#NAME?</v>
      </c>
      <c r="E39" s="6">
        <f t="shared" si="3"/>
        <v>60.8791617409129</v>
      </c>
      <c r="F39" s="21" t="e">
        <f ca="1" t="shared" si="4"/>
        <v>#NAME?</v>
      </c>
      <c r="G39" s="22">
        <f t="shared" si="5"/>
        <v>0</v>
      </c>
    </row>
    <row r="40" spans="1:7">
      <c r="A40">
        <f t="shared" si="6"/>
        <v>28</v>
      </c>
      <c r="B40" s="4" t="e">
        <f ca="1">_xlfn.NORM.S.INV(RAND())</f>
        <v>#NAME?</v>
      </c>
      <c r="C40" s="6">
        <f>_xlfn.NORM.S.INV((A40-0.5)/100)</f>
        <v>-0.597760126042478</v>
      </c>
      <c r="D40" s="4" t="e">
        <f ca="1" t="shared" si="2"/>
        <v>#NAME?</v>
      </c>
      <c r="E40" s="6">
        <f t="shared" si="3"/>
        <v>62.1269891967112</v>
      </c>
      <c r="F40" s="21" t="e">
        <f ca="1" t="shared" si="4"/>
        <v>#NAME?</v>
      </c>
      <c r="G40" s="22">
        <f t="shared" si="5"/>
        <v>0</v>
      </c>
    </row>
    <row r="41" spans="1:7">
      <c r="A41">
        <f t="shared" si="6"/>
        <v>29</v>
      </c>
      <c r="B41" s="4" t="e">
        <f ca="1">_xlfn.NORM.S.INV(RAND())</f>
        <v>#NAME?</v>
      </c>
      <c r="C41" s="6">
        <f>_xlfn.NORM.S.INV((A41-0.5)/100)</f>
        <v>-0.568051498338983</v>
      </c>
      <c r="D41" s="4" t="e">
        <f ca="1" t="shared" si="2"/>
        <v>#NAME?</v>
      </c>
      <c r="E41" s="6">
        <f t="shared" si="3"/>
        <v>63.3775473823713</v>
      </c>
      <c r="F41" s="21" t="e">
        <f ca="1" t="shared" si="4"/>
        <v>#NAME?</v>
      </c>
      <c r="G41" s="22">
        <f t="shared" si="5"/>
        <v>0</v>
      </c>
    </row>
    <row r="42" spans="1:7">
      <c r="A42">
        <f t="shared" si="6"/>
        <v>30</v>
      </c>
      <c r="B42" s="4" t="e">
        <f ca="1">_xlfn.NORM.S.INV(RAND())</f>
        <v>#NAME?</v>
      </c>
      <c r="C42" s="6">
        <f>_xlfn.NORM.S.INV((A42-0.5)/100)</f>
        <v>-0.53883603027845</v>
      </c>
      <c r="D42" s="4" t="e">
        <f ca="1" t="shared" si="2"/>
        <v>#NAME?</v>
      </c>
      <c r="E42" s="6">
        <f t="shared" si="3"/>
        <v>64.6318929748002</v>
      </c>
      <c r="F42" s="21" t="e">
        <f ca="1" t="shared" si="4"/>
        <v>#NAME?</v>
      </c>
      <c r="G42" s="22">
        <f t="shared" si="5"/>
        <v>0</v>
      </c>
    </row>
    <row r="43" spans="1:7">
      <c r="A43">
        <f t="shared" si="6"/>
        <v>31</v>
      </c>
      <c r="B43" s="4" t="e">
        <f ca="1">_xlfn.NORM.S.INV(RAND())</f>
        <v>#NAME?</v>
      </c>
      <c r="C43" s="6">
        <f>_xlfn.NORM.S.INV((A43-0.5)/100)</f>
        <v>-0.510073456968595</v>
      </c>
      <c r="D43" s="4" t="e">
        <f ca="1" t="shared" si="2"/>
        <v>#NAME?</v>
      </c>
      <c r="E43" s="6">
        <f t="shared" si="3"/>
        <v>65.8910426563757</v>
      </c>
      <c r="F43" s="21" t="e">
        <f ca="1" t="shared" si="4"/>
        <v>#NAME?</v>
      </c>
      <c r="G43" s="22">
        <f t="shared" si="5"/>
        <v>0</v>
      </c>
    </row>
    <row r="44" spans="1:7">
      <c r="A44">
        <f t="shared" si="6"/>
        <v>32</v>
      </c>
      <c r="B44" s="4" t="e">
        <f ca="1">_xlfn.NORM.S.INV(RAND())</f>
        <v>#NAME?</v>
      </c>
      <c r="C44" s="6">
        <f>_xlfn.NORM.S.INV((A44-0.5)/100)</f>
        <v>-0.48172684958473</v>
      </c>
      <c r="D44" s="4" t="e">
        <f ca="1" t="shared" si="2"/>
        <v>#NAME?</v>
      </c>
      <c r="E44" s="6">
        <f t="shared" si="3"/>
        <v>67.1559812054866</v>
      </c>
      <c r="F44" s="21" t="e">
        <f ca="1" t="shared" si="4"/>
        <v>#NAME?</v>
      </c>
      <c r="G44" s="22">
        <f t="shared" si="5"/>
        <v>0</v>
      </c>
    </row>
    <row r="45" spans="1:7">
      <c r="A45">
        <f t="shared" si="6"/>
        <v>33</v>
      </c>
      <c r="B45" s="4" t="e">
        <f ca="1">_xlfn.NORM.S.INV(RAND())</f>
        <v>#NAME?</v>
      </c>
      <c r="C45" s="6">
        <f>_xlfn.NORM.S.INV((A45-0.5)/100)</f>
        <v>-0.45376219016988</v>
      </c>
      <c r="D45" s="4" t="e">
        <f ca="1" t="shared" ref="D45:D76" si="7">S_0*EXP((rate-0.5*volat^2)*expiry+volat*SQRT(expiry)*B45)</f>
        <v>#NAME?</v>
      </c>
      <c r="E45" s="6">
        <f t="shared" ref="E45:E76" si="8">S_0*EXP((rate-0.5*volat^2)*expiry+volat*SQRT(expiry)*C45)</f>
        <v>68.4276686413829</v>
      </c>
      <c r="F45" s="21" t="e">
        <f ca="1" t="shared" ref="F45:F76" si="9">MAX(D45-strike,0)</f>
        <v>#NAME?</v>
      </c>
      <c r="G45" s="22">
        <f t="shared" ref="G45:G76" si="10">MAX(E45-strike,0)</f>
        <v>0</v>
      </c>
    </row>
    <row r="46" spans="1:7">
      <c r="A46">
        <f t="shared" si="6"/>
        <v>34</v>
      </c>
      <c r="B46" s="4" t="e">
        <f ca="1">_xlfn.NORM.S.INV(RAND())</f>
        <v>#NAME?</v>
      </c>
      <c r="C46" s="6">
        <f>_xlfn.NORM.S.INV((A46-0.5)/100)</f>
        <v>-0.426148007841278</v>
      </c>
      <c r="D46" s="4" t="e">
        <f ca="1" t="shared" si="7"/>
        <v>#NAME?</v>
      </c>
      <c r="E46" s="6">
        <f t="shared" si="8"/>
        <v>69.7070466092928</v>
      </c>
      <c r="F46" s="21" t="e">
        <f ca="1" t="shared" si="9"/>
        <v>#NAME?</v>
      </c>
      <c r="G46" s="22">
        <f t="shared" si="10"/>
        <v>0</v>
      </c>
    </row>
    <row r="47" spans="1:7">
      <c r="A47">
        <f t="shared" si="6"/>
        <v>35</v>
      </c>
      <c r="B47" s="4" t="e">
        <f ca="1">_xlfn.NORM.S.INV(RAND())</f>
        <v>#NAME?</v>
      </c>
      <c r="C47" s="6">
        <f>_xlfn.NORM.S.INV((A47-0.5)/100)</f>
        <v>-0.398855065642337</v>
      </c>
      <c r="D47" s="4" t="e">
        <f ca="1" t="shared" si="7"/>
        <v>#NAME?</v>
      </c>
      <c r="E47" s="6">
        <f t="shared" si="8"/>
        <v>70.9950441573311</v>
      </c>
      <c r="F47" s="21" t="e">
        <f ca="1" t="shared" si="9"/>
        <v>#NAME?</v>
      </c>
      <c r="G47" s="22">
        <f t="shared" si="10"/>
        <v>0</v>
      </c>
    </row>
    <row r="48" spans="1:7">
      <c r="A48">
        <f t="shared" si="6"/>
        <v>36</v>
      </c>
      <c r="B48" s="4" t="e">
        <f ca="1">_xlfn.NORM.S.INV(RAND())</f>
        <v>#NAME?</v>
      </c>
      <c r="C48" s="6">
        <f>_xlfn.NORM.S.INV((A48-0.5)/100)</f>
        <v>-0.371856089385075</v>
      </c>
      <c r="D48" s="4" t="e">
        <f ca="1" t="shared" si="7"/>
        <v>#NAME?</v>
      </c>
      <c r="E48" s="6">
        <f t="shared" si="8"/>
        <v>72.2925830301755</v>
      </c>
      <c r="F48" s="21" t="e">
        <f ca="1" t="shared" si="9"/>
        <v>#NAME?</v>
      </c>
      <c r="G48" s="22">
        <f t="shared" si="10"/>
        <v>0</v>
      </c>
    </row>
    <row r="49" spans="1:7">
      <c r="A49">
        <f t="shared" si="6"/>
        <v>37</v>
      </c>
      <c r="B49" s="4" t="e">
        <f ca="1">_xlfn.NORM.S.INV(RAND())</f>
        <v>#NAME?</v>
      </c>
      <c r="C49" s="6">
        <f>_xlfn.NORM.S.INV((A49-0.5)/100)</f>
        <v>-0.345125531470472</v>
      </c>
      <c r="D49" s="4" t="e">
        <f ca="1" t="shared" si="7"/>
        <v>#NAME?</v>
      </c>
      <c r="E49" s="6">
        <f t="shared" si="8"/>
        <v>73.6005825839628</v>
      </c>
      <c r="F49" s="21" t="e">
        <f ca="1" t="shared" si="9"/>
        <v>#NAME?</v>
      </c>
      <c r="G49" s="22">
        <f t="shared" si="10"/>
        <v>0</v>
      </c>
    </row>
    <row r="50" spans="1:7">
      <c r="A50">
        <f t="shared" si="6"/>
        <v>38</v>
      </c>
      <c r="B50" s="4" t="e">
        <f ca="1">_xlfn.NORM.S.INV(RAND())</f>
        <v>#NAME?</v>
      </c>
      <c r="C50" s="6">
        <f>_xlfn.NORM.S.INV((A50-0.5)/100)</f>
        <v>-0.318639363964375</v>
      </c>
      <c r="D50" s="4" t="e">
        <f ca="1" t="shared" si="7"/>
        <v>#NAME?</v>
      </c>
      <c r="E50" s="6">
        <f t="shared" si="8"/>
        <v>74.919964410964</v>
      </c>
      <c r="F50" s="21" t="e">
        <f ca="1" t="shared" si="9"/>
        <v>#NAME?</v>
      </c>
      <c r="G50" s="22">
        <f t="shared" si="10"/>
        <v>0</v>
      </c>
    </row>
    <row r="51" spans="1:7">
      <c r="A51">
        <f t="shared" si="6"/>
        <v>39</v>
      </c>
      <c r="B51" s="4" t="e">
        <f ca="1">_xlfn.NORM.S.INV(RAND())</f>
        <v>#NAME?</v>
      </c>
      <c r="C51" s="6">
        <f>_xlfn.NORM.S.INV((A51-0.5)/100)</f>
        <v>-0.292374896226804</v>
      </c>
      <c r="D51" s="4" t="e">
        <f ca="1" t="shared" si="7"/>
        <v>#NAME?</v>
      </c>
      <c r="E51" s="6">
        <f t="shared" si="8"/>
        <v>76.2516567503424</v>
      </c>
      <c r="F51" s="21" t="e">
        <f ca="1" t="shared" si="9"/>
        <v>#NAME?</v>
      </c>
      <c r="G51" s="22">
        <f t="shared" si="10"/>
        <v>0</v>
      </c>
    </row>
    <row r="52" spans="1:7">
      <c r="A52">
        <f t="shared" si="6"/>
        <v>40</v>
      </c>
      <c r="B52" s="4" t="e">
        <f ca="1">_xlfn.NORM.S.INV(RAND())</f>
        <v>#NAME?</v>
      </c>
      <c r="C52" s="6">
        <f>_xlfn.NORM.S.INV((A52-0.5)/100)</f>
        <v>-0.266310613204095</v>
      </c>
      <c r="D52" s="4" t="e">
        <f ca="1" t="shared" si="7"/>
        <v>#NAME?</v>
      </c>
      <c r="E52" s="6">
        <f t="shared" si="8"/>
        <v>77.5965987519041</v>
      </c>
      <c r="F52" s="21" t="e">
        <f ca="1" t="shared" si="9"/>
        <v>#NAME?</v>
      </c>
      <c r="G52" s="22">
        <f t="shared" si="10"/>
        <v>0</v>
      </c>
    </row>
    <row r="53" spans="1:7">
      <c r="A53">
        <f t="shared" si="6"/>
        <v>41</v>
      </c>
      <c r="B53" s="4" t="e">
        <f ca="1">_xlfn.NORM.S.INV(RAND())</f>
        <v>#NAME?</v>
      </c>
      <c r="C53" s="6">
        <f>_xlfn.NORM.S.INV((A53-0.5)/100)</f>
        <v>-0.240426031142308</v>
      </c>
      <c r="D53" s="4" t="e">
        <f ca="1" t="shared" si="7"/>
        <v>#NAME?</v>
      </c>
      <c r="E53" s="6">
        <f t="shared" si="8"/>
        <v>78.9557446526779</v>
      </c>
      <c r="F53" s="21" t="e">
        <f ca="1" t="shared" si="9"/>
        <v>#NAME?</v>
      </c>
      <c r="G53" s="22">
        <f t="shared" si="10"/>
        <v>0</v>
      </c>
    </row>
    <row r="54" spans="1:7">
      <c r="A54">
        <f t="shared" si="6"/>
        <v>42</v>
      </c>
      <c r="B54" s="4" t="e">
        <f ca="1">_xlfn.NORM.S.INV(RAND())</f>
        <v>#NAME?</v>
      </c>
      <c r="C54" s="6">
        <f>_xlfn.NORM.S.INV((A54-0.5)/100)</f>
        <v>-0.214701568001745</v>
      </c>
      <c r="D54" s="4" t="e">
        <f ca="1" t="shared" si="7"/>
        <v>#NAME?</v>
      </c>
      <c r="E54" s="6">
        <f t="shared" si="8"/>
        <v>80.3300679209766</v>
      </c>
      <c r="F54" s="21" t="e">
        <f ca="1" t="shared" si="9"/>
        <v>#NAME?</v>
      </c>
      <c r="G54" s="22">
        <f t="shared" si="10"/>
        <v>0</v>
      </c>
    </row>
    <row r="55" spans="1:7">
      <c r="A55">
        <f t="shared" si="6"/>
        <v>43</v>
      </c>
      <c r="B55" s="4" t="e">
        <f ca="1">_xlfn.NORM.S.INV(RAND())</f>
        <v>#NAME?</v>
      </c>
      <c r="C55" s="6">
        <f>_xlfn.NORM.S.INV((A55-0.5)/100)</f>
        <v>-0.189118426272793</v>
      </c>
      <c r="D55" s="4" t="e">
        <f ca="1" t="shared" si="7"/>
        <v>#NAME?</v>
      </c>
      <c r="E55" s="6">
        <f t="shared" si="8"/>
        <v>81.7205654190033</v>
      </c>
      <c r="F55" s="21" t="e">
        <f ca="1" t="shared" si="9"/>
        <v>#NAME?</v>
      </c>
      <c r="G55" s="22">
        <f t="shared" si="10"/>
        <v>0</v>
      </c>
    </row>
    <row r="56" spans="1:7">
      <c r="A56">
        <f t="shared" si="6"/>
        <v>44</v>
      </c>
      <c r="B56" s="4" t="e">
        <f ca="1">_xlfn.NORM.S.INV(RAND())</f>
        <v>#NAME?</v>
      </c>
      <c r="C56" s="6">
        <f>_xlfn.NORM.S.INV((A56-0.5)/100)</f>
        <v>-0.163658486233141</v>
      </c>
      <c r="D56" s="4" t="e">
        <f ca="1" t="shared" si="7"/>
        <v>#NAME?</v>
      </c>
      <c r="E56" s="6">
        <f t="shared" si="8"/>
        <v>83.1282616328354</v>
      </c>
      <c r="F56" s="21" t="e">
        <f ca="1" t="shared" si="9"/>
        <v>#NAME?</v>
      </c>
      <c r="G56" s="22">
        <f t="shared" si="10"/>
        <v>0</v>
      </c>
    </row>
    <row r="57" spans="1:7">
      <c r="A57">
        <f t="shared" si="6"/>
        <v>45</v>
      </c>
      <c r="B57" s="4" t="e">
        <f ca="1">_xlfn.NORM.S.INV(RAND())</f>
        <v>#NAME?</v>
      </c>
      <c r="C57" s="6">
        <f>_xlfn.NORM.S.INV((A57-0.5)/100)</f>
        <v>-0.138304207961404</v>
      </c>
      <c r="D57" s="4" t="e">
        <f ca="1" t="shared" si="7"/>
        <v>#NAME?</v>
      </c>
      <c r="E57" s="6">
        <f t="shared" si="8"/>
        <v>84.5542130176098</v>
      </c>
      <c r="F57" s="21" t="e">
        <f ca="1" t="shared" si="9"/>
        <v>#NAME?</v>
      </c>
      <c r="G57" s="22">
        <f t="shared" si="10"/>
        <v>0</v>
      </c>
    </row>
    <row r="58" spans="1:7">
      <c r="A58">
        <f t="shared" si="6"/>
        <v>46</v>
      </c>
      <c r="B58" s="4" t="e">
        <f ca="1">_xlfn.NORM.S.INV(RAND())</f>
        <v>#NAME?</v>
      </c>
      <c r="C58" s="6">
        <f>_xlfn.NORM.S.INV((A58-0.5)/100)</f>
        <v>-0.113038540644565</v>
      </c>
      <c r="D58" s="4" t="e">
        <f ca="1" t="shared" si="7"/>
        <v>#NAME?</v>
      </c>
      <c r="E58" s="6">
        <f t="shared" si="8"/>
        <v>85.9995125058235</v>
      </c>
      <c r="F58" s="21" t="e">
        <f ca="1" t="shared" si="9"/>
        <v>#NAME?</v>
      </c>
      <c r="G58" s="22">
        <f t="shared" si="10"/>
        <v>0</v>
      </c>
    </row>
    <row r="59" spans="1:7">
      <c r="A59">
        <f t="shared" si="6"/>
        <v>47</v>
      </c>
      <c r="B59" s="4" t="e">
        <f ca="1">_xlfn.NORM.S.INV(RAND())</f>
        <v>#NAME?</v>
      </c>
      <c r="C59" s="6">
        <f>_xlfn.NORM.S.INV((A59-0.5)/100)</f>
        <v>-0.0878448378958717</v>
      </c>
      <c r="D59" s="4" t="e">
        <f ca="1" t="shared" si="7"/>
        <v>#NAME?</v>
      </c>
      <c r="E59" s="6">
        <f t="shared" si="8"/>
        <v>87.4652942278198</v>
      </c>
      <c r="F59" s="21" t="e">
        <f ca="1" t="shared" si="9"/>
        <v>#NAME?</v>
      </c>
      <c r="G59" s="22">
        <f t="shared" si="10"/>
        <v>0</v>
      </c>
    </row>
    <row r="60" spans="1:7">
      <c r="A60">
        <f t="shared" si="6"/>
        <v>48</v>
      </c>
      <c r="B60" s="4" t="e">
        <f ca="1">_xlfn.NORM.S.INV(RAND())</f>
        <v>#NAME?</v>
      </c>
      <c r="C60" s="6">
        <f>_xlfn.NORM.S.INV((A60-0.5)/100)</f>
        <v>-0.0627067779432138</v>
      </c>
      <c r="D60" s="4" t="e">
        <f ca="1" t="shared" si="7"/>
        <v>#NAME?</v>
      </c>
      <c r="E60" s="6">
        <f t="shared" si="8"/>
        <v>88.9527384957202</v>
      </c>
      <c r="F60" s="21" t="e">
        <f ca="1" t="shared" si="9"/>
        <v>#NAME?</v>
      </c>
      <c r="G60" s="22">
        <f t="shared" si="10"/>
        <v>0</v>
      </c>
    </row>
    <row r="61" spans="1:7">
      <c r="A61">
        <f t="shared" si="6"/>
        <v>49</v>
      </c>
      <c r="B61" s="4" t="e">
        <f ca="1">_xlfn.NORM.S.INV(RAND())</f>
        <v>#NAME?</v>
      </c>
      <c r="C61" s="6">
        <f>_xlfn.NORM.S.INV((A61-0.5)/100)</f>
        <v>-0.0376082876612559</v>
      </c>
      <c r="D61" s="4" t="e">
        <f ca="1" t="shared" si="7"/>
        <v>#NAME?</v>
      </c>
      <c r="E61" s="6">
        <f t="shared" si="8"/>
        <v>90.463077105321</v>
      </c>
      <c r="F61" s="21" t="e">
        <f ca="1" t="shared" si="9"/>
        <v>#NAME?</v>
      </c>
      <c r="G61" s="22">
        <f t="shared" si="10"/>
        <v>0</v>
      </c>
    </row>
    <row r="62" spans="1:7">
      <c r="A62" s="23">
        <f t="shared" si="6"/>
        <v>50</v>
      </c>
      <c r="B62" s="7" t="e">
        <f ca="1">_xlfn.NORM.S.INV(RAND())</f>
        <v>#NAME?</v>
      </c>
      <c r="C62" s="6">
        <f>_xlfn.NORM.S.INV((A62-0.5)/100)</f>
        <v>-0.0125334695080693</v>
      </c>
      <c r="D62" s="4" t="e">
        <f ca="1" t="shared" si="7"/>
        <v>#NAME?</v>
      </c>
      <c r="E62" s="6">
        <f t="shared" si="8"/>
        <v>91.9975990148579</v>
      </c>
      <c r="F62" s="21" t="e">
        <f ca="1" t="shared" si="9"/>
        <v>#NAME?</v>
      </c>
      <c r="G62" s="22">
        <f t="shared" si="10"/>
        <v>0</v>
      </c>
    </row>
    <row r="63" spans="1:7">
      <c r="A63">
        <f t="shared" si="6"/>
        <v>51</v>
      </c>
      <c r="B63" s="4" t="e">
        <f ca="1">-B13</f>
        <v>#NAME?</v>
      </c>
      <c r="C63" s="6">
        <f>_xlfn.NORM.S.INV((A63-0.5)/100)</f>
        <v>0.0125334695080693</v>
      </c>
      <c r="D63" s="4" t="e">
        <f ca="1" t="shared" si="7"/>
        <v>#NAME?</v>
      </c>
      <c r="E63" s="6">
        <f t="shared" si="8"/>
        <v>93.5576564651487</v>
      </c>
      <c r="F63" s="21" t="e">
        <f ca="1" t="shared" si="9"/>
        <v>#NAME?</v>
      </c>
      <c r="G63" s="22">
        <f t="shared" si="10"/>
        <v>0</v>
      </c>
    </row>
    <row r="64" spans="1:7">
      <c r="A64">
        <f t="shared" si="6"/>
        <v>52</v>
      </c>
      <c r="B64" s="4" t="e">
        <f ca="1" t="shared" ref="B64:B112" si="11">-B14</f>
        <v>#NAME?</v>
      </c>
      <c r="C64" s="6">
        <f>_xlfn.NORM.S.INV((A64-0.5)/100)</f>
        <v>0.0376082876612559</v>
      </c>
      <c r="D64" s="4" t="e">
        <f ca="1" t="shared" si="7"/>
        <v>#NAME?</v>
      </c>
      <c r="E64" s="6">
        <f t="shared" si="8"/>
        <v>95.1446716125945</v>
      </c>
      <c r="F64" s="21" t="e">
        <f ca="1" t="shared" si="9"/>
        <v>#NAME?</v>
      </c>
      <c r="G64" s="22">
        <f t="shared" si="10"/>
        <v>0</v>
      </c>
    </row>
    <row r="65" spans="1:7">
      <c r="A65">
        <f t="shared" si="6"/>
        <v>53</v>
      </c>
      <c r="B65" s="4" t="e">
        <f ca="1" t="shared" si="11"/>
        <v>#NAME?</v>
      </c>
      <c r="C65" s="6">
        <f>_xlfn.NORM.S.INV((A65-0.5)/100)</f>
        <v>0.0627067779432138</v>
      </c>
      <c r="D65" s="4" t="e">
        <f ca="1" t="shared" si="7"/>
        <v>#NAME?</v>
      </c>
      <c r="E65" s="6">
        <f t="shared" si="8"/>
        <v>96.7601437550423</v>
      </c>
      <c r="F65" s="21" t="e">
        <f ca="1" t="shared" si="9"/>
        <v>#NAME?</v>
      </c>
      <c r="G65" s="22">
        <f t="shared" si="10"/>
        <v>0</v>
      </c>
    </row>
    <row r="66" spans="1:7">
      <c r="A66">
        <f t="shared" si="6"/>
        <v>54</v>
      </c>
      <c r="B66" s="4" t="e">
        <f ca="1" t="shared" si="11"/>
        <v>#NAME?</v>
      </c>
      <c r="C66" s="6">
        <f>_xlfn.NORM.S.INV((A66-0.5)/100)</f>
        <v>0.0878448378958718</v>
      </c>
      <c r="D66" s="4" t="e">
        <f ca="1" t="shared" si="7"/>
        <v>#NAME?</v>
      </c>
      <c r="E66" s="6">
        <f t="shared" si="8"/>
        <v>98.4056572408231</v>
      </c>
      <c r="F66" s="21" t="e">
        <f ca="1" t="shared" si="9"/>
        <v>#NAME?</v>
      </c>
      <c r="G66" s="22">
        <f t="shared" si="10"/>
        <v>0</v>
      </c>
    </row>
    <row r="67" spans="1:7">
      <c r="A67">
        <f t="shared" si="6"/>
        <v>55</v>
      </c>
      <c r="B67" s="4" t="e">
        <f ca="1" t="shared" si="11"/>
        <v>#NAME?</v>
      </c>
      <c r="C67" s="6">
        <f>_xlfn.NORM.S.INV((A67-0.5)/100)</f>
        <v>0.113038540644565</v>
      </c>
      <c r="D67" s="4" t="e">
        <f ca="1" t="shared" si="7"/>
        <v>#NAME?</v>
      </c>
      <c r="E67" s="6">
        <f t="shared" si="8"/>
        <v>100.082890163683</v>
      </c>
      <c r="F67" s="21" t="e">
        <f ca="1" t="shared" si="9"/>
        <v>#NAME?</v>
      </c>
      <c r="G67" s="22">
        <f t="shared" si="10"/>
        <v>0</v>
      </c>
    </row>
    <row r="68" spans="1:7">
      <c r="A68">
        <f t="shared" si="6"/>
        <v>56</v>
      </c>
      <c r="B68" s="4" t="e">
        <f ca="1" t="shared" si="11"/>
        <v>#NAME?</v>
      </c>
      <c r="C68" s="6">
        <f>_xlfn.NORM.S.INV((A68-0.5)/100)</f>
        <v>0.138304207961405</v>
      </c>
      <c r="D68" s="4" t="e">
        <f ca="1" t="shared" si="7"/>
        <v>#NAME?</v>
      </c>
      <c r="E68" s="6">
        <f t="shared" si="8"/>
        <v>101.79362396121</v>
      </c>
      <c r="F68" s="21" t="e">
        <f ca="1" t="shared" si="9"/>
        <v>#NAME?</v>
      </c>
      <c r="G68" s="22">
        <f t="shared" si="10"/>
        <v>0</v>
      </c>
    </row>
    <row r="69" spans="1:7">
      <c r="A69">
        <f t="shared" si="6"/>
        <v>57</v>
      </c>
      <c r="B69" s="4" t="e">
        <f ca="1" t="shared" si="11"/>
        <v>#NAME?</v>
      </c>
      <c r="C69" s="6">
        <f>_xlfn.NORM.S.INV((A69-0.5)/100)</f>
        <v>0.163658486233141</v>
      </c>
      <c r="D69" s="4" t="e">
        <f ca="1" t="shared" si="7"/>
        <v>#NAME?</v>
      </c>
      <c r="E69" s="6">
        <f t="shared" si="8"/>
        <v>103.539754052198</v>
      </c>
      <c r="F69" s="21" t="e">
        <f ca="1" t="shared" si="9"/>
        <v>#NAME?</v>
      </c>
      <c r="G69" s="22">
        <f t="shared" si="10"/>
        <v>0</v>
      </c>
    </row>
    <row r="70" spans="1:7">
      <c r="A70">
        <f t="shared" si="6"/>
        <v>58</v>
      </c>
      <c r="B70" s="4" t="e">
        <f ca="1" t="shared" si="11"/>
        <v>#NAME?</v>
      </c>
      <c r="C70" s="6">
        <f>_xlfn.NORM.S.INV((A70-0.5)/100)</f>
        <v>0.189118426272792</v>
      </c>
      <c r="D70" s="4" t="e">
        <f ca="1" t="shared" si="7"/>
        <v>#NAME?</v>
      </c>
      <c r="E70" s="6">
        <f t="shared" si="8"/>
        <v>105.323301669779</v>
      </c>
      <c r="F70" s="21" t="e">
        <f ca="1" t="shared" si="9"/>
        <v>#NAME?</v>
      </c>
      <c r="G70" s="22">
        <f t="shared" si="10"/>
        <v>0</v>
      </c>
    </row>
    <row r="71" spans="1:7">
      <c r="A71">
        <f t="shared" si="6"/>
        <v>59</v>
      </c>
      <c r="B71" s="4" t="e">
        <f ca="1" t="shared" si="11"/>
        <v>#NAME?</v>
      </c>
      <c r="C71" s="6">
        <f>_xlfn.NORM.S.INV((A71-0.5)/100)</f>
        <v>0.214701568001744</v>
      </c>
      <c r="D71" s="4" t="e">
        <f ca="1" t="shared" si="7"/>
        <v>#NAME?</v>
      </c>
      <c r="E71" s="6">
        <f t="shared" si="8"/>
        <v>107.146427072832</v>
      </c>
      <c r="F71" s="21" t="e">
        <f ca="1" t="shared" si="9"/>
        <v>#NAME?</v>
      </c>
      <c r="G71" s="22">
        <f t="shared" si="10"/>
        <v>0</v>
      </c>
    </row>
    <row r="72" spans="1:7">
      <c r="A72">
        <f t="shared" si="6"/>
        <v>60</v>
      </c>
      <c r="B72" s="4" t="e">
        <f ca="1" t="shared" si="11"/>
        <v>#NAME?</v>
      </c>
      <c r="C72" s="6">
        <f>_xlfn.NORM.S.INV((A72-0.5)/100)</f>
        <v>0.240426031142308</v>
      </c>
      <c r="D72" s="4" t="e">
        <f ca="1" t="shared" si="7"/>
        <v>#NAME?</v>
      </c>
      <c r="E72" s="6">
        <f t="shared" si="8"/>
        <v>109.011444349144</v>
      </c>
      <c r="F72" s="21" t="e">
        <f ca="1" t="shared" si="9"/>
        <v>#NAME?</v>
      </c>
      <c r="G72" s="22">
        <f t="shared" si="10"/>
        <v>0</v>
      </c>
    </row>
    <row r="73" spans="1:7">
      <c r="A73">
        <f t="shared" si="6"/>
        <v>61</v>
      </c>
      <c r="B73" s="4" t="e">
        <f ca="1" t="shared" si="11"/>
        <v>#NAME?</v>
      </c>
      <c r="C73" s="6">
        <f>_xlfn.NORM.S.INV((A73-0.5)/100)</f>
        <v>0.266310613204095</v>
      </c>
      <c r="D73" s="4" t="e">
        <f ca="1" t="shared" si="7"/>
        <v>#NAME?</v>
      </c>
      <c r="E73" s="6">
        <f t="shared" si="8"/>
        <v>110.92083806108</v>
      </c>
      <c r="F73" s="21" t="e">
        <f ca="1" t="shared" si="9"/>
        <v>#NAME?</v>
      </c>
      <c r="G73" s="22">
        <f t="shared" si="10"/>
        <v>0.920838061080246</v>
      </c>
    </row>
    <row r="74" spans="1:7">
      <c r="A74">
        <f t="shared" si="6"/>
        <v>62</v>
      </c>
      <c r="B74" s="4" t="e">
        <f ca="1" t="shared" si="11"/>
        <v>#NAME?</v>
      </c>
      <c r="C74" s="6">
        <f>_xlfn.NORM.S.INV((A74-0.5)/100)</f>
        <v>0.292374896226804</v>
      </c>
      <c r="D74" s="4" t="e">
        <f ca="1" t="shared" si="7"/>
        <v>#NAME?</v>
      </c>
      <c r="E74" s="6">
        <f t="shared" si="8"/>
        <v>112.877282029835</v>
      </c>
      <c r="F74" s="21" t="e">
        <f ca="1" t="shared" si="9"/>
        <v>#NAME?</v>
      </c>
      <c r="G74" s="22">
        <f t="shared" si="10"/>
        <v>2.87728202983509</v>
      </c>
    </row>
    <row r="75" spans="1:7">
      <c r="A75">
        <f t="shared" si="6"/>
        <v>63</v>
      </c>
      <c r="B75" s="4" t="e">
        <f ca="1" t="shared" si="11"/>
        <v>#NAME?</v>
      </c>
      <c r="C75" s="6">
        <f>_xlfn.NORM.S.INV((A75-0.5)/100)</f>
        <v>0.318639363964375</v>
      </c>
      <c r="D75" s="4" t="e">
        <f ca="1" t="shared" si="7"/>
        <v>#NAME?</v>
      </c>
      <c r="E75" s="6">
        <f t="shared" si="8"/>
        <v>114.883660609307</v>
      </c>
      <c r="F75" s="21" t="e">
        <f ca="1" t="shared" si="9"/>
        <v>#NAME?</v>
      </c>
      <c r="G75" s="22">
        <f t="shared" si="10"/>
        <v>4.8836606093074</v>
      </c>
    </row>
    <row r="76" spans="1:7">
      <c r="A76">
        <f t="shared" si="6"/>
        <v>64</v>
      </c>
      <c r="B76" s="4" t="e">
        <f ca="1" t="shared" si="11"/>
        <v>#NAME?</v>
      </c>
      <c r="C76" s="6">
        <f>_xlfn.NORM.S.INV((A76-0.5)/100)</f>
        <v>0.345125531470472</v>
      </c>
      <c r="D76" s="4" t="e">
        <f ca="1" t="shared" si="7"/>
        <v>#NAME?</v>
      </c>
      <c r="E76" s="6">
        <f t="shared" si="8"/>
        <v>116.943092867936</v>
      </c>
      <c r="F76" s="21" t="e">
        <f ca="1" t="shared" si="9"/>
        <v>#NAME?</v>
      </c>
      <c r="G76" s="22">
        <f t="shared" si="10"/>
        <v>6.94309286793631</v>
      </c>
    </row>
    <row r="77" spans="1:7">
      <c r="A77">
        <f t="shared" si="6"/>
        <v>65</v>
      </c>
      <c r="B77" s="4" t="e">
        <f ca="1" t="shared" si="11"/>
        <v>#NAME?</v>
      </c>
      <c r="C77" s="6">
        <f>_xlfn.NORM.S.INV((A77-0.5)/100)</f>
        <v>0.371856089385075</v>
      </c>
      <c r="D77" s="4" t="e">
        <f ca="1" t="shared" ref="D77:D112" si="12">S_0*EXP((rate-0.5*volat^2)*expiry+volat*SQRT(expiry)*B77)</f>
        <v>#NAME?</v>
      </c>
      <c r="E77" s="6">
        <f t="shared" ref="E77:E112" si="13">S_0*EXP((rate-0.5*volat^2)*expiry+volat*SQRT(expiry)*C77)</f>
        <v>119.05896017933</v>
      </c>
      <c r="F77" s="21" t="e">
        <f ca="1" t="shared" ref="F77:F112" si="14">MAX(D77-strike,0)</f>
        <v>#NAME?</v>
      </c>
      <c r="G77" s="22">
        <f t="shared" ref="G77:G112" si="15">MAX(E77-strike,0)</f>
        <v>9.05896017933</v>
      </c>
    </row>
    <row r="78" spans="1:7">
      <c r="A78">
        <f t="shared" si="6"/>
        <v>66</v>
      </c>
      <c r="B78" s="4" t="e">
        <f ca="1" t="shared" si="11"/>
        <v>#NAME?</v>
      </c>
      <c r="C78" s="6">
        <f>_xlfn.NORM.S.INV((A78-0.5)/100)</f>
        <v>0.398855065642337</v>
      </c>
      <c r="D78" s="4" t="e">
        <f ca="1" t="shared" si="12"/>
        <v>#NAME?</v>
      </c>
      <c r="E78" s="6">
        <f t="shared" si="13"/>
        <v>121.234937824344</v>
      </c>
      <c r="F78" s="21" t="e">
        <f ca="1" t="shared" si="14"/>
        <v>#NAME?</v>
      </c>
      <c r="G78" s="22">
        <f t="shared" si="15"/>
        <v>11.2349378243438</v>
      </c>
    </row>
    <row r="79" spans="1:7">
      <c r="A79">
        <f t="shared" ref="A79:A112" si="16">A78+1</f>
        <v>67</v>
      </c>
      <c r="B79" s="4" t="e">
        <f ca="1" t="shared" si="11"/>
        <v>#NAME?</v>
      </c>
      <c r="C79" s="6">
        <f>_xlfn.NORM.S.INV((A79-0.5)/100)</f>
        <v>0.426148007841278</v>
      </c>
      <c r="D79" s="4" t="e">
        <f ca="1" t="shared" si="12"/>
        <v>#NAME?</v>
      </c>
      <c r="E79" s="6">
        <f t="shared" si="13"/>
        <v>123.475031333534</v>
      </c>
      <c r="F79" s="21" t="e">
        <f ca="1" t="shared" si="14"/>
        <v>#NAME?</v>
      </c>
      <c r="G79" s="22">
        <f t="shared" si="15"/>
        <v>13.4750313335344</v>
      </c>
    </row>
    <row r="80" spans="1:7">
      <c r="A80">
        <f t="shared" si="16"/>
        <v>68</v>
      </c>
      <c r="B80" s="4" t="e">
        <f ca="1" t="shared" si="11"/>
        <v>#NAME?</v>
      </c>
      <c r="C80" s="6">
        <f>_xlfn.NORM.S.INV((A80-0.5)/100)</f>
        <v>0.45376219016988</v>
      </c>
      <c r="D80" s="4" t="e">
        <f ca="1" t="shared" si="12"/>
        <v>#NAME?</v>
      </c>
      <c r="E80" s="6">
        <f t="shared" si="13"/>
        <v>125.783618456428</v>
      </c>
      <c r="F80" s="21" t="e">
        <f ca="1" t="shared" si="14"/>
        <v>#NAME?</v>
      </c>
      <c r="G80" s="22">
        <f t="shared" si="15"/>
        <v>15.7836184564279</v>
      </c>
    </row>
    <row r="81" spans="1:7">
      <c r="A81">
        <f t="shared" si="16"/>
        <v>69</v>
      </c>
      <c r="B81" s="4" t="e">
        <f ca="1" t="shared" si="11"/>
        <v>#NAME?</v>
      </c>
      <c r="C81" s="6">
        <f>_xlfn.NORM.S.INV((A81-0.5)/100)</f>
        <v>0.48172684958473</v>
      </c>
      <c r="D81" s="4" t="e">
        <f ca="1" t="shared" si="12"/>
        <v>#NAME?</v>
      </c>
      <c r="E81" s="6">
        <f t="shared" si="13"/>
        <v>128.165497841723</v>
      </c>
      <c r="F81" s="21" t="e">
        <f ca="1" t="shared" si="14"/>
        <v>#NAME?</v>
      </c>
      <c r="G81" s="22">
        <f t="shared" si="15"/>
        <v>18.165497841723</v>
      </c>
    </row>
    <row r="82" spans="1:7">
      <c r="A82">
        <f t="shared" si="16"/>
        <v>70</v>
      </c>
      <c r="B82" s="4" t="e">
        <f ca="1" t="shared" si="11"/>
        <v>#NAME?</v>
      </c>
      <c r="C82" s="6">
        <f>_xlfn.NORM.S.INV((A82-0.5)/100)</f>
        <v>0.510073456968595</v>
      </c>
      <c r="D82" s="4" t="e">
        <f ca="1" t="shared" si="12"/>
        <v>#NAME?</v>
      </c>
      <c r="E82" s="6">
        <f t="shared" si="13"/>
        <v>130.625945762261</v>
      </c>
      <c r="F82" s="21" t="e">
        <f ca="1" t="shared" si="14"/>
        <v>#NAME?</v>
      </c>
      <c r="G82" s="22">
        <f t="shared" si="15"/>
        <v>20.6259457622613</v>
      </c>
    </row>
    <row r="83" spans="1:7">
      <c r="A83">
        <f t="shared" si="16"/>
        <v>71</v>
      </c>
      <c r="B83" s="4" t="e">
        <f ca="1" t="shared" si="11"/>
        <v>#NAME?</v>
      </c>
      <c r="C83" s="6">
        <f>_xlfn.NORM.S.INV((A83-0.5)/100)</f>
        <v>0.53883603027845</v>
      </c>
      <c r="D83" s="4" t="e">
        <f ca="1" t="shared" si="12"/>
        <v>#NAME?</v>
      </c>
      <c r="E83" s="6">
        <f t="shared" si="13"/>
        <v>133.170782536208</v>
      </c>
      <c r="F83" s="21" t="e">
        <f ca="1" t="shared" si="14"/>
        <v>#NAME?</v>
      </c>
      <c r="G83" s="22">
        <f t="shared" si="15"/>
        <v>23.1707825362078</v>
      </c>
    </row>
    <row r="84" spans="1:7">
      <c r="A84">
        <f t="shared" si="16"/>
        <v>72</v>
      </c>
      <c r="B84" s="4" t="e">
        <f ca="1" t="shared" si="11"/>
        <v>#NAME?</v>
      </c>
      <c r="C84" s="6">
        <f>_xlfn.NORM.S.INV((A84-0.5)/100)</f>
        <v>0.568051498338983</v>
      </c>
      <c r="D84" s="4" t="e">
        <f ca="1" t="shared" si="12"/>
        <v>#NAME?</v>
      </c>
      <c r="E84" s="6">
        <f t="shared" si="13"/>
        <v>135.806450702835</v>
      </c>
      <c r="F84" s="21" t="e">
        <f ca="1" t="shared" si="14"/>
        <v>#NAME?</v>
      </c>
      <c r="G84" s="22">
        <f t="shared" si="15"/>
        <v>25.8064507028347</v>
      </c>
    </row>
    <row r="85" spans="1:7">
      <c r="A85">
        <f t="shared" si="16"/>
        <v>73</v>
      </c>
      <c r="B85" s="4" t="e">
        <f ca="1" t="shared" si="11"/>
        <v>#NAME?</v>
      </c>
      <c r="C85" s="6">
        <f>_xlfn.NORM.S.INV((A85-0.5)/100)</f>
        <v>0.597760126042478</v>
      </c>
      <c r="D85" s="4" t="e">
        <f ca="1" t="shared" si="12"/>
        <v>#NAME?</v>
      </c>
      <c r="E85" s="6">
        <f t="shared" si="13"/>
        <v>138.54010753681</v>
      </c>
      <c r="F85" s="21" t="e">
        <f ca="1" t="shared" si="14"/>
        <v>#NAME?</v>
      </c>
      <c r="G85" s="22">
        <f t="shared" si="15"/>
        <v>28.5401075368096</v>
      </c>
    </row>
    <row r="86" spans="1:7">
      <c r="A86">
        <f t="shared" si="16"/>
        <v>74</v>
      </c>
      <c r="B86" s="4" t="e">
        <f ca="1" t="shared" si="11"/>
        <v>#NAME?</v>
      </c>
      <c r="C86" s="6">
        <f>_xlfn.NORM.S.INV((A86-0.5)/100)</f>
        <v>0.62800601443757</v>
      </c>
      <c r="D86" s="4" t="e">
        <f ca="1" t="shared" si="12"/>
        <v>#NAME?</v>
      </c>
      <c r="E86" s="6">
        <f t="shared" si="13"/>
        <v>141.379735169158</v>
      </c>
      <c r="F86" s="21" t="e">
        <f ca="1" t="shared" si="14"/>
        <v>#NAME?</v>
      </c>
      <c r="G86" s="22">
        <f t="shared" si="15"/>
        <v>31.3797351691576</v>
      </c>
    </row>
    <row r="87" spans="1:7">
      <c r="A87">
        <f t="shared" si="16"/>
        <v>75</v>
      </c>
      <c r="B87" s="4" t="e">
        <f ca="1" t="shared" si="11"/>
        <v>#NAME?</v>
      </c>
      <c r="C87" s="6">
        <f>_xlfn.NORM.S.INV((A87-0.5)/100)</f>
        <v>0.658837692736188</v>
      </c>
      <c r="D87" s="4" t="e">
        <f ca="1" t="shared" si="12"/>
        <v>#NAME?</v>
      </c>
      <c r="E87" s="6">
        <f t="shared" si="13"/>
        <v>144.334272482051</v>
      </c>
      <c r="F87" s="21" t="e">
        <f ca="1" t="shared" si="14"/>
        <v>#NAME?</v>
      </c>
      <c r="G87" s="22">
        <f t="shared" si="15"/>
        <v>34.3342724820513</v>
      </c>
    </row>
    <row r="88" spans="1:7">
      <c r="A88">
        <f t="shared" si="16"/>
        <v>76</v>
      </c>
      <c r="B88" s="4" t="e">
        <f ca="1" t="shared" si="11"/>
        <v>#NAME?</v>
      </c>
      <c r="C88" s="6">
        <f>_xlfn.NORM.S.INV((A88-0.5)/100)</f>
        <v>0.690308823933034</v>
      </c>
      <c r="D88" s="4" t="e">
        <f ca="1" t="shared" si="12"/>
        <v>#NAME?</v>
      </c>
      <c r="E88" s="6">
        <f t="shared" si="13"/>
        <v>147.41377413695</v>
      </c>
      <c r="F88" s="21" t="e">
        <f ca="1" t="shared" si="14"/>
        <v>#NAME?</v>
      </c>
      <c r="G88" s="22">
        <f t="shared" si="15"/>
        <v>37.4137741369497</v>
      </c>
    </row>
    <row r="89" spans="1:7">
      <c r="A89">
        <f t="shared" si="16"/>
        <v>77</v>
      </c>
      <c r="B89" s="4" t="e">
        <f ca="1" t="shared" si="11"/>
        <v>#NAME?</v>
      </c>
      <c r="C89" s="6">
        <f>_xlfn.NORM.S.INV((A89-0.5)/100)</f>
        <v>0.722479051928063</v>
      </c>
      <c r="D89" s="4" t="e">
        <f ca="1" t="shared" si="12"/>
        <v>#NAME?</v>
      </c>
      <c r="E89" s="6">
        <f t="shared" si="13"/>
        <v>150.629603693382</v>
      </c>
      <c r="F89" s="21" t="e">
        <f ca="1" t="shared" si="14"/>
        <v>#NAME?</v>
      </c>
      <c r="G89" s="22">
        <f t="shared" si="15"/>
        <v>40.6296036933818</v>
      </c>
    </row>
    <row r="90" spans="1:7">
      <c r="A90">
        <f t="shared" si="16"/>
        <v>78</v>
      </c>
      <c r="B90" s="4" t="e">
        <f ca="1" t="shared" si="11"/>
        <v>#NAME?</v>
      </c>
      <c r="C90" s="6">
        <f>_xlfn.NORM.S.INV((A90-0.5)/100)</f>
        <v>0.755415026360469</v>
      </c>
      <c r="D90" s="4" t="e">
        <f ca="1" t="shared" si="12"/>
        <v>#NAME?</v>
      </c>
      <c r="E90" s="6">
        <f t="shared" si="13"/>
        <v>153.994669940414</v>
      </c>
      <c r="F90" s="21" t="e">
        <f ca="1" t="shared" si="14"/>
        <v>#NAME?</v>
      </c>
      <c r="G90" s="22">
        <f t="shared" si="15"/>
        <v>43.9946699404144</v>
      </c>
    </row>
    <row r="91" spans="1:7">
      <c r="A91">
        <f t="shared" si="16"/>
        <v>79</v>
      </c>
      <c r="B91" s="4" t="e">
        <f ca="1" t="shared" si="11"/>
        <v>#NAME?</v>
      </c>
      <c r="C91" s="6">
        <f>_xlfn.NORM.S.INV((A91-0.5)/100)</f>
        <v>0.789191652658222</v>
      </c>
      <c r="D91" s="4" t="e">
        <f ca="1" t="shared" si="12"/>
        <v>#NAME?</v>
      </c>
      <c r="E91" s="6">
        <f t="shared" si="13"/>
        <v>157.523718530788</v>
      </c>
      <c r="F91" s="21" t="e">
        <f ca="1" t="shared" si="14"/>
        <v>#NAME?</v>
      </c>
      <c r="G91" s="22">
        <f t="shared" si="15"/>
        <v>47.5237185307883</v>
      </c>
    </row>
    <row r="92" spans="1:7">
      <c r="A92">
        <f t="shared" si="16"/>
        <v>80</v>
      </c>
      <c r="B92" s="4" t="e">
        <f ca="1" t="shared" si="11"/>
        <v>#NAME?</v>
      </c>
      <c r="C92" s="6">
        <f>_xlfn.NORM.S.INV((A92-0.5)/100)</f>
        <v>0.823893630338558</v>
      </c>
      <c r="D92" s="4" t="e">
        <f ca="1" t="shared" si="12"/>
        <v>#NAME?</v>
      </c>
      <c r="E92" s="6">
        <f t="shared" si="13"/>
        <v>161.233695129584</v>
      </c>
      <c r="F92" s="21" t="e">
        <f ca="1" t="shared" si="14"/>
        <v>#NAME?</v>
      </c>
      <c r="G92" s="22">
        <f t="shared" si="15"/>
        <v>51.2336951295842</v>
      </c>
    </row>
    <row r="93" spans="1:7">
      <c r="A93">
        <f t="shared" si="16"/>
        <v>81</v>
      </c>
      <c r="B93" s="4" t="e">
        <f ca="1" t="shared" si="11"/>
        <v>#NAME?</v>
      </c>
      <c r="C93" s="6">
        <f>_xlfn.NORM.S.INV((A93-0.5)/100)</f>
        <v>0.859617364241911</v>
      </c>
      <c r="D93" s="4" t="e">
        <f ca="1" t="shared" si="12"/>
        <v>#NAME?</v>
      </c>
      <c r="E93" s="6">
        <f t="shared" si="13"/>
        <v>165.144202094274</v>
      </c>
      <c r="F93" s="21" t="e">
        <f ca="1" t="shared" si="14"/>
        <v>#NAME?</v>
      </c>
      <c r="G93" s="22">
        <f t="shared" si="15"/>
        <v>55.1442020942739</v>
      </c>
    </row>
    <row r="94" spans="1:7">
      <c r="A94">
        <f t="shared" si="16"/>
        <v>82</v>
      </c>
      <c r="B94" s="4" t="e">
        <f ca="1" t="shared" si="11"/>
        <v>#NAME?</v>
      </c>
      <c r="C94" s="6">
        <f>_xlfn.NORM.S.INV((A94-0.5)/100)</f>
        <v>0.896473364001916</v>
      </c>
      <c r="D94" s="4" t="e">
        <f ca="1" t="shared" si="12"/>
        <v>#NAME?</v>
      </c>
      <c r="E94" s="6">
        <f t="shared" si="13"/>
        <v>169.278079003857</v>
      </c>
      <c r="F94" s="21" t="e">
        <f ca="1" t="shared" si="14"/>
        <v>#NAME?</v>
      </c>
      <c r="G94" s="22">
        <f t="shared" si="15"/>
        <v>59.2780790038574</v>
      </c>
    </row>
    <row r="95" spans="1:7">
      <c r="A95">
        <f t="shared" si="16"/>
        <v>83</v>
      </c>
      <c r="B95" s="4" t="e">
        <f ca="1" t="shared" si="11"/>
        <v>#NAME?</v>
      </c>
      <c r="C95" s="6">
        <f>_xlfn.NORM.S.INV((A95-0.5)/100)</f>
        <v>0.93458929107348</v>
      </c>
      <c r="D95" s="4" t="e">
        <f ca="1" t="shared" si="12"/>
        <v>#NAME?</v>
      </c>
      <c r="E95" s="6">
        <f t="shared" si="13"/>
        <v>173.66214942408</v>
      </c>
      <c r="F95" s="21" t="e">
        <f ca="1" t="shared" si="14"/>
        <v>#NAME?</v>
      </c>
      <c r="G95" s="22">
        <f t="shared" si="15"/>
        <v>63.6621494240798</v>
      </c>
    </row>
    <row r="96" spans="1:7">
      <c r="A96">
        <f t="shared" si="16"/>
        <v>84</v>
      </c>
      <c r="B96" s="4" t="e">
        <f ca="1" t="shared" si="11"/>
        <v>#NAME?</v>
      </c>
      <c r="C96" s="6">
        <f>_xlfn.NORM.S.INV((A96-0.5)/100)</f>
        <v>0.97411387705931</v>
      </c>
      <c r="D96" s="4" t="e">
        <f ca="1" t="shared" si="12"/>
        <v>#NAME?</v>
      </c>
      <c r="E96" s="6">
        <f t="shared" si="13"/>
        <v>178.328194168734</v>
      </c>
      <c r="F96" s="21" t="e">
        <f ca="1" t="shared" si="14"/>
        <v>#NAME?</v>
      </c>
      <c r="G96" s="22">
        <f t="shared" si="15"/>
        <v>68.3281941687335</v>
      </c>
    </row>
    <row r="97" spans="1:7">
      <c r="A97">
        <f t="shared" si="16"/>
        <v>85</v>
      </c>
      <c r="B97" s="4" t="e">
        <f ca="1" t="shared" si="11"/>
        <v>#NAME?</v>
      </c>
      <c r="C97" s="6">
        <f>_xlfn.NORM.S.INV((A97-0.5)/100)</f>
        <v>1.01522203321703</v>
      </c>
      <c r="D97" s="4" t="e">
        <f ca="1" t="shared" si="12"/>
        <v>#NAME?</v>
      </c>
      <c r="E97" s="6">
        <f t="shared" si="13"/>
        <v>183.31423832568</v>
      </c>
      <c r="F97" s="21" t="e">
        <f ca="1" t="shared" si="14"/>
        <v>#NAME?</v>
      </c>
      <c r="G97" s="22">
        <f t="shared" si="15"/>
        <v>73.3142383256798</v>
      </c>
    </row>
    <row r="98" spans="1:7">
      <c r="A98">
        <f t="shared" si="16"/>
        <v>86</v>
      </c>
      <c r="B98" s="4" t="e">
        <f ca="1" t="shared" si="11"/>
        <v>#NAME?</v>
      </c>
      <c r="C98" s="6">
        <f>_xlfn.NORM.S.INV((A98-0.5)/100)</f>
        <v>1.05812161768478</v>
      </c>
      <c r="D98" s="4" t="e">
        <f ca="1" t="shared" si="12"/>
        <v>#NAME?</v>
      </c>
      <c r="E98" s="6">
        <f t="shared" si="13"/>
        <v>188.666281057785</v>
      </c>
      <c r="F98" s="21" t="e">
        <f ca="1" t="shared" si="14"/>
        <v>#NAME?</v>
      </c>
      <c r="G98" s="22">
        <f t="shared" si="15"/>
        <v>78.6662810577847</v>
      </c>
    </row>
    <row r="99" spans="1:7">
      <c r="A99">
        <f t="shared" si="16"/>
        <v>87</v>
      </c>
      <c r="B99" s="4" t="e">
        <f ca="1" t="shared" si="11"/>
        <v>#NAME?</v>
      </c>
      <c r="C99" s="6">
        <f>_xlfn.NORM.S.INV((A99-0.5)/100)</f>
        <v>1.1030625561996</v>
      </c>
      <c r="D99" s="4" t="e">
        <f ca="1" t="shared" si="12"/>
        <v>#NAME?</v>
      </c>
      <c r="E99" s="6">
        <f t="shared" si="13"/>
        <v>194.440663340956</v>
      </c>
      <c r="F99" s="21" t="e">
        <f ca="1" t="shared" si="14"/>
        <v>#NAME?</v>
      </c>
      <c r="G99" s="22">
        <f t="shared" si="15"/>
        <v>84.4406633409558</v>
      </c>
    </row>
    <row r="100" spans="1:7">
      <c r="A100">
        <f t="shared" si="16"/>
        <v>88</v>
      </c>
      <c r="B100" s="4" t="e">
        <f ca="1" t="shared" si="11"/>
        <v>#NAME?</v>
      </c>
      <c r="C100" s="6">
        <f>_xlfn.NORM.S.INV((A100-0.5)/100)</f>
        <v>1.15034938037601</v>
      </c>
      <c r="D100" s="4" t="e">
        <f ca="1" t="shared" si="12"/>
        <v>#NAME?</v>
      </c>
      <c r="E100" s="6">
        <f t="shared" si="13"/>
        <v>200.707376644183</v>
      </c>
      <c r="F100" s="21" t="e">
        <f ca="1" t="shared" si="14"/>
        <v>#NAME?</v>
      </c>
      <c r="G100" s="22">
        <f t="shared" si="15"/>
        <v>90.7073766441833</v>
      </c>
    </row>
    <row r="101" spans="1:7">
      <c r="A101">
        <f t="shared" si="16"/>
        <v>89</v>
      </c>
      <c r="B101" s="4" t="e">
        <f ca="1" t="shared" si="11"/>
        <v>#NAME?</v>
      </c>
      <c r="C101" s="6">
        <f>_xlfn.NORM.S.INV((A101-0.5)/100)</f>
        <v>1.20035885803086</v>
      </c>
      <c r="D101" s="4" t="e">
        <f ca="1" t="shared" si="12"/>
        <v>#NAME?</v>
      </c>
      <c r="E101" s="6">
        <f t="shared" si="13"/>
        <v>207.554797090998</v>
      </c>
      <c r="F101" s="21" t="e">
        <f ca="1" t="shared" si="14"/>
        <v>#NAME?</v>
      </c>
      <c r="G101" s="22">
        <f t="shared" si="15"/>
        <v>97.554797090998</v>
      </c>
    </row>
    <row r="102" spans="1:7">
      <c r="A102">
        <f t="shared" si="16"/>
        <v>90</v>
      </c>
      <c r="B102" s="4" t="e">
        <f ca="1" t="shared" si="11"/>
        <v>#NAME?</v>
      </c>
      <c r="C102" s="6">
        <f>_xlfn.NORM.S.INV((A102-0.5)/100)</f>
        <v>1.25356543847045</v>
      </c>
      <c r="D102" s="4" t="e">
        <f ca="1" t="shared" si="12"/>
        <v>#NAME?</v>
      </c>
      <c r="E102" s="6">
        <f t="shared" si="13"/>
        <v>215.096646641593</v>
      </c>
      <c r="F102" s="21" t="e">
        <f ca="1" t="shared" si="14"/>
        <v>#NAME?</v>
      </c>
      <c r="G102" s="22">
        <f t="shared" si="15"/>
        <v>105.096646641593</v>
      </c>
    </row>
    <row r="103" spans="1:7">
      <c r="A103">
        <f t="shared" si="16"/>
        <v>91</v>
      </c>
      <c r="B103" s="4" t="e">
        <f ca="1" t="shared" si="11"/>
        <v>#NAME?</v>
      </c>
      <c r="C103" s="6">
        <f>_xlfn.NORM.S.INV((A103-0.5)/100)</f>
        <v>1.31057911216813</v>
      </c>
      <c r="D103" s="4" t="e">
        <f ca="1" t="shared" si="12"/>
        <v>#NAME?</v>
      </c>
      <c r="E103" s="6">
        <f t="shared" si="13"/>
        <v>223.482560381878</v>
      </c>
      <c r="F103" s="21" t="e">
        <f ca="1" t="shared" si="14"/>
        <v>#NAME?</v>
      </c>
      <c r="G103" s="22">
        <f t="shared" si="15"/>
        <v>113.482560381878</v>
      </c>
    </row>
    <row r="104" spans="1:7">
      <c r="A104">
        <f t="shared" si="16"/>
        <v>92</v>
      </c>
      <c r="B104" s="4" t="e">
        <f ca="1" t="shared" si="11"/>
        <v>#NAME?</v>
      </c>
      <c r="C104" s="6">
        <f>_xlfn.NORM.S.INV((A104-0.5)/100)</f>
        <v>1.37220380899873</v>
      </c>
      <c r="D104" s="4" t="e">
        <f ca="1" t="shared" si="12"/>
        <v>#NAME?</v>
      </c>
      <c r="E104" s="6">
        <f t="shared" si="13"/>
        <v>232.914744869507</v>
      </c>
      <c r="F104" s="21" t="e">
        <f ca="1" t="shared" si="14"/>
        <v>#NAME?</v>
      </c>
      <c r="G104" s="22">
        <f t="shared" si="15"/>
        <v>122.914744869507</v>
      </c>
    </row>
    <row r="105" spans="1:7">
      <c r="A105">
        <f t="shared" si="16"/>
        <v>93</v>
      </c>
      <c r="B105" s="4" t="e">
        <f ca="1" t="shared" si="11"/>
        <v>#NAME?</v>
      </c>
      <c r="C105" s="6">
        <f>_xlfn.NORM.S.INV((A105-0.5)/100)</f>
        <v>1.43953147093846</v>
      </c>
      <c r="D105" s="4" t="e">
        <f ca="1" t="shared" si="12"/>
        <v>#NAME?</v>
      </c>
      <c r="E105" s="6">
        <f t="shared" si="13"/>
        <v>243.675458888074</v>
      </c>
      <c r="F105" s="21" t="e">
        <f ca="1" t="shared" si="14"/>
        <v>#NAME?</v>
      </c>
      <c r="G105" s="22">
        <f t="shared" si="15"/>
        <v>133.675458888074</v>
      </c>
    </row>
    <row r="106" spans="1:7">
      <c r="A106">
        <f t="shared" si="16"/>
        <v>94</v>
      </c>
      <c r="B106" s="4" t="e">
        <f ca="1" t="shared" si="11"/>
        <v>#NAME?</v>
      </c>
      <c r="C106" s="6">
        <f>_xlfn.NORM.S.INV((A106-0.5)/100)</f>
        <v>1.51410188761928</v>
      </c>
      <c r="D106" s="4" t="e">
        <f ca="1" t="shared" si="12"/>
        <v>#NAME?</v>
      </c>
      <c r="E106" s="6">
        <f t="shared" si="13"/>
        <v>256.174950039616</v>
      </c>
      <c r="F106" s="21" t="e">
        <f ca="1" t="shared" si="14"/>
        <v>#NAME?</v>
      </c>
      <c r="G106" s="22">
        <f t="shared" si="15"/>
        <v>146.174950039616</v>
      </c>
    </row>
    <row r="107" spans="1:7">
      <c r="A107">
        <f t="shared" si="16"/>
        <v>95</v>
      </c>
      <c r="B107" s="4" t="e">
        <f ca="1" t="shared" si="11"/>
        <v>#NAME?</v>
      </c>
      <c r="C107" s="6">
        <f>_xlfn.NORM.S.INV((A107-0.5)/100)</f>
        <v>1.59819313992282</v>
      </c>
      <c r="D107" s="4" t="e">
        <f ca="1" t="shared" si="12"/>
        <v>#NAME?</v>
      </c>
      <c r="E107" s="6">
        <f t="shared" si="13"/>
        <v>271.041172287607</v>
      </c>
      <c r="F107" s="21" t="e">
        <f ca="1" t="shared" si="14"/>
        <v>#NAME?</v>
      </c>
      <c r="G107" s="22">
        <f t="shared" si="15"/>
        <v>161.041172287607</v>
      </c>
    </row>
    <row r="108" spans="1:7">
      <c r="A108">
        <f t="shared" si="16"/>
        <v>96</v>
      </c>
      <c r="B108" s="4" t="e">
        <f ca="1" t="shared" si="11"/>
        <v>#NAME?</v>
      </c>
      <c r="C108" s="6">
        <f>_xlfn.NORM.S.INV((A108-0.5)/100)</f>
        <v>1.69539771027214</v>
      </c>
      <c r="D108" s="4" t="e">
        <f ca="1" t="shared" si="12"/>
        <v>#NAME?</v>
      </c>
      <c r="E108" s="6">
        <f t="shared" si="13"/>
        <v>289.303857183287</v>
      </c>
      <c r="F108" s="21" t="e">
        <f ca="1" t="shared" si="14"/>
        <v>#NAME?</v>
      </c>
      <c r="G108" s="22">
        <f t="shared" si="15"/>
        <v>179.303857183287</v>
      </c>
    </row>
    <row r="109" spans="1:7">
      <c r="A109">
        <f t="shared" si="16"/>
        <v>97</v>
      </c>
      <c r="B109" s="4" t="e">
        <f ca="1" t="shared" si="11"/>
        <v>#NAME?</v>
      </c>
      <c r="C109" s="6">
        <f>_xlfn.NORM.S.INV((A109-0.5)/100)</f>
        <v>1.8119106729526</v>
      </c>
      <c r="D109" s="4" t="e">
        <f ca="1" t="shared" si="12"/>
        <v>#NAME?</v>
      </c>
      <c r="E109" s="6">
        <f t="shared" si="13"/>
        <v>312.822775009065</v>
      </c>
      <c r="F109" s="21" t="e">
        <f ca="1" t="shared" si="14"/>
        <v>#NAME?</v>
      </c>
      <c r="G109" s="22">
        <f t="shared" si="15"/>
        <v>202.822775009065</v>
      </c>
    </row>
    <row r="110" spans="1:7">
      <c r="A110">
        <f t="shared" si="16"/>
        <v>98</v>
      </c>
      <c r="B110" s="4" t="e">
        <f ca="1" t="shared" si="11"/>
        <v>#NAME?</v>
      </c>
      <c r="C110" s="6">
        <f>_xlfn.NORM.S.INV((A110-0.5)/100)</f>
        <v>1.95996398454005</v>
      </c>
      <c r="D110" s="4" t="e">
        <f ca="1" t="shared" si="12"/>
        <v>#NAME?</v>
      </c>
      <c r="E110" s="6">
        <f t="shared" si="13"/>
        <v>345.486647942436</v>
      </c>
      <c r="F110" s="21" t="e">
        <f ca="1" t="shared" si="14"/>
        <v>#NAME?</v>
      </c>
      <c r="G110" s="22">
        <f t="shared" si="15"/>
        <v>235.486647942436</v>
      </c>
    </row>
    <row r="111" spans="1:7">
      <c r="A111">
        <f t="shared" si="16"/>
        <v>99</v>
      </c>
      <c r="B111" s="4" t="e">
        <f ca="1" t="shared" si="11"/>
        <v>#NAME?</v>
      </c>
      <c r="C111" s="6">
        <f>_xlfn.NORM.S.INV((A111-0.5)/100)</f>
        <v>2.17009037758456</v>
      </c>
      <c r="D111" s="4" t="e">
        <f ca="1" t="shared" si="12"/>
        <v>#NAME?</v>
      </c>
      <c r="E111" s="6">
        <f t="shared" si="13"/>
        <v>397.784764570615</v>
      </c>
      <c r="F111" s="21" t="e">
        <f ca="1" t="shared" si="14"/>
        <v>#NAME?</v>
      </c>
      <c r="G111" s="22">
        <f t="shared" si="15"/>
        <v>287.784764570615</v>
      </c>
    </row>
    <row r="112" spans="1:7">
      <c r="A112">
        <f t="shared" si="16"/>
        <v>100</v>
      </c>
      <c r="B112" s="7" t="e">
        <f ca="1" t="shared" si="11"/>
        <v>#NAME?</v>
      </c>
      <c r="C112" s="6">
        <f>_xlfn.NORM.S.INV((A112-0.5)/100)</f>
        <v>2.5758293035489</v>
      </c>
      <c r="D112" s="7" t="e">
        <f ca="1" t="shared" si="12"/>
        <v>#NAME?</v>
      </c>
      <c r="E112" s="8">
        <f t="shared" si="13"/>
        <v>522.220029926209</v>
      </c>
      <c r="F112" s="33" t="e">
        <f ca="1" t="shared" si="14"/>
        <v>#NAME?</v>
      </c>
      <c r="G112" s="34">
        <f t="shared" si="15"/>
        <v>412.220029926209</v>
      </c>
    </row>
  </sheetData>
  <mergeCells count="6">
    <mergeCell ref="D3:E3"/>
    <mergeCell ref="I6:K6"/>
    <mergeCell ref="F8:G8"/>
    <mergeCell ref="B9:C9"/>
    <mergeCell ref="D11:E11"/>
    <mergeCell ref="F11:G11"/>
  </mergeCells>
  <pageMargins left="0.699305555555556" right="0.699305555555556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Latin Hypercube</vt:lpstr>
      <vt:lpstr>Moment Matching</vt:lpstr>
      <vt:lpstr>Stratified Sampling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Andrei Lyashenko</dc:creator>
  <cp:lastModifiedBy>Andrei Lyashenko</cp:lastModifiedBy>
  <dcterms:created xsi:type="dcterms:W3CDTF">2012-01-02T15:56:00Z</dcterms:created>
  <dcterms:modified xsi:type="dcterms:W3CDTF">2016-04-11T18:21:24Z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2052-10.1.0.5559</vt:lpwstr>
  </property>
</Properties>
</file>