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EAD0C520-E270-7D4F-A34F-CB683CF33061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6" l="1"/>
  <c r="C54" i="16"/>
  <c r="C41" i="16"/>
  <c r="C28" i="16"/>
  <c r="C12" i="16"/>
  <c r="C29" i="16" l="1"/>
  <c r="C55" i="16"/>
</calcChain>
</file>

<file path=xl/sharedStrings.xml><?xml version="1.0" encoding="utf-8"?>
<sst xmlns="http://schemas.openxmlformats.org/spreadsheetml/2006/main" count="199" uniqueCount="115">
  <si>
    <t>Code Name</t>
  </si>
  <si>
    <t>Parameter</t>
  </si>
  <si>
    <t>Value</t>
  </si>
  <si>
    <t>Unit</t>
  </si>
  <si>
    <t>name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</si>
  <si>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</si>
  <si>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</si>
  <si>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</si>
  <si>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</si>
  <si>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</si>
  <si>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</si>
  <si>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</si>
  <si>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</si>
  <si>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</si>
  <si>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Doyle</t>
  </si>
  <si>
    <t>@(x) (-0.16+1.32*exp(-3*x)+10*exp(-2000*x))</t>
  </si>
  <si>
    <t>@(x) (-3.96*exp(-3*x)-20000*exp(-2000*x))</t>
  </si>
  <si>
    <t>@(x) (-32.4096*exp(-40*(-0.133875 + x)) - 0.0135664/((0.998432 - x)^1.49247)+ 0.0595559*exp(-0.04738*x^8)*x^7 - 0.823297*(sech(8.60942 - 14.5546*x))^2)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</si>
  <si>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</si>
  <si>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</si>
  <si>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</si>
  <si>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</si>
  <si>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</si>
  <si>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</si>
  <si>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</si>
  <si>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</si>
  <si>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</si>
  <si>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</si>
  <si>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</si>
  <si>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</si>
  <si>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</si>
  <si>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</si>
  <si>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</si>
  <si>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</si>
  <si>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</si>
  <si>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</si>
  <si>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</si>
  <si>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</si>
  <si>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</si>
  <si>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Inf</t>
  </si>
  <si>
    <t>#const</t>
  </si>
  <si>
    <t>#neg</t>
  </si>
  <si>
    <t>#sep</t>
  </si>
  <si>
    <t>#pos</t>
  </si>
  <si>
    <t>#general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</si>
  <si>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</si>
  <si>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</si>
  <si>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</si>
  <si>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</si>
  <si>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</si>
  <si>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</si>
  <si>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</si>
  <si>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</si>
  <si>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</si>
  <si>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</si>
  <si>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</si>
  <si>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</si>
  <si>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</si>
  <si>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wDL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</si>
  <si>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</si>
  <si>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</si>
  <si>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</si>
  <si>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</si>
  <si>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</si>
  <si>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</si>
  <si>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</si>
  <si>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</si>
  <si>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</si>
  <si>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</si>
  <si>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</si>
  <si>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</si>
  <si>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</si>
  <si>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</si>
  <si>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</si>
  <si>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</si>
  <si>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</si>
  <si>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</si>
  <si>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</si>
  <si>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</si>
  <si>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</si>
  <si>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</si>
  <si>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</si>
  <si>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</si>
  <si>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</si>
  <si>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</si>
  <si>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</si>
  <si>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</si>
  <si>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</si>
  <si>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</si>
  <si>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r>
      <t>rad s</t>
    </r>
    <r>
      <rPr>
        <vertAlign val="superscript"/>
        <sz val="12"/>
        <color rgb="FF000000"/>
        <rFont val="Calibri (Body)"/>
      </rPr>
      <t>-1</t>
    </r>
  </si>
  <si>
    <t>W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</si>
  <si>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</si>
  <si>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</si>
  <si>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</si>
  <si>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</si>
  <si>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</si>
  <si>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</si>
  <si>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Eact [kJ mol-1]
0
0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</si>
  <si>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</si>
  <si>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</si>
  <si>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</si>
  <si>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</si>
  <si>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</si>
  <si>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</si>
  <si>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nF</t>
  </si>
  <si>
    <t>Cdl</t>
  </si>
  <si>
    <t>nDL</t>
  </si>
  <si>
    <t>Rdl</t>
  </si>
  <si>
    <t>A</t>
  </si>
  <si>
    <t>Ah</t>
  </si>
  <si>
    <t>qe</t>
  </si>
  <si>
    <t>@(x) (4.19829 + 0.0565661*tanh(-14.5546*x+8.60942)-0.0275479*(1./(0.998432-x).^0.492465 - 1.90111)-0.157123*exp(-0.04738*x.^8)+0.810239*exp(-40*(x-0.133875)))</t>
  </si>
  <si>
    <t>Separator Parameters</t>
  </si>
  <si>
    <t>Contact resistance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</si>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</sst>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11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6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0" borderId="2" xfId="0" applyFill="1" applyBorder="1"/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 wrapText="1"/>
    </xf>
    <xf numFmtId="0" fontId="15" fillId="8" borderId="0" xfId="0" applyFont="1" applyFill="1"/>
    <xf numFmtId="0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C7B0F10D-CE5A-654A-94EE-CC61DFEF6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E61"/>
  <sheetViews>
    <sheetView tabSelected="1" zoomScale="125" zoomScaleNormal="125" workbookViewId="0">
      <selection activeCell="D15" sqref="D15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73.5" customWidth="1"/>
    <col min="4" max="4" width="15.1640625" customWidth="1"/>
    <col min="5" max="5" width="10.33203125" customWidth="1"/>
  </cols>
  <sheetData>
    <row r="1" spans="1:5" ht="3" customHeight="1" x14ac:dyDescent="0.2">
      <c r="A1" s="40" t="s">
        <v>10</v>
      </c>
      <c r="B1" s="41"/>
      <c r="C1" s="41"/>
      <c r="D1" s="41"/>
      <c r="E1" s="42"/>
    </row>
    <row r="2" spans="1:5" ht="17" thickBot="1" x14ac:dyDescent="0.25">
      <c r="A2" s="43"/>
      <c r="B2" s="44"/>
      <c r="C2" s="44"/>
      <c r="D2" s="44"/>
      <c r="E2" s="45"/>
    </row>
    <row r="3" spans="1:5" s="18" customFormat="1" ht="8" customHeight="1" thickBot="1" x14ac:dyDescent="0.25">
      <c r="A3" s="22"/>
      <c r="B3" s="19"/>
      <c r="C3" s="19"/>
      <c r="D3" s="19"/>
      <c r="E3" s="19"/>
    </row>
    <row r="4" spans="1:5" hidden="1" x14ac:dyDescent="0.2">
      <c r="A4" t="s">
        <v>44</v>
      </c>
    </row>
    <row r="5" spans="1:5" ht="16" customHeight="1" x14ac:dyDescent="0.2">
      <c r="A5" s="3" t="s">
        <v>1</v>
      </c>
      <c r="B5" s="3" t="s">
        <v>0</v>
      </c>
      <c r="C5" s="3" t="s">
        <v>2</v>
      </c>
      <c r="D5" s="3"/>
      <c r="E5" s="4" t="s">
        <v>3</v>
      </c>
    </row>
    <row r="6" spans="1:5" ht="16" customHeight="1" x14ac:dyDescent="0.2">
      <c r="A6" s="5" t="s">
        <v>36</v>
      </c>
      <c r="B6" s="2" t="s">
        <v>4</v>
      </c>
      <c r="C6" s="23" t="s">
        <v>14</v>
      </c>
      <c r="D6" s="23"/>
      <c r="E6" s="1" t="s">
        <v>35</v>
      </c>
    </row>
    <row r="7" spans="1:5" ht="16" customHeight="1" x14ac:dyDescent="0.2">
      <c r="A7" s="17" t="s">
        <v>34</v>
      </c>
      <c r="B7" s="2" t="s">
        <v>45</v>
      </c>
      <c r="C7" s="23">
        <v>1</v>
      </c>
      <c r="D7" s="23"/>
      <c r="E7" s="1" t="s">
        <v>35</v>
      </c>
    </row>
    <row r="8" spans="1:5" s="18" customFormat="1" ht="8" customHeight="1" thickBot="1" x14ac:dyDescent="0.25">
      <c r="E8" s="20"/>
    </row>
    <row r="9" spans="1:5" ht="17" hidden="1" thickBot="1" x14ac:dyDescent="0.25">
      <c r="A9" t="s">
        <v>40</v>
      </c>
    </row>
    <row r="10" spans="1:5" ht="32" customHeight="1" thickBot="1" x14ac:dyDescent="0.35">
      <c r="A10" s="37" t="s">
        <v>11</v>
      </c>
      <c r="B10" s="38"/>
      <c r="C10" s="38"/>
      <c r="D10" s="38"/>
      <c r="E10" s="39"/>
    </row>
    <row r="11" spans="1:5" ht="16" customHeight="1" x14ac:dyDescent="0.2">
      <c r="A11" s="24" t="s">
        <v>1</v>
      </c>
      <c r="B11" s="24" t="s">
        <v>0</v>
      </c>
      <c r="C11" s="24" t="s">
        <v>2</v>
      </c>
      <c r="D11" s="3" t="s">
        <v>96</v>
      </c>
      <c r="E11" s="4" t="s">
        <v>3</v>
      </c>
    </row>
    <row r="12" spans="1:5" ht="16" customHeight="1" x14ac:dyDescent="0.2">
      <c r="A12" s="6" t="s">
        <v>54</v>
      </c>
      <c r="B12" s="7" t="s">
        <v>55</v>
      </c>
      <c r="C12" s="36">
        <f>0.766226*96485.3329/3600</f>
        <v>20.53599185739872</v>
      </c>
      <c r="D12" s="13">
        <v>0</v>
      </c>
      <c r="E12" s="9" t="s">
        <v>109</v>
      </c>
    </row>
    <row r="13" spans="1:5" ht="16" customHeight="1" x14ac:dyDescent="0.2">
      <c r="A13" s="6" t="s">
        <v>113</v>
      </c>
      <c r="B13" s="7" t="s">
        <v>114</v>
      </c>
      <c r="C13" s="36">
        <v>0</v>
      </c>
      <c r="D13" s="13">
        <v>0</v>
      </c>
      <c r="E13" s="31" t="s">
        <v>90</v>
      </c>
    </row>
    <row r="14" spans="1:5" ht="16" customHeight="1" x14ac:dyDescent="0.2">
      <c r="A14" s="6" t="s">
        <v>38</v>
      </c>
      <c r="B14" s="7" t="s">
        <v>18</v>
      </c>
      <c r="C14" s="8">
        <f>96485*2.23403829901218E-06/(273.15+25)</f>
        <v>7.2296221794462595E-4</v>
      </c>
      <c r="D14" s="13">
        <v>0</v>
      </c>
      <c r="E14" s="9" t="s">
        <v>87</v>
      </c>
    </row>
    <row r="15" spans="1:5" ht="16" customHeight="1" x14ac:dyDescent="0.2">
      <c r="A15" s="7" t="s">
        <v>19</v>
      </c>
      <c r="B15" s="7" t="s">
        <v>20</v>
      </c>
      <c r="C15" s="10">
        <v>-4.3913925575208998E-4</v>
      </c>
      <c r="D15" s="13">
        <v>0</v>
      </c>
      <c r="E15" s="9" t="s">
        <v>87</v>
      </c>
    </row>
    <row r="16" spans="1:5" s="18" customFormat="1" ht="8" customHeight="1" thickBot="1" x14ac:dyDescent="0.25">
      <c r="E16" s="20"/>
    </row>
    <row r="17" spans="1:5" ht="18" hidden="1" thickBot="1" x14ac:dyDescent="0.25">
      <c r="A17" s="21" t="s">
        <v>41</v>
      </c>
    </row>
    <row r="18" spans="1:5" ht="32" customHeight="1" thickBot="1" x14ac:dyDescent="0.35">
      <c r="A18" s="37" t="s">
        <v>12</v>
      </c>
      <c r="B18" s="38"/>
      <c r="C18" s="38"/>
      <c r="D18" s="38"/>
      <c r="E18" s="39"/>
    </row>
    <row r="19" spans="1:5" ht="16" customHeight="1" x14ac:dyDescent="0.2">
      <c r="A19" s="24" t="s">
        <v>1</v>
      </c>
      <c r="B19" s="24" t="s">
        <v>0</v>
      </c>
      <c r="C19" s="33" t="s">
        <v>2</v>
      </c>
      <c r="D19" s="3" t="s">
        <v>96</v>
      </c>
      <c r="E19" s="4" t="s">
        <v>3</v>
      </c>
    </row>
    <row r="20" spans="1:5" ht="16" customHeight="1" x14ac:dyDescent="0.2">
      <c r="A20" s="7" t="s">
        <v>7</v>
      </c>
      <c r="B20" s="7" t="s">
        <v>46</v>
      </c>
      <c r="C20" s="11" t="s">
        <v>15</v>
      </c>
      <c r="D20" s="13">
        <v>0</v>
      </c>
      <c r="E20" s="9" t="s">
        <v>9</v>
      </c>
    </row>
    <row r="21" spans="1:5" ht="16" customHeight="1" x14ac:dyDescent="0.2">
      <c r="A21" s="7" t="s">
        <v>8</v>
      </c>
      <c r="B21" s="7" t="s">
        <v>47</v>
      </c>
      <c r="C21" s="11" t="s">
        <v>16</v>
      </c>
      <c r="D21" s="13">
        <v>0</v>
      </c>
      <c r="E21" s="9" t="s">
        <v>9</v>
      </c>
    </row>
    <row r="22" spans="1:5" ht="16" customHeight="1" x14ac:dyDescent="0.2">
      <c r="A22" s="7" t="s">
        <v>6</v>
      </c>
      <c r="B22" s="7" t="s">
        <v>48</v>
      </c>
      <c r="C22" s="14">
        <v>4.82E-2</v>
      </c>
      <c r="D22" s="13">
        <v>0</v>
      </c>
      <c r="E22" s="12" t="s">
        <v>32</v>
      </c>
    </row>
    <row r="23" spans="1:5" ht="16" customHeight="1" x14ac:dyDescent="0.2">
      <c r="A23" s="7" t="s">
        <v>5</v>
      </c>
      <c r="B23" s="7" t="s">
        <v>49</v>
      </c>
      <c r="C23" s="14">
        <v>0.52980000000000005</v>
      </c>
      <c r="D23" s="13">
        <v>0</v>
      </c>
      <c r="E23" s="12" t="s">
        <v>32</v>
      </c>
    </row>
    <row r="24" spans="1:5" ht="16" customHeight="1" x14ac:dyDescent="0.2">
      <c r="A24" s="7" t="s">
        <v>21</v>
      </c>
      <c r="B24" s="7" t="s">
        <v>50</v>
      </c>
      <c r="C24" s="14">
        <v>367968.75</v>
      </c>
      <c r="D24" s="13">
        <v>0</v>
      </c>
      <c r="E24" s="12" t="s">
        <v>28</v>
      </c>
    </row>
    <row r="25" spans="1:5" ht="16" customHeight="1" x14ac:dyDescent="0.2">
      <c r="A25" s="7" t="s">
        <v>24</v>
      </c>
      <c r="B25" s="7" t="s">
        <v>51</v>
      </c>
      <c r="C25" s="15">
        <v>175.65218929051301</v>
      </c>
      <c r="D25" s="13">
        <v>20</v>
      </c>
      <c r="E25" s="12" t="s">
        <v>28</v>
      </c>
    </row>
    <row r="26" spans="1:5" ht="16" customHeight="1" x14ac:dyDescent="0.2">
      <c r="A26" s="7" t="s">
        <v>33</v>
      </c>
      <c r="B26" s="7" t="s">
        <v>104</v>
      </c>
      <c r="C26" s="15">
        <v>1</v>
      </c>
      <c r="D26" s="13">
        <v>0</v>
      </c>
      <c r="E26" s="12" t="s">
        <v>32</v>
      </c>
    </row>
    <row r="27" spans="1:5" ht="16" customHeight="1" x14ac:dyDescent="0.2">
      <c r="A27" s="7" t="s">
        <v>22</v>
      </c>
      <c r="B27" s="7" t="s">
        <v>57</v>
      </c>
      <c r="C27" s="15">
        <v>2.496E-4</v>
      </c>
      <c r="D27" s="13">
        <v>4</v>
      </c>
      <c r="E27" s="12" t="s">
        <v>88</v>
      </c>
    </row>
    <row r="28" spans="1:5" ht="16" customHeight="1" x14ac:dyDescent="0.2">
      <c r="A28" s="7" t="s">
        <v>25</v>
      </c>
      <c r="B28" s="7" t="s">
        <v>110</v>
      </c>
      <c r="C28" s="15">
        <f>0.143472527472527*96485/3600</f>
        <v>3.8452630036629913</v>
      </c>
      <c r="D28" s="13">
        <v>0</v>
      </c>
      <c r="E28" s="12" t="s">
        <v>109</v>
      </c>
    </row>
    <row r="29" spans="1:5" ht="16" customHeight="1" x14ac:dyDescent="0.2">
      <c r="A29" s="7" t="s">
        <v>23</v>
      </c>
      <c r="B29" s="7" t="s">
        <v>52</v>
      </c>
      <c r="C29" s="15">
        <f>0.000329896*96485.3365</f>
        <v>31.830126570004001</v>
      </c>
      <c r="D29" s="13">
        <v>30</v>
      </c>
      <c r="E29" s="12" t="s">
        <v>108</v>
      </c>
    </row>
    <row r="30" spans="1:5" ht="16" customHeight="1" x14ac:dyDescent="0.2">
      <c r="A30" s="7" t="s">
        <v>27</v>
      </c>
      <c r="B30" s="7" t="s">
        <v>53</v>
      </c>
      <c r="C30" s="15">
        <v>0.5</v>
      </c>
      <c r="D30" s="13">
        <v>0</v>
      </c>
      <c r="E30" s="12" t="s">
        <v>32</v>
      </c>
    </row>
    <row r="31" spans="1:5" ht="16" customHeight="1" x14ac:dyDescent="0.2">
      <c r="A31" s="7" t="s">
        <v>26</v>
      </c>
      <c r="B31" s="7" t="s">
        <v>59</v>
      </c>
      <c r="C31" s="15">
        <v>1E-3</v>
      </c>
      <c r="D31" s="13">
        <v>0</v>
      </c>
      <c r="E31" s="31" t="s">
        <v>90</v>
      </c>
    </row>
    <row r="32" spans="1:5" ht="16" customHeight="1" x14ac:dyDescent="0.2">
      <c r="A32" s="7" t="s">
        <v>29</v>
      </c>
      <c r="B32" s="7" t="s">
        <v>105</v>
      </c>
      <c r="C32" s="15">
        <v>0</v>
      </c>
      <c r="D32" s="13">
        <v>0</v>
      </c>
      <c r="E32" s="12" t="s">
        <v>37</v>
      </c>
    </row>
    <row r="33" spans="1:5" ht="16" customHeight="1" x14ac:dyDescent="0.2">
      <c r="A33" s="7" t="s">
        <v>31</v>
      </c>
      <c r="B33" s="7" t="s">
        <v>106</v>
      </c>
      <c r="C33" s="15">
        <v>1</v>
      </c>
      <c r="D33" s="13">
        <v>0</v>
      </c>
      <c r="E33" s="12" t="s">
        <v>32</v>
      </c>
    </row>
    <row r="34" spans="1:5" ht="16" customHeight="1" x14ac:dyDescent="0.2">
      <c r="A34" s="7" t="s">
        <v>56</v>
      </c>
      <c r="B34" s="7" t="s">
        <v>58</v>
      </c>
      <c r="C34" s="15">
        <v>6.2831999999999997E-5</v>
      </c>
      <c r="D34" s="13">
        <v>0</v>
      </c>
      <c r="E34" s="12" t="s">
        <v>89</v>
      </c>
    </row>
    <row r="35" spans="1:5" ht="16" customHeight="1" x14ac:dyDescent="0.2">
      <c r="A35" s="7" t="s">
        <v>30</v>
      </c>
      <c r="B35" s="7" t="s">
        <v>107</v>
      </c>
      <c r="C35" s="16" t="s">
        <v>39</v>
      </c>
      <c r="D35" s="13">
        <v>0</v>
      </c>
      <c r="E35" s="31" t="s">
        <v>90</v>
      </c>
    </row>
    <row r="36" spans="1:5" s="18" customFormat="1" ht="8" customHeight="1" thickBot="1" x14ac:dyDescent="0.25">
      <c r="E36" s="20"/>
    </row>
    <row r="37" spans="1:5" ht="17" hidden="1" thickBot="1" x14ac:dyDescent="0.25">
      <c r="A37" t="s">
        <v>42</v>
      </c>
    </row>
    <row r="38" spans="1:5" ht="32" customHeight="1" thickBot="1" x14ac:dyDescent="0.35">
      <c r="A38" s="37" t="s">
        <v>112</v>
      </c>
      <c r="B38" s="38"/>
      <c r="C38" s="38"/>
      <c r="D38" s="38"/>
      <c r="E38" s="39"/>
    </row>
    <row r="39" spans="1:5" ht="16" customHeight="1" x14ac:dyDescent="0.2">
      <c r="A39" s="24" t="s">
        <v>1</v>
      </c>
      <c r="B39" s="24" t="s">
        <v>0</v>
      </c>
      <c r="C39" s="24" t="s">
        <v>2</v>
      </c>
      <c r="D39" s="34" t="s">
        <v>97</v>
      </c>
      <c r="E39" s="4" t="s">
        <v>3</v>
      </c>
    </row>
    <row r="40" spans="1:5" ht="16" customHeight="1" x14ac:dyDescent="0.2">
      <c r="A40" s="7" t="s">
        <v>24</v>
      </c>
      <c r="B40" s="7" t="s">
        <v>51</v>
      </c>
      <c r="C40" s="15">
        <v>854.38864843798694</v>
      </c>
      <c r="D40" s="15">
        <v>20</v>
      </c>
      <c r="E40" s="12" t="s">
        <v>28</v>
      </c>
    </row>
    <row r="41" spans="1:5" ht="16" customHeight="1" x14ac:dyDescent="0.2">
      <c r="A41" s="7" t="s">
        <v>25</v>
      </c>
      <c r="B41" s="7" t="s">
        <v>110</v>
      </c>
      <c r="C41" s="13">
        <f>0.172759811616954*96485/3600</f>
        <v>4.6302028955171686</v>
      </c>
      <c r="D41" s="13">
        <v>0</v>
      </c>
      <c r="E41" s="12" t="s">
        <v>109</v>
      </c>
    </row>
    <row r="42" spans="1:5" s="18" customFormat="1" ht="8" customHeight="1" thickBot="1" x14ac:dyDescent="0.25">
      <c r="E42" s="20"/>
    </row>
    <row r="43" spans="1:5" ht="17" hidden="1" thickBot="1" x14ac:dyDescent="0.25">
      <c r="A43" t="s">
        <v>43</v>
      </c>
    </row>
    <row r="44" spans="1:5" ht="32" customHeight="1" thickBot="1" x14ac:dyDescent="0.35">
      <c r="A44" s="37" t="s">
        <v>13</v>
      </c>
      <c r="B44" s="38"/>
      <c r="C44" s="38"/>
      <c r="D44" s="38"/>
      <c r="E44" s="39"/>
    </row>
    <row r="45" spans="1:5" ht="16" customHeight="1" x14ac:dyDescent="0.2">
      <c r="A45" s="24" t="s">
        <v>1</v>
      </c>
      <c r="B45" s="24" t="s">
        <v>0</v>
      </c>
      <c r="C45" s="24" t="s">
        <v>2</v>
      </c>
      <c r="D45" s="34" t="s">
        <v>97</v>
      </c>
      <c r="E45" s="4" t="s">
        <v>3</v>
      </c>
    </row>
    <row r="46" spans="1:5" ht="16" customHeight="1" x14ac:dyDescent="0.2">
      <c r="A46" s="7" t="s">
        <v>7</v>
      </c>
      <c r="B46" s="7" t="s">
        <v>46</v>
      </c>
      <c r="C46" s="11" t="s">
        <v>111</v>
      </c>
      <c r="D46" s="11">
        <v>0</v>
      </c>
      <c r="E46" s="9" t="s">
        <v>9</v>
      </c>
    </row>
    <row r="47" spans="1:5" ht="16" customHeight="1" x14ac:dyDescent="0.2">
      <c r="A47" s="7" t="s">
        <v>7</v>
      </c>
      <c r="B47" s="7" t="s">
        <v>47</v>
      </c>
      <c r="C47" s="11" t="s">
        <v>17</v>
      </c>
      <c r="D47" s="11">
        <v>0</v>
      </c>
      <c r="E47" s="9" t="s">
        <v>9</v>
      </c>
    </row>
    <row r="48" spans="1:5" ht="16" customHeight="1" x14ac:dyDescent="0.2">
      <c r="A48" s="7" t="s">
        <v>6</v>
      </c>
      <c r="B48" s="7" t="s">
        <v>48</v>
      </c>
      <c r="C48" s="13">
        <v>0.76419999999999999</v>
      </c>
      <c r="D48" s="11">
        <v>0</v>
      </c>
      <c r="E48" s="9" t="s">
        <v>32</v>
      </c>
    </row>
    <row r="49" spans="1:5" ht="16" customHeight="1" x14ac:dyDescent="0.2">
      <c r="A49" s="7" t="s">
        <v>5</v>
      </c>
      <c r="B49" s="7" t="s">
        <v>49</v>
      </c>
      <c r="C49" s="14">
        <v>0.17019999999999999</v>
      </c>
      <c r="D49" s="11">
        <v>0</v>
      </c>
      <c r="E49" s="9" t="s">
        <v>32</v>
      </c>
    </row>
    <row r="50" spans="1:5" ht="16" customHeight="1" x14ac:dyDescent="0.2">
      <c r="A50" s="7" t="s">
        <v>21</v>
      </c>
      <c r="B50" s="7" t="s">
        <v>50</v>
      </c>
      <c r="C50" s="14">
        <v>5939.99999999999</v>
      </c>
      <c r="D50" s="11">
        <v>0</v>
      </c>
      <c r="E50" s="12" t="s">
        <v>28</v>
      </c>
    </row>
    <row r="51" spans="1:5" ht="16" customHeight="1" x14ac:dyDescent="0.2">
      <c r="A51" s="7" t="s">
        <v>24</v>
      </c>
      <c r="B51" s="7" t="s">
        <v>51</v>
      </c>
      <c r="C51" s="15">
        <v>164.127769252967</v>
      </c>
      <c r="D51" s="11">
        <v>20</v>
      </c>
      <c r="E51" s="12" t="s">
        <v>28</v>
      </c>
    </row>
    <row r="52" spans="1:5" ht="16" customHeight="1" x14ac:dyDescent="0.2">
      <c r="A52" s="7" t="s">
        <v>22</v>
      </c>
      <c r="B52" s="7" t="s">
        <v>57</v>
      </c>
      <c r="C52" s="11">
        <v>1.3840830449829999E-3</v>
      </c>
      <c r="D52" s="11">
        <v>20</v>
      </c>
      <c r="E52" s="12" t="s">
        <v>88</v>
      </c>
    </row>
    <row r="53" spans="1:5" ht="16" customHeight="1" x14ac:dyDescent="0.2">
      <c r="A53" s="7" t="s">
        <v>33</v>
      </c>
      <c r="B53" s="7" t="s">
        <v>104</v>
      </c>
      <c r="C53" s="11">
        <v>1</v>
      </c>
      <c r="D53" s="11">
        <v>0</v>
      </c>
      <c r="E53" s="12" t="s">
        <v>32</v>
      </c>
    </row>
    <row r="54" spans="1:5" ht="16" customHeight="1" x14ac:dyDescent="0.2">
      <c r="A54" s="7" t="s">
        <v>25</v>
      </c>
      <c r="B54" s="7" t="s">
        <v>110</v>
      </c>
      <c r="C54" s="13">
        <f>0.264866562009419*96485/3600</f>
        <v>7.0987917320774425</v>
      </c>
      <c r="D54" s="11">
        <v>0</v>
      </c>
      <c r="E54" s="12" t="s">
        <v>109</v>
      </c>
    </row>
    <row r="55" spans="1:5" ht="16" customHeight="1" x14ac:dyDescent="0.2">
      <c r="A55" s="7" t="s">
        <v>23</v>
      </c>
      <c r="B55" s="7" t="s">
        <v>52</v>
      </c>
      <c r="C55" s="15">
        <f>0.000440154*96485.3365</f>
        <v>42.468406801821004</v>
      </c>
      <c r="D55" s="11">
        <v>30</v>
      </c>
      <c r="E55" s="12" t="s">
        <v>108</v>
      </c>
    </row>
    <row r="56" spans="1:5" ht="16" customHeight="1" x14ac:dyDescent="0.2">
      <c r="A56" s="7" t="s">
        <v>27</v>
      </c>
      <c r="B56" s="7" t="s">
        <v>53</v>
      </c>
      <c r="C56" s="13">
        <v>0.5</v>
      </c>
      <c r="D56" s="11">
        <v>0</v>
      </c>
      <c r="E56" s="12" t="s">
        <v>32</v>
      </c>
    </row>
    <row r="57" spans="1:5" ht="16" customHeight="1" x14ac:dyDescent="0.2">
      <c r="A57" s="7" t="s">
        <v>26</v>
      </c>
      <c r="B57" s="7" t="s">
        <v>59</v>
      </c>
      <c r="C57" s="13">
        <v>0</v>
      </c>
      <c r="D57" s="11">
        <v>0</v>
      </c>
      <c r="E57" s="31" t="s">
        <v>90</v>
      </c>
    </row>
    <row r="58" spans="1:5" ht="16" customHeight="1" x14ac:dyDescent="0.2">
      <c r="A58" s="7" t="s">
        <v>29</v>
      </c>
      <c r="B58" s="7" t="s">
        <v>105</v>
      </c>
      <c r="C58" s="15">
        <v>0</v>
      </c>
      <c r="D58" s="11">
        <v>0</v>
      </c>
      <c r="E58" s="12" t="s">
        <v>37</v>
      </c>
    </row>
    <row r="59" spans="1:5" ht="16" customHeight="1" x14ac:dyDescent="0.2">
      <c r="A59" s="7" t="s">
        <v>31</v>
      </c>
      <c r="B59" s="7" t="s">
        <v>106</v>
      </c>
      <c r="C59" s="15">
        <v>1</v>
      </c>
      <c r="D59" s="11">
        <v>0</v>
      </c>
      <c r="E59" s="12" t="s">
        <v>32</v>
      </c>
    </row>
    <row r="60" spans="1:5" ht="16" customHeight="1" x14ac:dyDescent="0.2">
      <c r="A60" s="7" t="s">
        <v>56</v>
      </c>
      <c r="B60" s="7" t="s">
        <v>58</v>
      </c>
      <c r="C60" s="16">
        <v>6.2831999999999997E-5</v>
      </c>
      <c r="D60" s="11">
        <v>0</v>
      </c>
      <c r="E60" s="12" t="s">
        <v>89</v>
      </c>
    </row>
    <row r="61" spans="1:5" ht="16" customHeight="1" x14ac:dyDescent="0.2">
      <c r="A61" s="7" t="s">
        <v>30</v>
      </c>
      <c r="B61" s="7" t="s">
        <v>107</v>
      </c>
      <c r="C61" s="16" t="s">
        <v>39</v>
      </c>
      <c r="D61" s="11">
        <v>0</v>
      </c>
      <c r="E61" s="31" t="s">
        <v>90</v>
      </c>
    </row>
  </sheetData>
  <mergeCells count="5">
    <mergeCell ref="A44:E44"/>
    <mergeCell ref="A1:E2"/>
    <mergeCell ref="A10:E10"/>
    <mergeCell ref="A18:E18"/>
    <mergeCell ref="A38:E38"/>
  </mergeCells>
  <pageMargins left="0.7" right="0.7" top="0.75" bottom="0.75" header="0.3" footer="0.3"/>
  <pageSetup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09C6-01EA-9D4E-8F1B-0D85A0410878}">
  <dimension ref="A5:D48"/>
  <sheetViews>
    <sheetView topLeftCell="A18" workbookViewId="0">
      <selection activeCell="B40" sqref="B40"/>
    </sheetView>
  </sheetViews>
  <sheetFormatPr baseColWidth="10" defaultColWidth="10.83203125" defaultRowHeight="19" x14ac:dyDescent="0.25"/>
  <cols>
    <col min="1" max="1" width="3" style="26" customWidth="1"/>
    <col min="2" max="2" width="6.1640625" style="26" customWidth="1"/>
    <col min="3" max="3" width="14.83203125" style="27" customWidth="1"/>
    <col min="4" max="4" width="9.5" style="26" customWidth="1"/>
    <col min="5" max="16384" width="10.83203125" style="26"/>
  </cols>
  <sheetData>
    <row r="5" spans="1:1" x14ac:dyDescent="0.25">
      <c r="A5" s="25" t="s">
        <v>60</v>
      </c>
    </row>
    <row r="7" spans="1:1" x14ac:dyDescent="0.25">
      <c r="A7" s="26" t="s">
        <v>61</v>
      </c>
    </row>
    <row r="9" spans="1:1" x14ac:dyDescent="0.25">
      <c r="A9" s="26" t="s">
        <v>62</v>
      </c>
    </row>
    <row r="10" spans="1:1" x14ac:dyDescent="0.25">
      <c r="A10" s="26" t="s">
        <v>63</v>
      </c>
    </row>
    <row r="11" spans="1:1" x14ac:dyDescent="0.25">
      <c r="A11" s="26" t="s">
        <v>64</v>
      </c>
    </row>
    <row r="12" spans="1:1" x14ac:dyDescent="0.25">
      <c r="A12" s="26" t="s">
        <v>65</v>
      </c>
    </row>
    <row r="14" spans="1:1" x14ac:dyDescent="0.25">
      <c r="A14" s="26" t="s">
        <v>66</v>
      </c>
    </row>
    <row r="15" spans="1:1" x14ac:dyDescent="0.25">
      <c r="A15" s="26" t="s">
        <v>67</v>
      </c>
    </row>
    <row r="16" spans="1:1" x14ac:dyDescent="0.25">
      <c r="A16" s="26" t="s">
        <v>68</v>
      </c>
    </row>
    <row r="17" spans="1:2" x14ac:dyDescent="0.25">
      <c r="A17" s="26" t="s">
        <v>69</v>
      </c>
    </row>
    <row r="19" spans="1:2" x14ac:dyDescent="0.25">
      <c r="A19" s="35" t="s">
        <v>98</v>
      </c>
    </row>
    <row r="20" spans="1:2" x14ac:dyDescent="0.25">
      <c r="A20" s="35" t="s">
        <v>70</v>
      </c>
    </row>
    <row r="21" spans="1:2" x14ac:dyDescent="0.25">
      <c r="A21" s="35" t="s">
        <v>71</v>
      </c>
    </row>
    <row r="22" spans="1:2" x14ac:dyDescent="0.25">
      <c r="A22" s="35" t="s">
        <v>72</v>
      </c>
    </row>
    <row r="23" spans="1:2" x14ac:dyDescent="0.25">
      <c r="A23" s="35" t="s">
        <v>99</v>
      </c>
    </row>
    <row r="24" spans="1:2" x14ac:dyDescent="0.25">
      <c r="A24" s="35" t="s">
        <v>100</v>
      </c>
    </row>
    <row r="25" spans="1:2" x14ac:dyDescent="0.25">
      <c r="A25" s="35" t="s">
        <v>101</v>
      </c>
    </row>
    <row r="26" spans="1:2" x14ac:dyDescent="0.25">
      <c r="A26" s="35" t="s">
        <v>102</v>
      </c>
    </row>
    <row r="28" spans="1:2" x14ac:dyDescent="0.25">
      <c r="A28" s="26" t="s">
        <v>73</v>
      </c>
    </row>
    <row r="29" spans="1:2" x14ac:dyDescent="0.25">
      <c r="A29" s="26" t="s">
        <v>74</v>
      </c>
      <c r="B29" s="26" t="s">
        <v>75</v>
      </c>
    </row>
    <row r="30" spans="1:2" x14ac:dyDescent="0.25">
      <c r="A30" s="26" t="s">
        <v>76</v>
      </c>
      <c r="B30" s="26" t="s">
        <v>77</v>
      </c>
    </row>
    <row r="31" spans="1:2" x14ac:dyDescent="0.25">
      <c r="B31" s="26" t="s">
        <v>78</v>
      </c>
    </row>
    <row r="32" spans="1:2" x14ac:dyDescent="0.25">
      <c r="B32" s="26" t="s">
        <v>79</v>
      </c>
    </row>
    <row r="33" spans="1:4" x14ac:dyDescent="0.25">
      <c r="B33" s="26" t="s">
        <v>80</v>
      </c>
    </row>
    <row r="34" spans="1:4" x14ac:dyDescent="0.25">
      <c r="B34" s="26" t="s">
        <v>81</v>
      </c>
    </row>
    <row r="35" spans="1:4" x14ac:dyDescent="0.25">
      <c r="B35" s="26" t="s">
        <v>82</v>
      </c>
    </row>
    <row r="36" spans="1:4" x14ac:dyDescent="0.25">
      <c r="A36" s="32" t="s">
        <v>91</v>
      </c>
      <c r="B36" s="26" t="s">
        <v>83</v>
      </c>
    </row>
    <row r="37" spans="1:4" x14ac:dyDescent="0.25">
      <c r="B37" s="26" t="s">
        <v>84</v>
      </c>
    </row>
    <row r="38" spans="1:4" x14ac:dyDescent="0.25">
      <c r="B38" s="26" t="s">
        <v>92</v>
      </c>
    </row>
    <row r="39" spans="1:4" x14ac:dyDescent="0.25">
      <c r="B39" s="26" t="s">
        <v>103</v>
      </c>
    </row>
    <row r="41" spans="1:4" x14ac:dyDescent="0.25">
      <c r="B41" s="26" t="s">
        <v>93</v>
      </c>
    </row>
    <row r="42" spans="1:4" x14ac:dyDescent="0.25">
      <c r="B42" s="26" t="s">
        <v>94</v>
      </c>
    </row>
    <row r="43" spans="1:4" x14ac:dyDescent="0.25">
      <c r="B43" s="26" t="s">
        <v>95</v>
      </c>
      <c r="C43" s="26"/>
    </row>
    <row r="44" spans="1:4" ht="20" thickBot="1" x14ac:dyDescent="0.3">
      <c r="C44" s="28" t="s">
        <v>85</v>
      </c>
      <c r="D44" s="29" t="s">
        <v>86</v>
      </c>
    </row>
    <row r="45" spans="1:4" x14ac:dyDescent="0.25">
      <c r="C45" s="27">
        <v>0</v>
      </c>
      <c r="D45" s="30">
        <v>11.16</v>
      </c>
    </row>
    <row r="46" spans="1:4" x14ac:dyDescent="0.25">
      <c r="C46" s="27">
        <v>0.1</v>
      </c>
      <c r="D46" s="30">
        <v>0.81789999999999996</v>
      </c>
    </row>
    <row r="47" spans="1:4" x14ac:dyDescent="0.25">
      <c r="C47" s="27">
        <v>0.2</v>
      </c>
      <c r="D47" s="30">
        <v>0.56440000000000001</v>
      </c>
    </row>
    <row r="48" spans="1:4" x14ac:dyDescent="0.25">
      <c r="C48" s="27">
        <v>0.3</v>
      </c>
      <c r="D48" s="30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2020-09-16T17:55:45Z</cp:lastPrinted>
  <dcterms:created xsi:type="dcterms:W3CDTF">2012-09-28T19:44:32Z</dcterms:created>
  <dcterms:modified xsi:type="dcterms:W3CDTF">2022-02-01T21:11:10Z</dcterms:modified>
</cp:coreProperties>
</file>