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lp/OneDrive - University of Colorado Colorado Springs/DOSSIER/SOURCE/TEACHING/ece5730/NOTES/TOOLBOX/XLSX_CELLDEFS/"/>
    </mc:Choice>
  </mc:AlternateContent>
  <xr:revisionPtr revIDLastSave="0" documentId="13_ncr:1_{8CF0BB2C-48D0-904B-ACCB-09ED81A5EC0D}" xr6:coauthVersionLast="47" xr6:coauthVersionMax="47" xr10:uidLastSave="{00000000-0000-0000-0000-000000000000}"/>
  <bookViews>
    <workbookView xWindow="0" yWindow="500" windowWidth="28800" windowHeight="1750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6" l="1"/>
  <c r="C54" i="16"/>
  <c r="C41" i="16"/>
  <c r="C28" i="16"/>
  <c r="C13" i="16"/>
  <c r="C55" i="16" l="1"/>
  <c r="C29" i="16"/>
</calcChain>
</file>

<file path=xl/sharedStrings.xml><?xml version="1.0" encoding="utf-8"?>
<sst xmlns="http://schemas.openxmlformats.org/spreadsheetml/2006/main" count="196" uniqueCount="112">
  <si>
    <t>Code Name</t>
  </si>
  <si>
    <t>Parameter</t>
  </si>
  <si>
    <t>Value</t>
  </si>
  <si>
    <t>Unit</t>
  </si>
  <si>
    <t>name</t>
  </si>
  <si>
    <t>Cell Information</t>
  </si>
  <si>
    <t>Electrode Stoichiometry at 100% SOC</t>
  </si>
  <si>
    <t>Electrode Stoichiometry at 0% SOC</t>
  </si>
  <si>
    <t>OCP as function of Stoichiometry</t>
  </si>
  <si>
    <t>dOCP as function of Stoichiometry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</si>
  <si>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</si>
  <si>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</si>
  <si>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</si>
  <si>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</si>
  <si>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</si>
  <si>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Doyle</t>
  </si>
  <si>
    <t>@(x) (-0.16+1.32*exp(-3*x)+10*exp(-2000*x))</t>
  </si>
  <si>
    <t>@(x) (-3.96*exp(-3*x)-20000*exp(-2000*x))</t>
  </si>
  <si>
    <t>@(x) (-32.4096*exp(-40*(-0.133875 + x)) - 0.0135664/((0.998432 - x)^1.49247)+ 0.0595559*exp(-0.04738*x^8)*x^7 - 0.823297*(sech(8.60942 - 14.5546*x))^2)</t>
  </si>
  <si>
    <t>@(x) (4.19829 + 0.0565661*tanh(-14.5546*x+8.60942)- 0.0275479*(1/(0.998432-x)^0.492465 - 1.90111)-0.157123*exp(-0.04738*x^8)+0.810239*exp(-40*(x-0.133875)))</t>
    <phoneticPr fontId="5" type="noConversion"/>
  </si>
  <si>
    <t>psi</t>
    <phoneticPr fontId="5" type="noConversion"/>
  </si>
  <si>
    <t>kappa D</t>
    <phoneticPr fontId="5" type="noConversion"/>
  </si>
  <si>
    <t>kD</t>
    <phoneticPr fontId="5" type="noConversion"/>
  </si>
  <si>
    <t>Lumped Solid Phase Conductivity</t>
    <phoneticPr fontId="5" type="noConversion"/>
  </si>
  <si>
    <t>Lumped Solid Phase Diffusivity</t>
    <phoneticPr fontId="5" type="noConversion"/>
  </si>
  <si>
    <t>Lumped Normalized reaction rate coefficient</t>
    <phoneticPr fontId="5" type="noConversion"/>
  </si>
  <si>
    <t>Lumped Electrolyte Phase Conductivity</t>
    <phoneticPr fontId="5" type="noConversion"/>
  </si>
  <si>
    <t>Lumped Electrolyte Lithium Amount</t>
    <phoneticPr fontId="5" type="noConversion"/>
  </si>
  <si>
    <t>Lumped SEI film resistance</t>
    <phoneticPr fontId="5" type="noConversion"/>
  </si>
  <si>
    <t>Lumped alpha</t>
    <phoneticPr fontId="5" type="noConversion"/>
  </si>
  <si>
    <t>S</t>
    <phoneticPr fontId="5" type="noConversion"/>
  </si>
  <si>
    <t>Double-layer capacitance</t>
  </si>
  <si>
    <t>Double-layer resistance</t>
  </si>
  <si>
    <t>Double-layer CPE factor</t>
  </si>
  <si>
    <t>unitless</t>
  </si>
  <si>
    <t>Solid-phase diffusivity CPE factor</t>
  </si>
  <si>
    <t>Standard variables (0) or lumped variables (1)</t>
  </si>
  <si>
    <t>n/a</t>
  </si>
  <si>
    <t>Cell name</t>
  </si>
  <si>
    <t>F</t>
  </si>
  <si>
    <t>Electrolyte diffusivity / electrolyte conductivity</t>
  </si>
  <si>
    <t>#general</t>
  </si>
  <si>
    <t>#const</t>
  </si>
  <si>
    <t>#neg</t>
  </si>
  <si>
    <t>#sep</t>
  </si>
  <si>
    <t>#pos</t>
  </si>
  <si>
    <t>lumped</t>
  </si>
  <si>
    <t>Uocp</t>
  </si>
  <si>
    <t>dUocp</t>
  </si>
  <si>
    <t>theta0</t>
  </si>
  <si>
    <t>theta100</t>
  </si>
  <si>
    <t>sigma</t>
  </si>
  <si>
    <t>kappa</t>
  </si>
  <si>
    <t>k0</t>
  </si>
  <si>
    <t>alpha</t>
  </si>
  <si>
    <t>Cell total capacity</t>
  </si>
  <si>
    <t>Q</t>
  </si>
  <si>
    <t>Double-layer CPE frequency breakpoint</t>
  </si>
  <si>
    <t>wDL</t>
  </si>
  <si>
    <t>Dsref</t>
  </si>
  <si>
    <t>Rf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</si>
  <si>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</si>
  <si>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</si>
  <si>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</si>
  <si>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</si>
  <si>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</si>
  <si>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</si>
  <si>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</si>
  <si>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</si>
  <si>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</si>
  <si>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</si>
  <si>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</si>
  <si>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</si>
  <si>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</si>
  <si>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</si>
  <si>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</si>
  <si>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</si>
  <si>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</si>
  <si>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</si>
  <si>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</si>
  <si>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</si>
  <si>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</si>
  <si>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</si>
  <si>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</si>
  <si>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</si>
  <si>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</si>
  <si>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</si>
  <si>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</si>
  <si>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r>
      <t>s</t>
    </r>
    <r>
      <rPr>
        <vertAlign val="superscript"/>
        <sz val="12"/>
        <color rgb="FF000000"/>
        <rFont val="Calibri (Body)"/>
      </rPr>
      <t>-1</t>
    </r>
  </si>
  <si>
    <t>W</t>
  </si>
  <si>
    <r>
      <t>rad s</t>
    </r>
    <r>
      <rPr>
        <vertAlign val="superscript"/>
        <sz val="12"/>
        <color rgb="FF000000"/>
        <rFont val="Calibri (Body)"/>
      </rPr>
      <t>-1</t>
    </r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</si>
  <si>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</si>
  <si>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</si>
  <si>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</si>
  <si>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</si>
  <si>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</si>
  <si>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</si>
  <si>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r>
      <t>V K</t>
    </r>
    <r>
      <rPr>
        <vertAlign val="superscript"/>
        <sz val="12"/>
        <color theme="1"/>
        <rFont val="Calibri (Body)"/>
      </rPr>
      <t>-1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</si>
  <si>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</si>
  <si>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</si>
  <si>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</si>
  <si>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</si>
  <si>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</si>
  <si>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</si>
  <si>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nF</t>
  </si>
  <si>
    <t>Cdl</t>
  </si>
  <si>
    <t>nDL</t>
  </si>
  <si>
    <t>Rdl</t>
  </si>
  <si>
    <t>A</t>
  </si>
  <si>
    <t>Ah</t>
  </si>
  <si>
    <t>qe</t>
  </si>
  <si>
    <t>Separator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</si>
</sst>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2"/>
      <color rgb="FF000000"/>
      <name val="Calibri (Body)"/>
    </font>
    <font>
      <sz val="12"/>
      <color rgb="FF000000"/>
      <name val="Symbol"/>
      <charset val="2"/>
    </font>
    <font>
      <vertAlign val="superscript"/>
      <sz val="12"/>
      <color theme="1"/>
      <name val="Calibri (Body)"/>
    </font>
    <font>
      <b/>
      <vertAlign val="superscript"/>
      <sz val="12"/>
      <color theme="1"/>
      <name val="Calibri (Body)"/>
    </font>
    <font>
      <sz val="14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11" fontId="6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0" fillId="2" borderId="1" xfId="0" applyFill="1" applyBorder="1" applyAlignment="1">
      <alignment horizontal="center" vertical="center"/>
    </xf>
    <xf numFmtId="11" fontId="6" fillId="2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6" fillId="2" borderId="1" xfId="0" quotePrefix="1" applyFont="1" applyFill="1" applyBorder="1" applyAlignment="1" applyProtection="1">
      <alignment horizontal="left" vertical="center"/>
      <protection locked="0"/>
    </xf>
    <xf numFmtId="11" fontId="6" fillId="2" borderId="1" xfId="0" applyNumberFormat="1" applyFont="1" applyFill="1" applyBorder="1" applyAlignment="1" applyProtection="1">
      <alignment horizontal="left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NumberFormat="1" applyFont="1" applyFill="1" applyBorder="1" applyAlignment="1" applyProtection="1">
      <alignment horizontal="left" vertical="center"/>
      <protection locked="0"/>
    </xf>
    <xf numFmtId="0" fontId="6" fillId="2" borderId="1" xfId="0" quotePrefix="1" applyNumberFormat="1" applyFont="1" applyFill="1" applyBorder="1" applyAlignment="1" applyProtection="1">
      <alignment horizontal="left" vertical="center"/>
      <protection locked="0"/>
    </xf>
    <xf numFmtId="11" fontId="6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0" fillId="0" borderId="0" xfId="0" applyFill="1"/>
    <xf numFmtId="0" fontId="7" fillId="0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left" vertical="center"/>
    </xf>
    <xf numFmtId="0" fontId="0" fillId="0" borderId="2" xfId="0" applyFill="1" applyBorder="1"/>
    <xf numFmtId="0" fontId="1" fillId="4" borderId="5" xfId="0" applyFont="1" applyFill="1" applyBorder="1" applyAlignment="1">
      <alignment horizontal="left"/>
    </xf>
    <xf numFmtId="0" fontId="10" fillId="7" borderId="0" xfId="0" applyFont="1" applyFill="1"/>
    <xf numFmtId="0" fontId="9" fillId="7" borderId="0" xfId="0" applyFont="1" applyFill="1"/>
    <xf numFmtId="0" fontId="9" fillId="7" borderId="0" xfId="0" applyFont="1" applyFill="1" applyAlignment="1">
      <alignment horizontal="left" vertical="center"/>
    </xf>
    <xf numFmtId="0" fontId="9" fillId="7" borderId="4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right"/>
    </xf>
    <xf numFmtId="0" fontId="9" fillId="7" borderId="13" xfId="0" applyFont="1" applyFill="1" applyBorder="1"/>
    <xf numFmtId="0" fontId="12" fillId="6" borderId="1" xfId="0" applyFont="1" applyFill="1" applyBorder="1" applyAlignment="1">
      <alignment horizontal="center" vertical="center"/>
    </xf>
    <xf numFmtId="0" fontId="6" fillId="7" borderId="0" xfId="0" applyFont="1" applyFill="1"/>
    <xf numFmtId="0" fontId="7" fillId="0" borderId="4" xfId="0" applyFont="1" applyBorder="1" applyAlignment="1">
      <alignment horizontal="center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15" fillId="8" borderId="0" xfId="0" applyFont="1" applyFill="1"/>
    <xf numFmtId="0" fontId="6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0D3DD7A5-0F20-CE4F-86F9-72B16961B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BF85-EF7D-8545-9835-F6DC0B19732E}">
  <sheetPr>
    <pageSetUpPr fitToPage="1"/>
  </sheetPr>
  <dimension ref="A1:E61"/>
  <sheetViews>
    <sheetView tabSelected="1" zoomScale="125" zoomScaleNormal="125" workbookViewId="0">
      <selection activeCell="E14" sqref="E14"/>
    </sheetView>
  </sheetViews>
  <sheetFormatPr baseColWidth="10" defaultRowHeight="16" x14ac:dyDescent="0.2"/>
  <cols>
    <col min="1" max="1" width="39.1640625" customWidth="1"/>
    <col min="2" max="2" width="16.1640625" customWidth="1"/>
    <col min="3" max="3" width="73.5" customWidth="1"/>
    <col min="4" max="4" width="12.6640625" customWidth="1"/>
    <col min="5" max="5" width="10.33203125" customWidth="1"/>
  </cols>
  <sheetData>
    <row r="1" spans="1:5" ht="3" customHeight="1" x14ac:dyDescent="0.2">
      <c r="A1" s="41" t="s">
        <v>11</v>
      </c>
      <c r="B1" s="42"/>
      <c r="C1" s="42"/>
      <c r="D1" s="42"/>
      <c r="E1" s="43"/>
    </row>
    <row r="2" spans="1:5" ht="17" thickBot="1" x14ac:dyDescent="0.25">
      <c r="A2" s="44"/>
      <c r="B2" s="45"/>
      <c r="C2" s="45"/>
      <c r="D2" s="45"/>
      <c r="E2" s="46"/>
    </row>
    <row r="3" spans="1:5" s="20" customFormat="1" ht="8" customHeight="1" thickBot="1" x14ac:dyDescent="0.25">
      <c r="A3" s="23"/>
      <c r="B3" s="21"/>
      <c r="C3" s="21"/>
      <c r="D3" s="33"/>
      <c r="E3" s="33"/>
    </row>
    <row r="4" spans="1:5" ht="17" hidden="1" thickBot="1" x14ac:dyDescent="0.25">
      <c r="A4" s="22" t="s">
        <v>41</v>
      </c>
    </row>
    <row r="5" spans="1:5" ht="32" customHeight="1" thickBot="1" x14ac:dyDescent="0.35">
      <c r="A5" s="38" t="s">
        <v>5</v>
      </c>
      <c r="B5" s="39"/>
      <c r="C5" s="39"/>
      <c r="D5" s="39"/>
      <c r="E5" s="40"/>
    </row>
    <row r="6" spans="1:5" ht="16" customHeight="1" x14ac:dyDescent="0.2">
      <c r="A6" s="4" t="s">
        <v>1</v>
      </c>
      <c r="B6" s="4" t="s">
        <v>0</v>
      </c>
      <c r="C6" s="4" t="s">
        <v>2</v>
      </c>
      <c r="D6" s="4" t="s">
        <v>96</v>
      </c>
      <c r="E6" s="5" t="s">
        <v>3</v>
      </c>
    </row>
    <row r="7" spans="1:5" ht="16" customHeight="1" x14ac:dyDescent="0.2">
      <c r="A7" s="6" t="s">
        <v>38</v>
      </c>
      <c r="B7" s="3" t="s">
        <v>4</v>
      </c>
      <c r="C7" s="2" t="s">
        <v>15</v>
      </c>
      <c r="D7" s="34"/>
      <c r="E7" s="1" t="s">
        <v>37</v>
      </c>
    </row>
    <row r="8" spans="1:5" ht="16" customHeight="1" x14ac:dyDescent="0.2">
      <c r="A8" s="19" t="s">
        <v>36</v>
      </c>
      <c r="B8" s="3" t="s">
        <v>46</v>
      </c>
      <c r="C8" s="2">
        <v>1</v>
      </c>
      <c r="D8" s="34"/>
      <c r="E8" s="1" t="s">
        <v>37</v>
      </c>
    </row>
    <row r="9" spans="1:5" s="20" customFormat="1" ht="8" customHeight="1" thickBot="1" x14ac:dyDescent="0.25">
      <c r="D9"/>
      <c r="E9" s="35"/>
    </row>
    <row r="10" spans="1:5" ht="17" hidden="1" thickBot="1" x14ac:dyDescent="0.25">
      <c r="A10" s="22" t="s">
        <v>42</v>
      </c>
    </row>
    <row r="11" spans="1:5" ht="32" customHeight="1" thickBot="1" x14ac:dyDescent="0.35">
      <c r="A11" s="38" t="s">
        <v>12</v>
      </c>
      <c r="B11" s="39"/>
      <c r="C11" s="39"/>
      <c r="D11" s="39"/>
      <c r="E11" s="40"/>
    </row>
    <row r="12" spans="1:5" ht="16" customHeight="1" x14ac:dyDescent="0.2">
      <c r="A12" s="24" t="s">
        <v>1</v>
      </c>
      <c r="B12" s="24" t="s">
        <v>0</v>
      </c>
      <c r="C12" s="5" t="s">
        <v>2</v>
      </c>
      <c r="D12" s="4" t="s">
        <v>96</v>
      </c>
      <c r="E12" s="5" t="s">
        <v>3</v>
      </c>
    </row>
    <row r="13" spans="1:5" ht="16" customHeight="1" x14ac:dyDescent="0.2">
      <c r="A13" s="7" t="s">
        <v>55</v>
      </c>
      <c r="B13" s="8" t="s">
        <v>56</v>
      </c>
      <c r="C13" s="37">
        <f>0.766226*96485.3329/3600</f>
        <v>20.53599185739872</v>
      </c>
      <c r="D13" s="15">
        <v>0</v>
      </c>
      <c r="E13" s="10" t="s">
        <v>109</v>
      </c>
    </row>
    <row r="14" spans="1:5" ht="16" customHeight="1" x14ac:dyDescent="0.2">
      <c r="A14" s="7" t="s">
        <v>40</v>
      </c>
      <c r="B14" s="8" t="s">
        <v>20</v>
      </c>
      <c r="C14" s="9">
        <f>2.23441987064228E-06*96485/(273.15+25)</f>
        <v>7.2308569920818521E-4</v>
      </c>
      <c r="D14" s="15">
        <v>0</v>
      </c>
      <c r="E14" s="10" t="s">
        <v>97</v>
      </c>
    </row>
    <row r="15" spans="1:5" ht="16" customHeight="1" x14ac:dyDescent="0.2">
      <c r="A15" s="8" t="s">
        <v>21</v>
      </c>
      <c r="B15" s="8" t="s">
        <v>22</v>
      </c>
      <c r="C15" s="11">
        <v>-4.3913925575208998E-4</v>
      </c>
      <c r="D15" s="15">
        <v>0</v>
      </c>
      <c r="E15" s="10" t="s">
        <v>97</v>
      </c>
    </row>
    <row r="16" spans="1:5" s="20" customFormat="1" ht="8" customHeight="1" thickBot="1" x14ac:dyDescent="0.25">
      <c r="D16"/>
      <c r="E16" s="35"/>
    </row>
    <row r="17" spans="1:5" ht="17" hidden="1" thickBot="1" x14ac:dyDescent="0.25">
      <c r="A17" s="22" t="s">
        <v>43</v>
      </c>
    </row>
    <row r="18" spans="1:5" ht="32" customHeight="1" thickBot="1" x14ac:dyDescent="0.35">
      <c r="A18" s="38" t="s">
        <v>13</v>
      </c>
      <c r="B18" s="39"/>
      <c r="C18" s="39"/>
      <c r="D18" s="39"/>
      <c r="E18" s="40"/>
    </row>
    <row r="19" spans="1:5" ht="16" customHeight="1" x14ac:dyDescent="0.2">
      <c r="A19" s="24" t="s">
        <v>1</v>
      </c>
      <c r="B19" s="24" t="s">
        <v>0</v>
      </c>
      <c r="C19" s="5" t="s">
        <v>2</v>
      </c>
      <c r="D19" s="4" t="s">
        <v>96</v>
      </c>
      <c r="E19" s="5" t="s">
        <v>3</v>
      </c>
    </row>
    <row r="20" spans="1:5" ht="16" customHeight="1" x14ac:dyDescent="0.2">
      <c r="A20" s="8" t="s">
        <v>8</v>
      </c>
      <c r="B20" s="8" t="s">
        <v>47</v>
      </c>
      <c r="C20" s="12" t="s">
        <v>16</v>
      </c>
      <c r="D20" s="15">
        <v>0</v>
      </c>
      <c r="E20" s="10" t="s">
        <v>10</v>
      </c>
    </row>
    <row r="21" spans="1:5" ht="16" customHeight="1" x14ac:dyDescent="0.2">
      <c r="A21" s="8" t="s">
        <v>9</v>
      </c>
      <c r="B21" s="8" t="s">
        <v>48</v>
      </c>
      <c r="C21" s="12" t="s">
        <v>17</v>
      </c>
      <c r="D21" s="15">
        <v>0</v>
      </c>
      <c r="E21" s="10" t="s">
        <v>10</v>
      </c>
    </row>
    <row r="22" spans="1:5" ht="16" customHeight="1" x14ac:dyDescent="0.2">
      <c r="A22" s="8" t="s">
        <v>7</v>
      </c>
      <c r="B22" s="8" t="s">
        <v>49</v>
      </c>
      <c r="C22" s="13">
        <v>4.82E-2</v>
      </c>
      <c r="D22" s="15">
        <v>0</v>
      </c>
      <c r="E22" s="14" t="s">
        <v>34</v>
      </c>
    </row>
    <row r="23" spans="1:5" ht="16" customHeight="1" x14ac:dyDescent="0.2">
      <c r="A23" s="8" t="s">
        <v>6</v>
      </c>
      <c r="B23" s="8" t="s">
        <v>50</v>
      </c>
      <c r="C23" s="15">
        <v>0.52980000000000005</v>
      </c>
      <c r="D23" s="15">
        <v>0</v>
      </c>
      <c r="E23" s="14" t="s">
        <v>34</v>
      </c>
    </row>
    <row r="24" spans="1:5" ht="16" customHeight="1" x14ac:dyDescent="0.2">
      <c r="A24" s="8" t="s">
        <v>23</v>
      </c>
      <c r="B24" s="8" t="s">
        <v>51</v>
      </c>
      <c r="C24" s="16">
        <v>367968.75</v>
      </c>
      <c r="D24" s="15">
        <v>0</v>
      </c>
      <c r="E24" s="14" t="s">
        <v>30</v>
      </c>
    </row>
    <row r="25" spans="1:5" ht="16" customHeight="1" x14ac:dyDescent="0.2">
      <c r="A25" s="8" t="s">
        <v>26</v>
      </c>
      <c r="B25" s="8" t="s">
        <v>52</v>
      </c>
      <c r="C25" s="17">
        <v>175.62219318589499</v>
      </c>
      <c r="D25" s="15">
        <v>0</v>
      </c>
      <c r="E25" s="14" t="s">
        <v>30</v>
      </c>
    </row>
    <row r="26" spans="1:5" ht="16" customHeight="1" x14ac:dyDescent="0.2">
      <c r="A26" s="8" t="s">
        <v>35</v>
      </c>
      <c r="B26" s="8" t="s">
        <v>104</v>
      </c>
      <c r="C26" s="12">
        <v>0.7</v>
      </c>
      <c r="D26" s="15">
        <v>0</v>
      </c>
      <c r="E26" s="14" t="s">
        <v>34</v>
      </c>
    </row>
    <row r="27" spans="1:5" ht="16" customHeight="1" x14ac:dyDescent="0.2">
      <c r="A27" s="8" t="s">
        <v>24</v>
      </c>
      <c r="B27" s="8" t="s">
        <v>59</v>
      </c>
      <c r="C27" s="18">
        <v>2.496E-4</v>
      </c>
      <c r="D27" s="15">
        <v>0</v>
      </c>
      <c r="E27" s="14" t="s">
        <v>88</v>
      </c>
    </row>
    <row r="28" spans="1:5" ht="16" customHeight="1" x14ac:dyDescent="0.2">
      <c r="A28" s="8" t="s">
        <v>27</v>
      </c>
      <c r="B28" s="8" t="s">
        <v>110</v>
      </c>
      <c r="C28" s="17">
        <f>0.143472527472527*96485/3600</f>
        <v>3.8452630036629913</v>
      </c>
      <c r="D28" s="15">
        <v>0</v>
      </c>
      <c r="E28" s="14" t="s">
        <v>109</v>
      </c>
    </row>
    <row r="29" spans="1:5" ht="16" customHeight="1" x14ac:dyDescent="0.2">
      <c r="A29" s="8" t="s">
        <v>25</v>
      </c>
      <c r="B29" s="8" t="s">
        <v>53</v>
      </c>
      <c r="C29" s="17">
        <f>0.000331282077696*96485.3365</f>
        <v>31.963862742917705</v>
      </c>
      <c r="D29" s="15">
        <v>0</v>
      </c>
      <c r="E29" s="14" t="s">
        <v>108</v>
      </c>
    </row>
    <row r="30" spans="1:5" ht="16" customHeight="1" x14ac:dyDescent="0.2">
      <c r="A30" s="8" t="s">
        <v>29</v>
      </c>
      <c r="B30" s="8" t="s">
        <v>54</v>
      </c>
      <c r="C30" s="17">
        <v>0.5</v>
      </c>
      <c r="D30" s="15">
        <v>0</v>
      </c>
      <c r="E30" s="14" t="s">
        <v>34</v>
      </c>
    </row>
    <row r="31" spans="1:5" ht="16" customHeight="1" x14ac:dyDescent="0.2">
      <c r="A31" s="8" t="s">
        <v>28</v>
      </c>
      <c r="B31" s="8" t="s">
        <v>60</v>
      </c>
      <c r="C31" s="17">
        <v>0</v>
      </c>
      <c r="D31" s="15">
        <v>0</v>
      </c>
      <c r="E31" s="31" t="s">
        <v>89</v>
      </c>
    </row>
    <row r="32" spans="1:5" ht="16" customHeight="1" x14ac:dyDescent="0.2">
      <c r="A32" s="8" t="s">
        <v>31</v>
      </c>
      <c r="B32" s="8" t="s">
        <v>105</v>
      </c>
      <c r="C32" s="17">
        <v>200</v>
      </c>
      <c r="D32" s="15">
        <v>0</v>
      </c>
      <c r="E32" s="14" t="s">
        <v>39</v>
      </c>
    </row>
    <row r="33" spans="1:5" ht="16" customHeight="1" x14ac:dyDescent="0.2">
      <c r="A33" s="8" t="s">
        <v>33</v>
      </c>
      <c r="B33" s="8" t="s">
        <v>106</v>
      </c>
      <c r="C33" s="17">
        <v>0.85</v>
      </c>
      <c r="D33" s="15">
        <v>0</v>
      </c>
      <c r="E33" s="14" t="s">
        <v>34</v>
      </c>
    </row>
    <row r="34" spans="1:5" ht="16" customHeight="1" x14ac:dyDescent="0.2">
      <c r="A34" s="8" t="s">
        <v>57</v>
      </c>
      <c r="B34" s="8" t="s">
        <v>58</v>
      </c>
      <c r="C34" s="18">
        <v>6.2831999999999997E-5</v>
      </c>
      <c r="D34" s="15">
        <v>0</v>
      </c>
      <c r="E34" s="14" t="s">
        <v>90</v>
      </c>
    </row>
    <row r="35" spans="1:5" ht="16" customHeight="1" x14ac:dyDescent="0.2">
      <c r="A35" s="8" t="s">
        <v>32</v>
      </c>
      <c r="B35" s="8" t="s">
        <v>107</v>
      </c>
      <c r="C35" s="18">
        <v>0</v>
      </c>
      <c r="D35" s="15">
        <v>0</v>
      </c>
      <c r="E35" s="31" t="s">
        <v>89</v>
      </c>
    </row>
    <row r="36" spans="1:5" s="20" customFormat="1" ht="8" customHeight="1" thickBot="1" x14ac:dyDescent="0.25">
      <c r="D36"/>
      <c r="E36" s="35"/>
    </row>
    <row r="37" spans="1:5" ht="17" hidden="1" thickBot="1" x14ac:dyDescent="0.25">
      <c r="A37" s="22" t="s">
        <v>44</v>
      </c>
    </row>
    <row r="38" spans="1:5" ht="32" customHeight="1" thickBot="1" x14ac:dyDescent="0.35">
      <c r="A38" s="38" t="s">
        <v>111</v>
      </c>
      <c r="B38" s="39"/>
      <c r="C38" s="39"/>
      <c r="D38" s="39"/>
      <c r="E38" s="40"/>
    </row>
    <row r="39" spans="1:5" ht="16" customHeight="1" x14ac:dyDescent="0.2">
      <c r="A39" s="24" t="s">
        <v>1</v>
      </c>
      <c r="B39" s="24" t="s">
        <v>0</v>
      </c>
      <c r="C39" s="5" t="s">
        <v>2</v>
      </c>
      <c r="D39" s="4" t="s">
        <v>96</v>
      </c>
      <c r="E39" s="5" t="s">
        <v>3</v>
      </c>
    </row>
    <row r="40" spans="1:5" ht="16" customHeight="1" x14ac:dyDescent="0.2">
      <c r="A40" s="8" t="s">
        <v>26</v>
      </c>
      <c r="B40" s="8" t="s">
        <v>52</v>
      </c>
      <c r="C40" s="17">
        <v>854.24274458454897</v>
      </c>
      <c r="D40" s="15">
        <v>0</v>
      </c>
      <c r="E40" s="14" t="s">
        <v>30</v>
      </c>
    </row>
    <row r="41" spans="1:5" ht="16" customHeight="1" x14ac:dyDescent="0.2">
      <c r="A41" s="8" t="s">
        <v>27</v>
      </c>
      <c r="B41" s="8" t="s">
        <v>110</v>
      </c>
      <c r="C41" s="15">
        <f>0.172759811616954*96485/3600</f>
        <v>4.6302028955171686</v>
      </c>
      <c r="D41" s="15">
        <v>0</v>
      </c>
      <c r="E41" s="14" t="s">
        <v>109</v>
      </c>
    </row>
    <row r="42" spans="1:5" s="20" customFormat="1" ht="8" customHeight="1" thickBot="1" x14ac:dyDescent="0.25">
      <c r="D42"/>
      <c r="E42" s="35"/>
    </row>
    <row r="43" spans="1:5" ht="17" hidden="1" thickBot="1" x14ac:dyDescent="0.25">
      <c r="A43" s="22" t="s">
        <v>45</v>
      </c>
    </row>
    <row r="44" spans="1:5" ht="32" customHeight="1" thickBot="1" x14ac:dyDescent="0.35">
      <c r="A44" s="38" t="s">
        <v>14</v>
      </c>
      <c r="B44" s="39"/>
      <c r="C44" s="39"/>
      <c r="D44" s="39"/>
      <c r="E44" s="40"/>
    </row>
    <row r="45" spans="1:5" ht="16" customHeight="1" x14ac:dyDescent="0.2">
      <c r="A45" s="24" t="s">
        <v>1</v>
      </c>
      <c r="B45" s="24" t="s">
        <v>0</v>
      </c>
      <c r="C45" s="5" t="s">
        <v>2</v>
      </c>
      <c r="D45" s="4" t="s">
        <v>96</v>
      </c>
      <c r="E45" s="5" t="s">
        <v>3</v>
      </c>
    </row>
    <row r="46" spans="1:5" ht="16" customHeight="1" x14ac:dyDescent="0.2">
      <c r="A46" s="8" t="s">
        <v>8</v>
      </c>
      <c r="B46" s="8" t="s">
        <v>47</v>
      </c>
      <c r="C46" s="12" t="s">
        <v>19</v>
      </c>
      <c r="D46" s="15">
        <v>0</v>
      </c>
      <c r="E46" s="10" t="s">
        <v>10</v>
      </c>
    </row>
    <row r="47" spans="1:5" ht="16" customHeight="1" x14ac:dyDescent="0.2">
      <c r="A47" s="8" t="s">
        <v>8</v>
      </c>
      <c r="B47" s="8" t="s">
        <v>48</v>
      </c>
      <c r="C47" s="12" t="s">
        <v>18</v>
      </c>
      <c r="D47" s="15">
        <v>0</v>
      </c>
      <c r="E47" s="10" t="s">
        <v>10</v>
      </c>
    </row>
    <row r="48" spans="1:5" ht="16" customHeight="1" x14ac:dyDescent="0.2">
      <c r="A48" s="8" t="s">
        <v>7</v>
      </c>
      <c r="B48" s="8" t="s">
        <v>49</v>
      </c>
      <c r="C48" s="15">
        <v>0.76419999999999999</v>
      </c>
      <c r="D48" s="15">
        <v>0</v>
      </c>
      <c r="E48" s="10" t="s">
        <v>34</v>
      </c>
    </row>
    <row r="49" spans="1:5" ht="16" customHeight="1" x14ac:dyDescent="0.2">
      <c r="A49" s="8" t="s">
        <v>6</v>
      </c>
      <c r="B49" s="8" t="s">
        <v>50</v>
      </c>
      <c r="C49" s="16">
        <v>0.17019999999999999</v>
      </c>
      <c r="D49" s="15">
        <v>0</v>
      </c>
      <c r="E49" s="10" t="s">
        <v>34</v>
      </c>
    </row>
    <row r="50" spans="1:5" ht="16" customHeight="1" x14ac:dyDescent="0.2">
      <c r="A50" s="8" t="s">
        <v>23</v>
      </c>
      <c r="B50" s="8" t="s">
        <v>51</v>
      </c>
      <c r="C50" s="16">
        <v>5939.99999999999</v>
      </c>
      <c r="D50" s="15">
        <v>0</v>
      </c>
      <c r="E50" s="14" t="s">
        <v>30</v>
      </c>
    </row>
    <row r="51" spans="1:5" ht="16" customHeight="1" x14ac:dyDescent="0.2">
      <c r="A51" s="8" t="s">
        <v>26</v>
      </c>
      <c r="B51" s="8" t="s">
        <v>52</v>
      </c>
      <c r="C51" s="17">
        <v>164.09974117226301</v>
      </c>
      <c r="D51" s="15">
        <v>0</v>
      </c>
      <c r="E51" s="14" t="s">
        <v>30</v>
      </c>
    </row>
    <row r="52" spans="1:5" ht="16" customHeight="1" x14ac:dyDescent="0.2">
      <c r="A52" s="8" t="s">
        <v>24</v>
      </c>
      <c r="B52" s="8" t="s">
        <v>59</v>
      </c>
      <c r="C52" s="12">
        <v>1.3840830449829999E-3</v>
      </c>
      <c r="D52" s="15">
        <v>0</v>
      </c>
      <c r="E52" s="14" t="s">
        <v>88</v>
      </c>
    </row>
    <row r="53" spans="1:5" ht="16" customHeight="1" x14ac:dyDescent="0.2">
      <c r="A53" s="8" t="s">
        <v>35</v>
      </c>
      <c r="B53" s="8" t="s">
        <v>104</v>
      </c>
      <c r="C53" s="12">
        <v>0.8</v>
      </c>
      <c r="D53" s="15">
        <v>0</v>
      </c>
      <c r="E53" s="14" t="s">
        <v>34</v>
      </c>
    </row>
    <row r="54" spans="1:5" ht="16" customHeight="1" x14ac:dyDescent="0.2">
      <c r="A54" s="8" t="s">
        <v>27</v>
      </c>
      <c r="B54" s="8" t="s">
        <v>110</v>
      </c>
      <c r="C54" s="15">
        <f>0.264866562009419*96485/3600</f>
        <v>7.0987917320774425</v>
      </c>
      <c r="D54" s="15">
        <v>0</v>
      </c>
      <c r="E54" s="14" t="s">
        <v>109</v>
      </c>
    </row>
    <row r="55" spans="1:5" ht="16" customHeight="1" x14ac:dyDescent="0.2">
      <c r="A55" s="8" t="s">
        <v>25</v>
      </c>
      <c r="B55" s="8" t="s">
        <v>53</v>
      </c>
      <c r="C55" s="17">
        <f>0.000439803452888*96485.3365</f>
        <v>42.434584145760581</v>
      </c>
      <c r="D55" s="15">
        <v>0</v>
      </c>
      <c r="E55" s="14" t="s">
        <v>108</v>
      </c>
    </row>
    <row r="56" spans="1:5" ht="16" customHeight="1" x14ac:dyDescent="0.2">
      <c r="A56" s="8" t="s">
        <v>29</v>
      </c>
      <c r="B56" s="8" t="s">
        <v>54</v>
      </c>
      <c r="C56" s="15">
        <v>0.5</v>
      </c>
      <c r="D56" s="15">
        <v>0</v>
      </c>
      <c r="E56" s="14" t="s">
        <v>34</v>
      </c>
    </row>
    <row r="57" spans="1:5" ht="16" customHeight="1" x14ac:dyDescent="0.2">
      <c r="A57" s="8" t="s">
        <v>28</v>
      </c>
      <c r="B57" s="8" t="s">
        <v>60</v>
      </c>
      <c r="C57" s="15">
        <v>0</v>
      </c>
      <c r="D57" s="15">
        <v>0</v>
      </c>
      <c r="E57" s="31" t="s">
        <v>89</v>
      </c>
    </row>
    <row r="58" spans="1:5" ht="16" customHeight="1" x14ac:dyDescent="0.2">
      <c r="A58" s="8" t="s">
        <v>31</v>
      </c>
      <c r="B58" s="8" t="s">
        <v>105</v>
      </c>
      <c r="C58" s="17">
        <v>200</v>
      </c>
      <c r="D58" s="15">
        <v>0</v>
      </c>
      <c r="E58" s="14" t="s">
        <v>39</v>
      </c>
    </row>
    <row r="59" spans="1:5" ht="16" customHeight="1" x14ac:dyDescent="0.2">
      <c r="A59" s="8" t="s">
        <v>33</v>
      </c>
      <c r="B59" s="8" t="s">
        <v>106</v>
      </c>
      <c r="C59" s="17">
        <v>0.85</v>
      </c>
      <c r="D59" s="15">
        <v>0</v>
      </c>
      <c r="E59" s="14" t="s">
        <v>34</v>
      </c>
    </row>
    <row r="60" spans="1:5" ht="16" customHeight="1" x14ac:dyDescent="0.2">
      <c r="A60" s="8" t="s">
        <v>57</v>
      </c>
      <c r="B60" s="8" t="s">
        <v>58</v>
      </c>
      <c r="C60" s="18">
        <v>6.2831999999999997E-5</v>
      </c>
      <c r="D60" s="15">
        <v>0</v>
      </c>
      <c r="E60" s="14" t="s">
        <v>90</v>
      </c>
    </row>
    <row r="61" spans="1:5" ht="16" customHeight="1" x14ac:dyDescent="0.2">
      <c r="A61" s="8" t="s">
        <v>32</v>
      </c>
      <c r="B61" s="8" t="s">
        <v>107</v>
      </c>
      <c r="C61" s="18">
        <v>0</v>
      </c>
      <c r="D61" s="15">
        <v>0</v>
      </c>
      <c r="E61" s="31" t="s">
        <v>89</v>
      </c>
    </row>
  </sheetData>
  <mergeCells count="6">
    <mergeCell ref="A44:E44"/>
    <mergeCell ref="A1:E2"/>
    <mergeCell ref="A5:E5"/>
    <mergeCell ref="A11:E11"/>
    <mergeCell ref="A18:E18"/>
    <mergeCell ref="A38:E38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088B-CE49-9E45-9A69-BE8314E06E66}">
  <dimension ref="A5:D48"/>
  <sheetViews>
    <sheetView topLeftCell="A18" workbookViewId="0">
      <selection activeCell="B40" sqref="B40"/>
    </sheetView>
  </sheetViews>
  <sheetFormatPr baseColWidth="10" defaultColWidth="10.83203125" defaultRowHeight="19" x14ac:dyDescent="0.25"/>
  <cols>
    <col min="1" max="1" width="3" style="26" customWidth="1"/>
    <col min="2" max="2" width="6.1640625" style="26" customWidth="1"/>
    <col min="3" max="3" width="14.83203125" style="27" customWidth="1"/>
    <col min="4" max="4" width="9.5" style="26" customWidth="1"/>
    <col min="5" max="16384" width="10.83203125" style="26"/>
  </cols>
  <sheetData>
    <row r="5" spans="1:1" x14ac:dyDescent="0.25">
      <c r="A5" s="25" t="s">
        <v>61</v>
      </c>
    </row>
    <row r="7" spans="1:1" x14ac:dyDescent="0.25">
      <c r="A7" s="26" t="s">
        <v>62</v>
      </c>
    </row>
    <row r="9" spans="1:1" x14ac:dyDescent="0.25">
      <c r="A9" s="26" t="s">
        <v>63</v>
      </c>
    </row>
    <row r="10" spans="1:1" x14ac:dyDescent="0.25">
      <c r="A10" s="26" t="s">
        <v>64</v>
      </c>
    </row>
    <row r="11" spans="1:1" x14ac:dyDescent="0.25">
      <c r="A11" s="26" t="s">
        <v>65</v>
      </c>
    </row>
    <row r="12" spans="1:1" x14ac:dyDescent="0.25">
      <c r="A12" s="26" t="s">
        <v>66</v>
      </c>
    </row>
    <row r="14" spans="1:1" x14ac:dyDescent="0.25">
      <c r="A14" s="26" t="s">
        <v>67</v>
      </c>
    </row>
    <row r="15" spans="1:1" x14ac:dyDescent="0.25">
      <c r="A15" s="26" t="s">
        <v>68</v>
      </c>
    </row>
    <row r="16" spans="1:1" x14ac:dyDescent="0.25">
      <c r="A16" s="26" t="s">
        <v>69</v>
      </c>
    </row>
    <row r="17" spans="1:2" x14ac:dyDescent="0.25">
      <c r="A17" s="26" t="s">
        <v>70</v>
      </c>
    </row>
    <row r="19" spans="1:2" x14ac:dyDescent="0.25">
      <c r="A19" s="36" t="s">
        <v>98</v>
      </c>
    </row>
    <row r="20" spans="1:2" x14ac:dyDescent="0.25">
      <c r="A20" s="36" t="s">
        <v>71</v>
      </c>
    </row>
    <row r="21" spans="1:2" x14ac:dyDescent="0.25">
      <c r="A21" s="36" t="s">
        <v>72</v>
      </c>
    </row>
    <row r="22" spans="1:2" x14ac:dyDescent="0.25">
      <c r="A22" s="36" t="s">
        <v>73</v>
      </c>
    </row>
    <row r="23" spans="1:2" x14ac:dyDescent="0.25">
      <c r="A23" s="36" t="s">
        <v>99</v>
      </c>
    </row>
    <row r="24" spans="1:2" x14ac:dyDescent="0.25">
      <c r="A24" s="36" t="s">
        <v>100</v>
      </c>
    </row>
    <row r="25" spans="1:2" x14ac:dyDescent="0.25">
      <c r="A25" s="36" t="s">
        <v>101</v>
      </c>
    </row>
    <row r="26" spans="1:2" x14ac:dyDescent="0.25">
      <c r="A26" s="36" t="s">
        <v>102</v>
      </c>
    </row>
    <row r="28" spans="1:2" x14ac:dyDescent="0.25">
      <c r="A28" s="26" t="s">
        <v>74</v>
      </c>
    </row>
    <row r="29" spans="1:2" x14ac:dyDescent="0.25">
      <c r="A29" s="26" t="s">
        <v>75</v>
      </c>
      <c r="B29" s="26" t="s">
        <v>76</v>
      </c>
    </row>
    <row r="30" spans="1:2" x14ac:dyDescent="0.25">
      <c r="A30" s="26" t="s">
        <v>77</v>
      </c>
      <c r="B30" s="26" t="s">
        <v>78</v>
      </c>
    </row>
    <row r="31" spans="1:2" x14ac:dyDescent="0.25">
      <c r="B31" s="26" t="s">
        <v>79</v>
      </c>
    </row>
    <row r="32" spans="1:2" x14ac:dyDescent="0.25">
      <c r="B32" s="26" t="s">
        <v>80</v>
      </c>
    </row>
    <row r="33" spans="1:4" x14ac:dyDescent="0.25">
      <c r="B33" s="26" t="s">
        <v>81</v>
      </c>
    </row>
    <row r="34" spans="1:4" x14ac:dyDescent="0.25">
      <c r="B34" s="26" t="s">
        <v>82</v>
      </c>
    </row>
    <row r="35" spans="1:4" x14ac:dyDescent="0.25">
      <c r="B35" s="26" t="s">
        <v>83</v>
      </c>
    </row>
    <row r="36" spans="1:4" x14ac:dyDescent="0.25">
      <c r="A36" s="32" t="s">
        <v>91</v>
      </c>
      <c r="B36" s="26" t="s">
        <v>84</v>
      </c>
    </row>
    <row r="37" spans="1:4" x14ac:dyDescent="0.25">
      <c r="B37" s="26" t="s">
        <v>85</v>
      </c>
    </row>
    <row r="38" spans="1:4" x14ac:dyDescent="0.25">
      <c r="B38" s="26" t="s">
        <v>92</v>
      </c>
    </row>
    <row r="39" spans="1:4" x14ac:dyDescent="0.25">
      <c r="B39" s="26" t="s">
        <v>103</v>
      </c>
    </row>
    <row r="41" spans="1:4" x14ac:dyDescent="0.25">
      <c r="B41" s="26" t="s">
        <v>93</v>
      </c>
    </row>
    <row r="42" spans="1:4" x14ac:dyDescent="0.25">
      <c r="B42" s="26" t="s">
        <v>94</v>
      </c>
    </row>
    <row r="43" spans="1:4" x14ac:dyDescent="0.25">
      <c r="B43" s="26" t="s">
        <v>95</v>
      </c>
      <c r="C43" s="26"/>
    </row>
    <row r="44" spans="1:4" ht="20" thickBot="1" x14ac:dyDescent="0.3">
      <c r="C44" s="28" t="s">
        <v>86</v>
      </c>
      <c r="D44" s="29" t="s">
        <v>87</v>
      </c>
    </row>
    <row r="45" spans="1:4" x14ac:dyDescent="0.25">
      <c r="C45" s="27">
        <v>0</v>
      </c>
      <c r="D45" s="30">
        <v>11.16</v>
      </c>
    </row>
    <row r="46" spans="1:4" x14ac:dyDescent="0.25">
      <c r="C46" s="27">
        <v>0.1</v>
      </c>
      <c r="D46" s="30">
        <v>0.81789999999999996</v>
      </c>
    </row>
    <row r="47" spans="1:4" x14ac:dyDescent="0.25">
      <c r="C47" s="27">
        <v>0.2</v>
      </c>
      <c r="D47" s="30">
        <v>0.56440000000000001</v>
      </c>
    </row>
    <row r="48" spans="1:4" x14ac:dyDescent="0.25">
      <c r="C48" s="27">
        <v>0.3</v>
      </c>
      <c r="D48" s="30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Gregory Plett</cp:lastModifiedBy>
  <cp:lastPrinted>2018-12-27T23:30:47Z</cp:lastPrinted>
  <dcterms:created xsi:type="dcterms:W3CDTF">2012-09-28T19:44:32Z</dcterms:created>
  <dcterms:modified xsi:type="dcterms:W3CDTF">2022-02-01T21:10:07Z</dcterms:modified>
</cp:coreProperties>
</file>