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1月份 " sheetId="43" r:id="rId1"/>
    <sheet name="2月份 " sheetId="44" r:id="rId2"/>
    <sheet name="3月份 " sheetId="45" r:id="rId3"/>
    <sheet name="4月份" sheetId="46" r:id="rId4"/>
    <sheet name="5月份" sheetId="47" r:id="rId5"/>
  </sheets>
  <definedNames>
    <definedName name="_xlnm._FilterDatabase" localSheetId="0" hidden="1">'1月份 '!$A$1:$DL$44</definedName>
    <definedName name="_xlnm._FilterDatabase" localSheetId="1" hidden="1">'2月份 '!$A$1:$DP$44</definedName>
    <definedName name="_xlnm._FilterDatabase" localSheetId="2" hidden="1">'3月份 '!$A$1:$DR$44</definedName>
    <definedName name="_xlnm._FilterDatabase" localSheetId="3" hidden="1">'4月份'!$A$1:$DS$44</definedName>
    <definedName name="_xlnm._FilterDatabase" localSheetId="4" hidden="1">'5月份'!$A$1:$DT$44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<sst xmlns="http://schemas.openxmlformats.org/spreadsheetml/2006/main" count="1251" uniqueCount="203">
  <si>
    <t>生产直通率及不良统计日报</t>
  </si>
  <si>
    <t>日期</t>
  </si>
  <si>
    <t>机型</t>
  </si>
  <si>
    <t>备注</t>
  </si>
  <si>
    <t>总投入量</t>
  </si>
  <si>
    <t>成品</t>
  </si>
  <si>
    <t>不良品</t>
  </si>
  <si>
    <t>直通率</t>
  </si>
  <si>
    <t>来料不良</t>
  </si>
  <si>
    <t>人为制造不良</t>
  </si>
  <si>
    <t>人为不良</t>
  </si>
  <si>
    <t>无法连接</t>
  </si>
  <si>
    <t>升级不了</t>
  </si>
  <si>
    <r>
      <rPr>
        <sz val="10"/>
        <rFont val="宋体"/>
        <charset val="134"/>
      </rPr>
      <t>灯光异常/灯不亮/灯不灭</t>
    </r>
    <r>
      <rPr>
        <sz val="10"/>
        <rFont val="宋体"/>
        <charset val="134"/>
      </rPr>
      <t>/灯光闪烁</t>
    </r>
  </si>
  <si>
    <t>不通电</t>
  </si>
  <si>
    <t>信号值差</t>
  </si>
  <si>
    <t>左右旋转异常</t>
  </si>
  <si>
    <t>电源插口不良</t>
  </si>
  <si>
    <t>摄像无图</t>
  </si>
  <si>
    <t>红外线不良</t>
  </si>
  <si>
    <t>上下旋转异常</t>
  </si>
  <si>
    <t>按键失效</t>
  </si>
  <si>
    <t>SD卡槽不良</t>
  </si>
  <si>
    <t>图像异常</t>
  </si>
  <si>
    <t>喇叭异常/咪头</t>
  </si>
  <si>
    <t>麦克风无声</t>
  </si>
  <si>
    <t>扫不入</t>
  </si>
  <si>
    <t>复位按钮异常</t>
  </si>
  <si>
    <t>灯不灭/灯不亮</t>
  </si>
  <si>
    <t>旋转异常</t>
  </si>
  <si>
    <t>麦克无声</t>
  </si>
  <si>
    <t>前后壳装配后</t>
  </si>
  <si>
    <t>二维码</t>
  </si>
  <si>
    <t>装配不到位</t>
  </si>
  <si>
    <t>红外线</t>
  </si>
  <si>
    <t>复位不良</t>
  </si>
  <si>
    <t>喇叭异常</t>
  </si>
  <si>
    <t>不良合计</t>
  </si>
  <si>
    <t>主板</t>
  </si>
  <si>
    <t>WIFI模块虚焊</t>
  </si>
  <si>
    <t>TF卡不读</t>
  </si>
  <si>
    <t>副板</t>
  </si>
  <si>
    <t>扁平线</t>
  </si>
  <si>
    <t>少电容</t>
  </si>
  <si>
    <t>天线</t>
  </si>
  <si>
    <t>灯板</t>
  </si>
  <si>
    <t>电源板</t>
  </si>
  <si>
    <t>灯与主板连接线</t>
  </si>
  <si>
    <t>DC线</t>
  </si>
  <si>
    <t>电源线</t>
  </si>
  <si>
    <t>按键板</t>
  </si>
  <si>
    <t>底壳变形</t>
  </si>
  <si>
    <t>电机</t>
  </si>
  <si>
    <t>显示屏/FPC</t>
  </si>
  <si>
    <t>灯线</t>
  </si>
  <si>
    <t>按键</t>
  </si>
  <si>
    <t>按键连接线</t>
  </si>
  <si>
    <t>显示屏</t>
  </si>
  <si>
    <t>镜头切换器</t>
  </si>
  <si>
    <t>镜头</t>
  </si>
  <si>
    <t>喇叭</t>
  </si>
  <si>
    <t>咪头</t>
  </si>
  <si>
    <t>麦克风板</t>
  </si>
  <si>
    <t>线插错</t>
  </si>
  <si>
    <t>线断</t>
  </si>
  <si>
    <t>线脱落</t>
  </si>
  <si>
    <t>压线</t>
  </si>
  <si>
    <t>线没插到位</t>
  </si>
  <si>
    <t>接插不良</t>
  </si>
  <si>
    <t>溢胶</t>
  </si>
  <si>
    <t>压线/漏插</t>
  </si>
  <si>
    <t>螺丝没锁好</t>
  </si>
  <si>
    <t>线断/线卡住</t>
  </si>
  <si>
    <t>转盘螺丝没锁到</t>
  </si>
  <si>
    <t>异物</t>
  </si>
  <si>
    <t>线序插错</t>
  </si>
  <si>
    <t>镜头底座锁错位</t>
  </si>
  <si>
    <t>摄像头调焦</t>
  </si>
  <si>
    <t>压线/线没插到位</t>
  </si>
  <si>
    <t>装错</t>
  </si>
  <si>
    <t>密封圈外露</t>
  </si>
  <si>
    <t>无法扫码</t>
  </si>
  <si>
    <t>扫错</t>
  </si>
  <si>
    <t>按键没烫平</t>
  </si>
  <si>
    <t>按键连接线/接插不良脱落</t>
  </si>
  <si>
    <r>
      <rPr>
        <sz val="10"/>
        <rFont val="宋体"/>
        <charset val="134"/>
      </rPr>
      <t>SD卡盖</t>
    </r>
    <r>
      <rPr>
        <sz val="10"/>
        <rFont val="宋体"/>
        <charset val="134"/>
      </rPr>
      <t>/槽</t>
    </r>
  </si>
  <si>
    <t>电源插口变形</t>
  </si>
  <si>
    <t>TF卡盖</t>
  </si>
  <si>
    <t>压断</t>
  </si>
  <si>
    <t>天线脱落</t>
  </si>
  <si>
    <t>线压断</t>
  </si>
  <si>
    <t>线没到位/脱落</t>
  </si>
  <si>
    <t>复位键跑位</t>
  </si>
  <si>
    <t>喇叭异物</t>
  </si>
  <si>
    <t>喇叭塞没塞</t>
  </si>
  <si>
    <t>喇叭线压到</t>
  </si>
  <si>
    <t>天线压到</t>
  </si>
  <si>
    <t>C31</t>
  </si>
  <si>
    <t>裸机</t>
  </si>
  <si>
    <t>C31/C20-4G</t>
  </si>
  <si>
    <t>C20-4G</t>
  </si>
  <si>
    <t>C20-4G/C30</t>
  </si>
  <si>
    <t>C21/C30/C31</t>
  </si>
  <si>
    <t>C31/C30</t>
  </si>
  <si>
    <t>C20-4G/C30/C30-4G/C31</t>
  </si>
  <si>
    <t>C20/C21</t>
  </si>
  <si>
    <t>C21</t>
  </si>
  <si>
    <t>C21/C31</t>
  </si>
  <si>
    <t>C20/C21/C31</t>
  </si>
  <si>
    <t>C20</t>
  </si>
  <si>
    <t>C30/C31</t>
  </si>
  <si>
    <t>C20/C31</t>
  </si>
  <si>
    <t>C21/C31pro</t>
  </si>
  <si>
    <t>C20/C21/C31pro</t>
  </si>
  <si>
    <t>C20-4G/C21</t>
  </si>
  <si>
    <t>C20/C31pro</t>
  </si>
  <si>
    <t>总平均直通率</t>
  </si>
  <si>
    <t>来料占比例</t>
  </si>
  <si>
    <t>物料名称</t>
  </si>
  <si>
    <t>FPC线</t>
  </si>
  <si>
    <t>转盘</t>
  </si>
  <si>
    <t>底壳</t>
  </si>
  <si>
    <t>镜头异物</t>
  </si>
  <si>
    <t>螺丝没锁到位</t>
  </si>
  <si>
    <t>镜头底座错位</t>
  </si>
  <si>
    <t>调焦不良</t>
  </si>
  <si>
    <t>硅胶装反</t>
  </si>
  <si>
    <t>密封圈外漏</t>
  </si>
  <si>
    <t>SD卡槽损坏</t>
  </si>
  <si>
    <t>电源插口损坏</t>
  </si>
  <si>
    <t>TF卡座损坏</t>
  </si>
  <si>
    <t>按键没装配到位</t>
  </si>
  <si>
    <t>数量</t>
  </si>
  <si>
    <t>工艺不良</t>
  </si>
  <si>
    <t>工艺占比例</t>
  </si>
  <si>
    <t>占比率</t>
  </si>
  <si>
    <t>待定</t>
  </si>
  <si>
    <t>待定占比例</t>
  </si>
  <si>
    <t>不良总数</t>
  </si>
  <si>
    <t>总不良占比</t>
  </si>
  <si>
    <t>总成品</t>
  </si>
  <si>
    <t>重复启动</t>
  </si>
  <si>
    <t>支架</t>
  </si>
  <si>
    <t>麦克风</t>
  </si>
  <si>
    <t>按键反</t>
  </si>
  <si>
    <t>按键板毛刺</t>
  </si>
  <si>
    <t>C31pro</t>
  </si>
  <si>
    <t>C20-4G/C20/C21</t>
  </si>
  <si>
    <t>中文</t>
  </si>
  <si>
    <t>C30-4G/C20/C21/C31</t>
  </si>
  <si>
    <t>C31pro/C20</t>
  </si>
  <si>
    <t>C30/C20/C21</t>
  </si>
  <si>
    <t>C31pro/C30</t>
  </si>
  <si>
    <t>C20/C31/C30</t>
  </si>
  <si>
    <t>端子线</t>
  </si>
  <si>
    <t>线用错</t>
  </si>
  <si>
    <t>主板没装好</t>
  </si>
  <si>
    <t>C31pro/C31/C30</t>
  </si>
  <si>
    <t>C20-4G/C20</t>
  </si>
  <si>
    <t>C20-4G/C30-4G</t>
  </si>
  <si>
    <t>C30</t>
  </si>
  <si>
    <t>C30-4G/C30</t>
  </si>
  <si>
    <t>C30/C21</t>
  </si>
  <si>
    <t>C31pro/C21</t>
  </si>
  <si>
    <t>C31pro/C20/C30</t>
  </si>
  <si>
    <t>C21/C102</t>
  </si>
  <si>
    <t>C31pro/C30-4G</t>
  </si>
  <si>
    <t>C20/C21/C30-4G</t>
  </si>
  <si>
    <t>C102</t>
  </si>
  <si>
    <t>C102/C20</t>
  </si>
  <si>
    <t>C102/C21/C20-4G</t>
  </si>
  <si>
    <t>中文/韩国定制</t>
  </si>
  <si>
    <t>C21/C20</t>
  </si>
  <si>
    <t>按键板/按键</t>
  </si>
  <si>
    <t>按键线</t>
  </si>
  <si>
    <t>C20/C30/C30-4G</t>
  </si>
  <si>
    <t>C31pro/C30/C30-4G</t>
  </si>
  <si>
    <t>C21/C30</t>
  </si>
  <si>
    <t>C20/C30/C21</t>
  </si>
  <si>
    <t>C20/C31pro/C21</t>
  </si>
  <si>
    <t>C20/C31pro/C30-4G</t>
  </si>
  <si>
    <t>C20/C31pro/C30</t>
  </si>
  <si>
    <t>C21/C31pro/C30-550</t>
  </si>
  <si>
    <t>C21/C30-4G/C20-550</t>
  </si>
  <si>
    <t>C30/C31pro</t>
  </si>
  <si>
    <t>英规</t>
  </si>
  <si>
    <t>C21/C20-4G/C30-550/C51</t>
  </si>
  <si>
    <t>中文/天地盖</t>
  </si>
  <si>
    <t>C21/C20/C31/C30</t>
  </si>
  <si>
    <t>卡槽不良</t>
  </si>
  <si>
    <t>C21/C30-4G/C31pro</t>
  </si>
  <si>
    <t>C20/C21/C30</t>
  </si>
  <si>
    <t>C20/C30/C20-4G</t>
  </si>
  <si>
    <t>欧规</t>
  </si>
  <si>
    <t>C20/C30/C30-4G/C31pro</t>
  </si>
  <si>
    <t>美规/中文</t>
  </si>
  <si>
    <t>C20/C30//C31pro</t>
  </si>
  <si>
    <t>C20/C51//C31pro/C20-4G</t>
  </si>
  <si>
    <t>天地盖/中文</t>
  </si>
  <si>
    <t>C31pro定制屏/C20-4G</t>
  </si>
  <si>
    <t>英文/中文</t>
  </si>
  <si>
    <t>C20/C30-4G/C31pro</t>
  </si>
  <si>
    <t>C21/C20-4G/C31pro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</si>
</sst>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color theme="1"/>
      <name val="宋体"/>
      <charset val="134"/>
    </font>
    <font>
      <b/>
      <sz val="14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18" applyNumberFormat="0" applyAlignment="0" applyProtection="0">
      <alignment vertical="center"/>
    </xf>
    <xf numFmtId="0" fontId="22" fillId="9" borderId="19" applyNumberFormat="0" applyAlignment="0" applyProtection="0">
      <alignment vertical="center"/>
    </xf>
    <xf numFmtId="0" fontId="23" fillId="9" borderId="18" applyNumberFormat="0" applyAlignment="0" applyProtection="0">
      <alignment vertical="center"/>
    </xf>
    <xf numFmtId="0" fontId="24" fillId="10" borderId="20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</cellStyleXfs>
  <cellXfs count="12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4" xfId="3" applyNumberFormat="1" applyFont="1" applyFill="1" applyBorder="1" applyAlignment="1">
      <alignment horizontal="center" vertical="center"/>
    </xf>
    <xf numFmtId="10" fontId="1" fillId="2" borderId="4" xfId="3" applyNumberFormat="1" applyFont="1" applyFill="1" applyBorder="1" applyAlignment="1">
      <alignment horizontal="center" vertical="center"/>
    </xf>
    <xf numFmtId="10" fontId="1" fillId="3" borderId="3" xfId="3" applyNumberFormat="1" applyFont="1" applyFill="1" applyBorder="1" applyAlignment="1">
      <alignment horizontal="center" vertical="center"/>
    </xf>
    <xf numFmtId="0" fontId="1" fillId="2" borderId="3" xfId="3" applyNumberFormat="1" applyFont="1" applyFill="1" applyBorder="1" applyAlignment="1" applyProtection="1">
      <alignment horizontal="center" vertical="center"/>
    </xf>
    <xf numFmtId="0" fontId="1" fillId="2" borderId="5" xfId="3" applyNumberFormat="1" applyFont="1" applyFill="1" applyBorder="1" applyAlignment="1">
      <alignment horizontal="center" vertical="center"/>
    </xf>
    <xf numFmtId="0" fontId="4" fillId="2" borderId="4" xfId="52" applyFont="1" applyFill="1" applyBorder="1" applyAlignment="1">
      <alignment horizontal="center" vertical="center"/>
    </xf>
    <xf numFmtId="0" fontId="5" fillId="2" borderId="4" xfId="52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76" fontId="8" fillId="0" borderId="8" xfId="0" applyNumberFormat="1" applyFont="1" applyFill="1" applyBorder="1" applyAlignment="1">
      <alignment horizontal="center" vertical="center"/>
    </xf>
    <xf numFmtId="176" fontId="8" fillId="0" borderId="9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176" fontId="8" fillId="0" borderId="12" xfId="0" applyNumberFormat="1" applyFont="1" applyFill="1" applyBorder="1" applyAlignment="1">
      <alignment horizontal="center" vertical="center"/>
    </xf>
    <xf numFmtId="176" fontId="8" fillId="0" borderId="13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0" fontId="2" fillId="0" borderId="5" xfId="0" applyNumberFormat="1" applyFont="1" applyFill="1" applyBorder="1" applyAlignment="1">
      <alignment horizontal="center" vertical="center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7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0" fontId="1" fillId="4" borderId="3" xfId="3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0" fillId="2" borderId="4" xfId="50" applyFont="1" applyFill="1" applyBorder="1" applyAlignment="1">
      <alignment horizontal="center" vertical="center"/>
    </xf>
    <xf numFmtId="0" fontId="2" fillId="0" borderId="5" xfId="50" applyFont="1" applyFill="1" applyBorder="1" applyAlignment="1">
      <alignment horizontal="center" vertical="center" wrapText="1"/>
    </xf>
    <xf numFmtId="0" fontId="9" fillId="2" borderId="4" xfId="50" applyFont="1" applyFill="1" applyBorder="1" applyAlignment="1">
      <alignment horizontal="center" vertical="center"/>
    </xf>
    <xf numFmtId="0" fontId="2" fillId="0" borderId="5" xfId="50" applyFont="1" applyFill="1" applyBorder="1" applyAlignment="1">
      <alignment horizontal="center" vertical="center"/>
    </xf>
    <xf numFmtId="0" fontId="11" fillId="0" borderId="4" xfId="50" applyFont="1" applyBorder="1" applyAlignment="1">
      <alignment horizontal="center" vertical="center" wrapText="1"/>
    </xf>
    <xf numFmtId="176" fontId="1" fillId="2" borderId="5" xfId="50" applyNumberFormat="1" applyFont="1" applyFill="1" applyBorder="1" applyAlignment="1">
      <alignment horizontal="center" vertical="center" wrapText="1"/>
    </xf>
    <xf numFmtId="9" fontId="1" fillId="2" borderId="5" xfId="50" applyNumberFormat="1" applyFont="1" applyFill="1" applyBorder="1" applyAlignment="1">
      <alignment horizontal="center" vertical="center" wrapText="1"/>
    </xf>
    <xf numFmtId="10" fontId="1" fillId="2" borderId="5" xfId="5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4" xfId="50" applyFont="1" applyFill="1" applyBorder="1" applyAlignment="1">
      <alignment horizontal="center" vertical="center" wrapText="1"/>
    </xf>
    <xf numFmtId="0" fontId="2" fillId="0" borderId="0" xfId="50" applyFont="1" applyFill="1" applyBorder="1" applyAlignment="1">
      <alignment horizontal="center" vertical="center" wrapText="1"/>
    </xf>
    <xf numFmtId="0" fontId="2" fillId="0" borderId="4" xfId="50" applyFont="1" applyFill="1" applyBorder="1" applyAlignment="1">
      <alignment horizontal="center" vertical="center"/>
    </xf>
    <xf numFmtId="0" fontId="2" fillId="0" borderId="0" xfId="50" applyFont="1" applyFill="1" applyBorder="1" applyAlignment="1">
      <alignment horizontal="center" vertical="center"/>
    </xf>
    <xf numFmtId="176" fontId="1" fillId="2" borderId="4" xfId="50" applyNumberFormat="1" applyFont="1" applyFill="1" applyBorder="1" applyAlignment="1">
      <alignment horizontal="center" vertical="center" wrapText="1"/>
    </xf>
    <xf numFmtId="176" fontId="1" fillId="2" borderId="0" xfId="50" applyNumberFormat="1" applyFont="1" applyFill="1" applyBorder="1" applyAlignment="1">
      <alignment horizontal="center" vertical="center" wrapText="1"/>
    </xf>
    <xf numFmtId="0" fontId="9" fillId="2" borderId="5" xfId="50" applyFont="1" applyFill="1" applyBorder="1" applyAlignment="1">
      <alignment horizontal="center" vertical="center"/>
    </xf>
    <xf numFmtId="0" fontId="9" fillId="2" borderId="7" xfId="50" applyFont="1" applyFill="1" applyBorder="1" applyAlignment="1">
      <alignment horizontal="center" vertical="center"/>
    </xf>
    <xf numFmtId="0" fontId="11" fillId="0" borderId="4" xfId="5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9" fontId="1" fillId="2" borderId="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1" fillId="4" borderId="4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NumberFormat="1" applyFont="1" applyFill="1" applyBorder="1" applyAlignment="1">
      <alignment horizontal="center" vertical="center" wrapText="1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3" xfId="0" applyNumberFormat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58" fontId="1" fillId="2" borderId="4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制程来料异常明细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51986166538978"/>
          <c:y val="0.289485581979082"/>
          <c:w val="0.969602766692204"/>
          <c:h val="0.439383864895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'1月份 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'1月份 '!$K$37:$AC$37</c:f>
              <c:numCache>
                <c:formatCode>General</c:formatCode>
                <c:ptCount val="19"/>
                <c:pt idx="0">
                  <c:v>0</c:v>
                </c:pt>
                <c:pt idx="1">
                  <c:v>310</c:v>
                </c:pt>
                <c:pt idx="2">
                  <c:v>57</c:v>
                </c:pt>
                <c:pt idx="3">
                  <c:v>0</c:v>
                </c:pt>
                <c:pt idx="4">
                  <c:v>9</c:v>
                </c:pt>
                <c:pt idx="5">
                  <c:v>41</c:v>
                </c:pt>
                <c:pt idx="6">
                  <c:v>17</c:v>
                </c:pt>
                <c:pt idx="7">
                  <c:v>19</c:v>
                </c:pt>
                <c:pt idx="8">
                  <c:v>1</c:v>
                </c:pt>
                <c:pt idx="9">
                  <c:v>29</c:v>
                </c:pt>
                <c:pt idx="10">
                  <c:v>0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29</c:v>
                </c:pt>
                <c:pt idx="15">
                  <c:v>0</c:v>
                </c:pt>
                <c:pt idx="16">
                  <c:v>19</c:v>
                </c:pt>
                <c:pt idx="17">
                  <c:v>0</c:v>
                </c:pt>
                <c:pt idx="18">
                  <c:v>51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'1月份 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'1月份 '!$K$38:$AC$38</c:f>
              <c:numCache>
                <c:formatCode>General</c:formatCode>
                <c:ptCount val="19"/>
                <c:pt idx="0">
                  <c:v>0</c:v>
                </c:pt>
                <c:pt idx="1" c:formatCode="0.0%">
                  <c:v>0.48062015503876</c:v>
                </c:pt>
                <c:pt idx="2" c:formatCode="0.0%">
                  <c:v>0.0883720930232558</c:v>
                </c:pt>
                <c:pt idx="3" c:formatCode="0.0%">
                  <c:v>0</c:v>
                </c:pt>
                <c:pt idx="4" c:formatCode="0.0%">
                  <c:v>0.013953488372093</c:v>
                </c:pt>
                <c:pt idx="5" c:formatCode="0%">
                  <c:v>0.0635658914728682</c:v>
                </c:pt>
                <c:pt idx="6" c:formatCode="0.0%">
                  <c:v>0.0263565891472868</c:v>
                </c:pt>
                <c:pt idx="7" c:formatCode="0.0%">
                  <c:v>0.0294573643410853</c:v>
                </c:pt>
                <c:pt idx="8" c:formatCode="0.0%">
                  <c:v>0.00155038759689922</c:v>
                </c:pt>
                <c:pt idx="9" c:formatCode="0.00%">
                  <c:v>0.0449612403100775</c:v>
                </c:pt>
                <c:pt idx="10" c:formatCode="0.00%">
                  <c:v>0</c:v>
                </c:pt>
                <c:pt idx="11" c:formatCode="0.0%">
                  <c:v>0.0232558139534884</c:v>
                </c:pt>
                <c:pt idx="12" c:formatCode="0.0%">
                  <c:v>0.0294573643410853</c:v>
                </c:pt>
                <c:pt idx="13" c:formatCode="0.0%">
                  <c:v>0.0248062015503876</c:v>
                </c:pt>
                <c:pt idx="14" c:formatCode="0.0%">
                  <c:v>0.0449612403100775</c:v>
                </c:pt>
                <c:pt idx="15" c:formatCode="0.0%">
                  <c:v>0</c:v>
                </c:pt>
                <c:pt idx="16" c:formatCode="0.00%">
                  <c:v>0.0294573643410853</c:v>
                </c:pt>
                <c:pt idx="17" c:formatCode="0.0%">
                  <c:v>0</c:v>
                </c:pt>
                <c:pt idx="18" c:formatCode="0.0%">
                  <c:v>0.0790697674418605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2805760"/>
        <c:axId val="71574656"/>
      </c:barChart>
      <c:catAx>
        <c:axId val="728057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574656"/>
        <c:crosses val="autoZero"/>
        <c:auto val="1"/>
        <c:lblAlgn val="ctr"/>
        <c:lblOffset val="100"/>
        <c:noMultiLvlLbl val="0"/>
      </c:catAx>
      <c:valAx>
        <c:axId val="71574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80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人为制造不良明细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'5月份'!$AH$37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'5月份'!$AI$36:$AY$36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'5月份'!$AI$37:$AY$37</c:f>
              <c:numCache>
                <c:formatCode>General</c:formatCode>
                <c:ptCount val="17"/>
                <c:pt idx="1">
                  <c:v>0</c:v>
                </c:pt>
                <c:pt idx="2">
                  <c:v>13</c:v>
                </c:pt>
                <c:pt idx="3">
                  <c:v>18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87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'5月份'!$AH$38</c:f>
              <c:strCache>
                <c:ptCount val="1"/>
                <c:pt idx="0">
                  <c:v>占比率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'5月份'!$AI$36:$AY$36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'5月份'!$AI$38:$AY$38</c:f>
              <c:numCache>
                <c:formatCode>General</c:formatCode>
                <c:ptCount val="17"/>
                <c:pt idx="1" c:formatCode="0.0%">
                  <c:v>0</c:v>
                </c:pt>
                <c:pt idx="2" c:formatCode="0.0%">
                  <c:v>0.0896551724137931</c:v>
                </c:pt>
                <c:pt idx="3" c:formatCode="0.0%">
                  <c:v>0.124137931034483</c:v>
                </c:pt>
                <c:pt idx="4" c:formatCode="0.0%">
                  <c:v>0</c:v>
                </c:pt>
                <c:pt idx="5" c:formatCode="0.0%">
                  <c:v>0.096551724137931</c:v>
                </c:pt>
                <c:pt idx="6" c:formatCode="0.0%">
                  <c:v>0</c:v>
                </c:pt>
                <c:pt idx="7" c:formatCode="0.0%">
                  <c:v>0.6</c:v>
                </c:pt>
                <c:pt idx="8" c:formatCode="0.0%">
                  <c:v>0.0344827586206897</c:v>
                </c:pt>
                <c:pt idx="9" c:formatCode="0.0%">
                  <c:v>0</c:v>
                </c:pt>
                <c:pt idx="10" c:formatCode="0.0%">
                  <c:v>0.00689655172413793</c:v>
                </c:pt>
                <c:pt idx="11" c:formatCode="0.0%">
                  <c:v>0</c:v>
                </c:pt>
                <c:pt idx="12" c:formatCode="0.0%">
                  <c:v>0</c:v>
                </c:pt>
                <c:pt idx="13" c:formatCode="0.0%">
                  <c:v>0</c:v>
                </c:pt>
                <c:pt idx="14" c:formatCode="0.0%">
                  <c:v>0</c:v>
                </c:pt>
                <c:pt idx="15" c:formatCode="0.0%">
                  <c:v>0</c:v>
                </c:pt>
                <c:pt idx="16" c:formatCode="0%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9108352"/>
        <c:axId val="79122432"/>
      </c:barChart>
      <c:catAx>
        <c:axId val="791083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122432"/>
        <c:crosses val="autoZero"/>
        <c:auto val="1"/>
        <c:lblAlgn val="ctr"/>
        <c:lblOffset val="100"/>
        <c:noMultiLvlLbl val="0"/>
      </c:catAx>
      <c:valAx>
        <c:axId val="79122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108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每日直通率</a:t>
            </a:r>
          </a:p>
        </c:rich>
      </c:tx>
      <c:layout>
        <c:manualLayout>
          <c:xMode val="edge"/>
          <c:yMode val="edge"/>
          <c:x val="0.375344150116276"/>
          <c:y val="0.01858654555747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'5月份'!$D$2</c:f>
              <c:strCache>
                <c:ptCount val="1"/>
                <c:pt idx="0">
                  <c:v>总投入量</c:v>
                </c:pt>
              </c:strCache>
            </c:strRef>
          </c:tx>
          <c:spPr>
            <a:gradFill>
              <a:gsLst>
                <a:gs pos="0">
                  <a:srgbClr val="FFF386"/>
                </a:gs>
                <a:gs pos="94805">
                  <a:srgbClr val="A2B030"/>
                </a:gs>
                <a:gs pos="49000">
                  <a:srgbClr val="FFC339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'5月份'!$A$3:$C$19</c:f>
              <c:multiLvlStrCache>
                <c:ptCount val="17"/>
                <c:lvl>
                  <c:pt idx="2">
                    <c:v>C21/C30-4G/C31pro</c:v>
                  </c:pt>
                  <c:pt idx="3">
                    <c:v>C21/C30-4G/C31pro</c:v>
                  </c:pt>
                  <c:pt idx="4">
                    <c:v>C20/C21/C31pro</c:v>
                  </c:pt>
                  <c:pt idx="5">
                    <c:v>C20/C21/C30</c:v>
                  </c:pt>
                  <c:pt idx="6">
                    <c:v>C20</c:v>
                  </c:pt>
                  <c:pt idx="7">
                    <c:v>C20/C30/C20-4G</c:v>
                  </c:pt>
                  <c:pt idx="8">
                    <c:v>C20/C30/C30-4G/C31pro</c:v>
                  </c:pt>
                  <c:pt idx="9">
                    <c:v>C20/C30//C31pro</c:v>
                  </c:pt>
                  <c:pt idx="10">
                    <c:v>C20/C51//C31pro/C20-4G</c:v>
                  </c:pt>
                  <c:pt idx="11">
                    <c:v>C31pro/C30-4G</c:v>
                  </c:pt>
                  <c:pt idx="12">
                    <c:v>C31pro定制屏/C20-4G</c:v>
                  </c:pt>
                  <c:pt idx="13">
                    <c:v>C20/C30-4G/C31pro</c:v>
                  </c:pt>
                  <c:pt idx="14">
                    <c:v>C20</c:v>
                  </c:pt>
                  <c:pt idx="15">
                    <c:v>C20</c:v>
                  </c:pt>
                  <c:pt idx="16">
                    <c:v>C21/C20-4G/C31pro</c:v>
                  </c:pt>
                </c:lvl>
                <c:lvl>
                  <c:pt idx="2" c:formatCode="m&quot;月&quot;d&quot;日&quot;">
                    <c:v>5月6日</c:v>
                  </c:pt>
                  <c:pt idx="3" c:formatCode="m&quot;月&quot;d&quot;日&quot;">
                    <c:v>5月7日</c:v>
                  </c:pt>
                  <c:pt idx="4" c:formatCode="m&quot;月&quot;d&quot;日&quot;">
                    <c:v>5月8日</c:v>
                  </c:pt>
                  <c:pt idx="5" c:formatCode="m&quot;月&quot;d&quot;日&quot;">
                    <c:v>5月9日</c:v>
                  </c:pt>
                  <c:pt idx="6" c:formatCode="m&quot;月&quot;d&quot;日&quot;">
                    <c:v>5月10日</c:v>
                  </c:pt>
                  <c:pt idx="7" c:formatCode="m&quot;月&quot;d&quot;日&quot;">
                    <c:v>5月13日</c:v>
                  </c:pt>
                  <c:pt idx="8" c:formatCode="m&quot;月&quot;d&quot;日&quot;">
                    <c:v>5月14日</c:v>
                  </c:pt>
                  <c:pt idx="9" c:formatCode="m&quot;月&quot;d&quot;日&quot;">
                    <c:v>5月15日</c:v>
                  </c:pt>
                  <c:pt idx="10" c:formatCode="m&quot;月&quot;d&quot;日&quot;">
                    <c:v>5月16日</c:v>
                  </c:pt>
                  <c:pt idx="11" c:formatCode="m&quot;月&quot;d&quot;日&quot;">
                    <c:v>5月17日</c:v>
                  </c:pt>
                  <c:pt idx="12" c:formatCode="m&quot;月&quot;d&quot;日&quot;">
                    <c:v>5月18日</c:v>
                  </c:pt>
                  <c:pt idx="13" c:formatCode="m&quot;月&quot;d&quot;日&quot;">
                    <c:v>5月23日</c:v>
                  </c:pt>
                  <c:pt idx="14" c:formatCode="m&quot;月&quot;d&quot;日&quot;">
                    <c:v>5月26日</c:v>
                  </c:pt>
                  <c:pt idx="15" c:formatCode="m&quot;月&quot;d&quot;日&quot;">
                    <c:v>5月28日</c:v>
                  </c:pt>
                  <c:pt idx="16" c:formatCode="m&quot;月&quot;d&quot;日&quot;">
                    <c:v>5月29日</c:v>
                  </c:pt>
                </c:lvl>
              </c:multiLvlStrCache>
            </c:multiLvlStrRef>
          </c:cat>
          <c:val>
            <c:numRef>
              <c:f>'5月份'!$D$3:$D$19</c:f>
              <c:numCache>
                <c:formatCode>General</c:formatCode>
                <c:ptCount val="17"/>
                <c:pt idx="2">
                  <c:v>528</c:v>
                </c:pt>
                <c:pt idx="3">
                  <c:v>998</c:v>
                </c:pt>
                <c:pt idx="4">
                  <c:v>766</c:v>
                </c:pt>
                <c:pt idx="5">
                  <c:v>312</c:v>
                </c:pt>
                <c:pt idx="6">
                  <c:v>529</c:v>
                </c:pt>
                <c:pt idx="7">
                  <c:v>110</c:v>
                </c:pt>
                <c:pt idx="8">
                  <c:v>647</c:v>
                </c:pt>
                <c:pt idx="9">
                  <c:v>911</c:v>
                </c:pt>
                <c:pt idx="10">
                  <c:v>573</c:v>
                </c:pt>
                <c:pt idx="11">
                  <c:v>141</c:v>
                </c:pt>
                <c:pt idx="12">
                  <c:v>666</c:v>
                </c:pt>
                <c:pt idx="13">
                  <c:v>647</c:v>
                </c:pt>
                <c:pt idx="14">
                  <c:v>914</c:v>
                </c:pt>
                <c:pt idx="15">
                  <c:v>381</c:v>
                </c:pt>
                <c:pt idx="16">
                  <c:v>644</c:v>
                </c:pt>
              </c:numCache>
            </c:numRef>
          </c:val>
        </c:ser>
        <c:ser>
          <c:idx val="1"/>
          <c:order val="1"/>
          <c:tx>
            <c:strRef>
              <c:f>'5月份'!$E$2</c:f>
              <c:strCache>
                <c:ptCount val="1"/>
                <c:pt idx="0">
                  <c:v>成品</c:v>
                </c:pt>
              </c:strCache>
            </c:strRef>
          </c:tx>
          <c:spPr>
            <a:gradFill>
              <a:gsLst>
                <a:gs pos="0">
                  <a:srgbClr val="0060EA"/>
                </a:gs>
                <a:gs pos="100000">
                  <a:srgbClr val="00C0FA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'5月份'!$A$3:$C$19</c:f>
              <c:multiLvlStrCache>
                <c:ptCount val="17"/>
                <c:lvl>
                  <c:pt idx="2">
                    <c:v>C21/C30-4G/C31pro</c:v>
                  </c:pt>
                  <c:pt idx="3">
                    <c:v>C21/C30-4G/C31pro</c:v>
                  </c:pt>
                  <c:pt idx="4">
                    <c:v>C20/C21/C31pro</c:v>
                  </c:pt>
                  <c:pt idx="5">
                    <c:v>C20/C21/C30</c:v>
                  </c:pt>
                  <c:pt idx="6">
                    <c:v>C20</c:v>
                  </c:pt>
                  <c:pt idx="7">
                    <c:v>C20/C30/C20-4G</c:v>
                  </c:pt>
                  <c:pt idx="8">
                    <c:v>C20/C30/C30-4G/C31pro</c:v>
                  </c:pt>
                  <c:pt idx="9">
                    <c:v>C20/C30//C31pro</c:v>
                  </c:pt>
                  <c:pt idx="10">
                    <c:v>C20/C51//C31pro/C20-4G</c:v>
                  </c:pt>
                  <c:pt idx="11">
                    <c:v>C31pro/C30-4G</c:v>
                  </c:pt>
                  <c:pt idx="12">
                    <c:v>C31pro定制屏/C20-4G</c:v>
                  </c:pt>
                  <c:pt idx="13">
                    <c:v>C20/C30-4G/C31pro</c:v>
                  </c:pt>
                  <c:pt idx="14">
                    <c:v>C20</c:v>
                  </c:pt>
                  <c:pt idx="15">
                    <c:v>C20</c:v>
                  </c:pt>
                  <c:pt idx="16">
                    <c:v>C21/C20-4G/C31pro</c:v>
                  </c:pt>
                </c:lvl>
                <c:lvl>
                  <c:pt idx="2" c:formatCode="m&quot;月&quot;d&quot;日&quot;">
                    <c:v>5月6日</c:v>
                  </c:pt>
                  <c:pt idx="3" c:formatCode="m&quot;月&quot;d&quot;日&quot;">
                    <c:v>5月7日</c:v>
                  </c:pt>
                  <c:pt idx="4" c:formatCode="m&quot;月&quot;d&quot;日&quot;">
                    <c:v>5月8日</c:v>
                  </c:pt>
                  <c:pt idx="5" c:formatCode="m&quot;月&quot;d&quot;日&quot;">
                    <c:v>5月9日</c:v>
                  </c:pt>
                  <c:pt idx="6" c:formatCode="m&quot;月&quot;d&quot;日&quot;">
                    <c:v>5月10日</c:v>
                  </c:pt>
                  <c:pt idx="7" c:formatCode="m&quot;月&quot;d&quot;日&quot;">
                    <c:v>5月13日</c:v>
                  </c:pt>
                  <c:pt idx="8" c:formatCode="m&quot;月&quot;d&quot;日&quot;">
                    <c:v>5月14日</c:v>
                  </c:pt>
                  <c:pt idx="9" c:formatCode="m&quot;月&quot;d&quot;日&quot;">
                    <c:v>5月15日</c:v>
                  </c:pt>
                  <c:pt idx="10" c:formatCode="m&quot;月&quot;d&quot;日&quot;">
                    <c:v>5月16日</c:v>
                  </c:pt>
                  <c:pt idx="11" c:formatCode="m&quot;月&quot;d&quot;日&quot;">
                    <c:v>5月17日</c:v>
                  </c:pt>
                  <c:pt idx="12" c:formatCode="m&quot;月&quot;d&quot;日&quot;">
                    <c:v>5月18日</c:v>
                  </c:pt>
                  <c:pt idx="13" c:formatCode="m&quot;月&quot;d&quot;日&quot;">
                    <c:v>5月23日</c:v>
                  </c:pt>
                  <c:pt idx="14" c:formatCode="m&quot;月&quot;d&quot;日&quot;">
                    <c:v>5月26日</c:v>
                  </c:pt>
                  <c:pt idx="15" c:formatCode="m&quot;月&quot;d&quot;日&quot;">
                    <c:v>5月28日</c:v>
                  </c:pt>
                  <c:pt idx="16" c:formatCode="m&quot;月&quot;d&quot;日&quot;">
                    <c:v>5月29日</c:v>
                  </c:pt>
                </c:lvl>
              </c:multiLvlStrCache>
            </c:multiLvlStrRef>
          </c:cat>
          <c:val>
            <c:numRef>
              <c:f>'5月份'!$E$3:$E$19</c:f>
              <c:numCache>
                <c:formatCode>General</c:formatCode>
                <c:ptCount val="17"/>
                <c:pt idx="2">
                  <c:v>500</c:v>
                </c:pt>
                <c:pt idx="3">
                  <c:v>931</c:v>
                </c:pt>
                <c:pt idx="4">
                  <c:v>727</c:v>
                </c:pt>
                <c:pt idx="5">
                  <c:v>292</c:v>
                </c:pt>
                <c:pt idx="6">
                  <c:v>480</c:v>
                </c:pt>
                <c:pt idx="7">
                  <c:v>97</c:v>
                </c:pt>
                <c:pt idx="8">
                  <c:v>600</c:v>
                </c:pt>
                <c:pt idx="9">
                  <c:v>900</c:v>
                </c:pt>
                <c:pt idx="10">
                  <c:v>548</c:v>
                </c:pt>
                <c:pt idx="11">
                  <c:v>130</c:v>
                </c:pt>
                <c:pt idx="12">
                  <c:v>619</c:v>
                </c:pt>
                <c:pt idx="13">
                  <c:v>627</c:v>
                </c:pt>
                <c:pt idx="14">
                  <c:v>850</c:v>
                </c:pt>
                <c:pt idx="15">
                  <c:v>361</c:v>
                </c:pt>
                <c:pt idx="16">
                  <c:v>599</c:v>
                </c:pt>
              </c:numCache>
            </c:numRef>
          </c:val>
        </c:ser>
        <c:ser>
          <c:idx val="2"/>
          <c:order val="2"/>
          <c:tx>
            <c:strRef>
              <c:f>'5月份'!$F$2</c:f>
              <c:strCache>
                <c:ptCount val="1"/>
                <c:pt idx="0">
                  <c:v>不良品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'5月份'!$A$3:$C$19</c:f>
              <c:multiLvlStrCache>
                <c:ptCount val="17"/>
                <c:lvl>
                  <c:pt idx="2">
                    <c:v>C21/C30-4G/C31pro</c:v>
                  </c:pt>
                  <c:pt idx="3">
                    <c:v>C21/C30-4G/C31pro</c:v>
                  </c:pt>
                  <c:pt idx="4">
                    <c:v>C20/C21/C31pro</c:v>
                  </c:pt>
                  <c:pt idx="5">
                    <c:v>C20/C21/C30</c:v>
                  </c:pt>
                  <c:pt idx="6">
                    <c:v>C20</c:v>
                  </c:pt>
                  <c:pt idx="7">
                    <c:v>C20/C30/C20-4G</c:v>
                  </c:pt>
                  <c:pt idx="8">
                    <c:v>C20/C30/C30-4G/C31pro</c:v>
                  </c:pt>
                  <c:pt idx="9">
                    <c:v>C20/C30//C31pro</c:v>
                  </c:pt>
                  <c:pt idx="10">
                    <c:v>C20/C51//C31pro/C20-4G</c:v>
                  </c:pt>
                  <c:pt idx="11">
                    <c:v>C31pro/C30-4G</c:v>
                  </c:pt>
                  <c:pt idx="12">
                    <c:v>C31pro定制屏/C20-4G</c:v>
                  </c:pt>
                  <c:pt idx="13">
                    <c:v>C20/C30-4G/C31pro</c:v>
                  </c:pt>
                  <c:pt idx="14">
                    <c:v>C20</c:v>
                  </c:pt>
                  <c:pt idx="15">
                    <c:v>C20</c:v>
                  </c:pt>
                  <c:pt idx="16">
                    <c:v>C21/C20-4G/C31pro</c:v>
                  </c:pt>
                </c:lvl>
                <c:lvl>
                  <c:pt idx="2" c:formatCode="m&quot;月&quot;d&quot;日&quot;">
                    <c:v>5月6日</c:v>
                  </c:pt>
                  <c:pt idx="3" c:formatCode="m&quot;月&quot;d&quot;日&quot;">
                    <c:v>5月7日</c:v>
                  </c:pt>
                  <c:pt idx="4" c:formatCode="m&quot;月&quot;d&quot;日&quot;">
                    <c:v>5月8日</c:v>
                  </c:pt>
                  <c:pt idx="5" c:formatCode="m&quot;月&quot;d&quot;日&quot;">
                    <c:v>5月9日</c:v>
                  </c:pt>
                  <c:pt idx="6" c:formatCode="m&quot;月&quot;d&quot;日&quot;">
                    <c:v>5月10日</c:v>
                  </c:pt>
                  <c:pt idx="7" c:formatCode="m&quot;月&quot;d&quot;日&quot;">
                    <c:v>5月13日</c:v>
                  </c:pt>
                  <c:pt idx="8" c:formatCode="m&quot;月&quot;d&quot;日&quot;">
                    <c:v>5月14日</c:v>
                  </c:pt>
                  <c:pt idx="9" c:formatCode="m&quot;月&quot;d&quot;日&quot;">
                    <c:v>5月15日</c:v>
                  </c:pt>
                  <c:pt idx="10" c:formatCode="m&quot;月&quot;d&quot;日&quot;">
                    <c:v>5月16日</c:v>
                  </c:pt>
                  <c:pt idx="11" c:formatCode="m&quot;月&quot;d&quot;日&quot;">
                    <c:v>5月17日</c:v>
                  </c:pt>
                  <c:pt idx="12" c:formatCode="m&quot;月&quot;d&quot;日&quot;">
                    <c:v>5月18日</c:v>
                  </c:pt>
                  <c:pt idx="13" c:formatCode="m&quot;月&quot;d&quot;日&quot;">
                    <c:v>5月23日</c:v>
                  </c:pt>
                  <c:pt idx="14" c:formatCode="m&quot;月&quot;d&quot;日&quot;">
                    <c:v>5月26日</c:v>
                  </c:pt>
                  <c:pt idx="15" c:formatCode="m&quot;月&quot;d&quot;日&quot;">
                    <c:v>5月28日</c:v>
                  </c:pt>
                  <c:pt idx="16" c:formatCode="m&quot;月&quot;d&quot;日&quot;">
                    <c:v>5月29日</c:v>
                  </c:pt>
                </c:lvl>
              </c:multiLvlStrCache>
            </c:multiLvlStrRef>
          </c:cat>
          <c:val>
            <c:numRef>
              <c:f>'5月份'!$F$3:$F$19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79036"/>
        <c:axId val="743554955"/>
      </c:barChart>
      <c:lineChart>
        <c:grouping val="stacked"/>
        <c:varyColors val="0"/>
        <c:ser>
          <c:idx val="3"/>
          <c:order val="3"/>
          <c:tx>
            <c:strRef>
              <c:f>'5月份'!$G$2</c:f>
              <c:strCache>
                <c:ptCount val="1"/>
                <c:pt idx="0">
                  <c:v>直通率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'5月份'!$A$3:$C$19</c:f>
              <c:multiLvlStrCache>
                <c:ptCount val="17"/>
                <c:lvl>
                  <c:pt idx="2">
                    <c:v>C21/C30-4G/C31pro</c:v>
                  </c:pt>
                  <c:pt idx="3">
                    <c:v>C21/C30-4G/C31pro</c:v>
                  </c:pt>
                  <c:pt idx="4">
                    <c:v>C20/C21/C31pro</c:v>
                  </c:pt>
                  <c:pt idx="5">
                    <c:v>C20/C21/C30</c:v>
                  </c:pt>
                  <c:pt idx="6">
                    <c:v>C20</c:v>
                  </c:pt>
                  <c:pt idx="7">
                    <c:v>C20/C30/C20-4G</c:v>
                  </c:pt>
                  <c:pt idx="8">
                    <c:v>C20/C30/C30-4G/C31pro</c:v>
                  </c:pt>
                  <c:pt idx="9">
                    <c:v>C20/C30//C31pro</c:v>
                  </c:pt>
                  <c:pt idx="10">
                    <c:v>C20/C51//C31pro/C20-4G</c:v>
                  </c:pt>
                  <c:pt idx="11">
                    <c:v>C31pro/C30-4G</c:v>
                  </c:pt>
                  <c:pt idx="12">
                    <c:v>C31pro定制屏/C20-4G</c:v>
                  </c:pt>
                  <c:pt idx="13">
                    <c:v>C20/C30-4G/C31pro</c:v>
                  </c:pt>
                  <c:pt idx="14">
                    <c:v>C20</c:v>
                  </c:pt>
                  <c:pt idx="15">
                    <c:v>C20</c:v>
                  </c:pt>
                  <c:pt idx="16">
                    <c:v>C21/C20-4G/C31pro</c:v>
                  </c:pt>
                </c:lvl>
                <c:lvl>
                  <c:pt idx="2" c:formatCode="m&quot;月&quot;d&quot;日&quot;">
                    <c:v>5月6日</c:v>
                  </c:pt>
                  <c:pt idx="3" c:formatCode="m&quot;月&quot;d&quot;日&quot;">
                    <c:v>5月7日</c:v>
                  </c:pt>
                  <c:pt idx="4" c:formatCode="m&quot;月&quot;d&quot;日&quot;">
                    <c:v>5月8日</c:v>
                  </c:pt>
                  <c:pt idx="5" c:formatCode="m&quot;月&quot;d&quot;日&quot;">
                    <c:v>5月9日</c:v>
                  </c:pt>
                  <c:pt idx="6" c:formatCode="m&quot;月&quot;d&quot;日&quot;">
                    <c:v>5月10日</c:v>
                  </c:pt>
                  <c:pt idx="7" c:formatCode="m&quot;月&quot;d&quot;日&quot;">
                    <c:v>5月13日</c:v>
                  </c:pt>
                  <c:pt idx="8" c:formatCode="m&quot;月&quot;d&quot;日&quot;">
                    <c:v>5月14日</c:v>
                  </c:pt>
                  <c:pt idx="9" c:formatCode="m&quot;月&quot;d&quot;日&quot;">
                    <c:v>5月15日</c:v>
                  </c:pt>
                  <c:pt idx="10" c:formatCode="m&quot;月&quot;d&quot;日&quot;">
                    <c:v>5月16日</c:v>
                  </c:pt>
                  <c:pt idx="11" c:formatCode="m&quot;月&quot;d&quot;日&quot;">
                    <c:v>5月17日</c:v>
                  </c:pt>
                  <c:pt idx="12" c:formatCode="m&quot;月&quot;d&quot;日&quot;">
                    <c:v>5月18日</c:v>
                  </c:pt>
                  <c:pt idx="13" c:formatCode="m&quot;月&quot;d&quot;日&quot;">
                    <c:v>5月23日</c:v>
                  </c:pt>
                  <c:pt idx="14" c:formatCode="m&quot;月&quot;d&quot;日&quot;">
                    <c:v>5月26日</c:v>
                  </c:pt>
                  <c:pt idx="15" c:formatCode="m&quot;月&quot;d&quot;日&quot;">
                    <c:v>5月28日</c:v>
                  </c:pt>
                  <c:pt idx="16" c:formatCode="m&quot;月&quot;d&quot;日&quot;">
                    <c:v>5月29日</c:v>
                  </c:pt>
                </c:lvl>
              </c:multiLvlStrCache>
            </c:multiLvlStrRef>
          </c:cat>
          <c:val>
            <c:numRef>
              <c:f>'5月份'!$G$3:$G$19</c:f>
              <c:numCache>
                <c:formatCode>General</c:formatCode>
                <c:ptCount val="17"/>
                <c:pt idx="2" c:formatCode="0.00%">
                  <c:v>0.946969696969697</c:v>
                </c:pt>
                <c:pt idx="3" c:formatCode="0.00%">
                  <c:v>0.932865731462926</c:v>
                </c:pt>
                <c:pt idx="4" c:formatCode="0.00%">
                  <c:v>0.949086161879896</c:v>
                </c:pt>
                <c:pt idx="5" c:formatCode="0.00%">
                  <c:v>0.935897435897436</c:v>
                </c:pt>
                <c:pt idx="6" c:formatCode="0.00%">
                  <c:v>0.907372400756144</c:v>
                </c:pt>
                <c:pt idx="7" c:formatCode="0.00%">
                  <c:v>0.881818181818182</c:v>
                </c:pt>
                <c:pt idx="8" c:formatCode="0.00%">
                  <c:v>0.927357032457496</c:v>
                </c:pt>
                <c:pt idx="9" c:formatCode="0.00%">
                  <c:v>0.987925356750823</c:v>
                </c:pt>
                <c:pt idx="10" c:formatCode="0.00%">
                  <c:v>0.956369982547993</c:v>
                </c:pt>
                <c:pt idx="11" c:formatCode="0.00%">
                  <c:v>0.921985815602837</c:v>
                </c:pt>
                <c:pt idx="12" c:formatCode="0.00%">
                  <c:v>0.929429429429429</c:v>
                </c:pt>
                <c:pt idx="13" c:formatCode="0.00%">
                  <c:v>0.969088098918083</c:v>
                </c:pt>
                <c:pt idx="14" c:formatCode="0.00%">
                  <c:v>0.929978118161926</c:v>
                </c:pt>
                <c:pt idx="15" c:formatCode="0.00%">
                  <c:v>0.94750656167979</c:v>
                </c:pt>
                <c:pt idx="16" c:formatCode="0.00%">
                  <c:v>0.930124223602484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7084285"/>
        <c:axId val="139249891"/>
      </c:lineChart>
      <c:catAx>
        <c:axId val="790579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554955"/>
        <c:crosses val="autoZero"/>
        <c:auto val="1"/>
        <c:lblAlgn val="ctr"/>
        <c:lblOffset val="100"/>
        <c:noMultiLvlLbl val="0"/>
      </c:catAx>
      <c:valAx>
        <c:axId val="7435549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79036"/>
        <c:crosses val="autoZero"/>
        <c:crossBetween val="between"/>
      </c:valAx>
      <c:catAx>
        <c:axId val="71708428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249891"/>
        <c:crosses val="autoZero"/>
        <c:auto val="1"/>
        <c:lblAlgn val="ctr"/>
        <c:lblOffset val="100"/>
        <c:noMultiLvlLbl val="0"/>
      </c:catAx>
      <c:valAx>
        <c:axId val="139249891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2700" cmpd="sng">
            <a:solidFill>
              <a:schemeClr val="accent4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084285"/>
        <c:crosses val="max"/>
        <c:crossBetween val="between"/>
        <c:dispUnits>
          <c:builtInUnit val="thousands"/>
          <c:dispUnitsLbl>
            <c:layout/>
            <c:tx>
              <c:rich>
                <a:bodyPr rot="-5400000" spcFirstLastPara="0" vertOverflow="ellipsis" vert="horz" wrap="square" anchor="ctr" anchorCtr="1">
                  <a:spAutoFit/>
                </a:bodyPr>
                <a:lstStyle/>
                <a:p>
                  <a:pPr defTabSz="914400">
                    <a:defRPr lang="zh-CN"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直通率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solidFill>
          <a:schemeClr val="accent5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368207211783"/>
          <c:y val="0.02074424529160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人为制造不良明细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'1月份 '!$AG$37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'1月份 '!$AH$36:$AX$36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'1月份 '!$AH$37:$AX$37</c:f>
              <c:numCache>
                <c:formatCode>General</c:formatCode>
                <c:ptCount val="17"/>
                <c:pt idx="1">
                  <c:v>10</c:v>
                </c:pt>
                <c:pt idx="2">
                  <c:v>9</c:v>
                </c:pt>
                <c:pt idx="3">
                  <c:v>31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'1月份 '!$AG$38</c:f>
              <c:strCache>
                <c:ptCount val="1"/>
                <c:pt idx="0">
                  <c:v>占比率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'1月份 '!$AH$36:$AX$36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'1月份 '!$AH$38:$AX$38</c:f>
              <c:numCache>
                <c:formatCode>General</c:formatCode>
                <c:ptCount val="17"/>
                <c:pt idx="1" c:formatCode="0.0%">
                  <c:v>0.0377358490566038</c:v>
                </c:pt>
                <c:pt idx="2" c:formatCode="0.0%">
                  <c:v>0.0339622641509434</c:v>
                </c:pt>
                <c:pt idx="3" c:formatCode="0.0%">
                  <c:v>0.116981132075472</c:v>
                </c:pt>
                <c:pt idx="4" c:formatCode="0.0%">
                  <c:v>0</c:v>
                </c:pt>
                <c:pt idx="5" c:formatCode="0.0%">
                  <c:v>0.0264150943396226</c:v>
                </c:pt>
                <c:pt idx="6" c:formatCode="0.0%">
                  <c:v>0</c:v>
                </c:pt>
                <c:pt idx="7" c:formatCode="0.0%">
                  <c:v>0.754716981132076</c:v>
                </c:pt>
                <c:pt idx="8" c:formatCode="0.0%">
                  <c:v>0</c:v>
                </c:pt>
                <c:pt idx="9" c:formatCode="0.0%">
                  <c:v>0</c:v>
                </c:pt>
                <c:pt idx="10" c:formatCode="0.0%">
                  <c:v>0.0264150943396226</c:v>
                </c:pt>
                <c:pt idx="11" c:formatCode="0.0%">
                  <c:v>0.00377358490566038</c:v>
                </c:pt>
                <c:pt idx="12" c:formatCode="0.0%">
                  <c:v>0</c:v>
                </c:pt>
                <c:pt idx="13" c:formatCode="0.0%">
                  <c:v>0</c:v>
                </c:pt>
                <c:pt idx="14" c:formatCode="0.0%">
                  <c:v>0</c:v>
                </c:pt>
                <c:pt idx="15" c:formatCode="0.0%">
                  <c:v>0</c:v>
                </c:pt>
                <c:pt idx="16" c:formatCode="0%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1600000"/>
        <c:axId val="71601536"/>
      </c:barChart>
      <c:catAx>
        <c:axId val="716000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601536"/>
        <c:crosses val="autoZero"/>
        <c:auto val="1"/>
        <c:lblAlgn val="ctr"/>
        <c:lblOffset val="100"/>
        <c:noMultiLvlLbl val="0"/>
      </c:catAx>
      <c:valAx>
        <c:axId val="71601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600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制程来料异常明细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51986166538978"/>
          <c:y val="0.289485581979082"/>
          <c:w val="0.969602766692204"/>
          <c:h val="0.439383864895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'2月份 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'2月份 '!$K$37:$AC$37</c:f>
              <c:numCache>
                <c:formatCode>General</c:formatCode>
                <c:ptCount val="19"/>
                <c:pt idx="0">
                  <c:v>0</c:v>
                </c:pt>
                <c:pt idx="1">
                  <c:v>127</c:v>
                </c:pt>
                <c:pt idx="2">
                  <c:v>26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28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15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19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'2月份 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'2月份 '!$K$38:$AC$38</c:f>
              <c:numCache>
                <c:formatCode>General</c:formatCode>
                <c:ptCount val="19"/>
                <c:pt idx="0">
                  <c:v>0</c:v>
                </c:pt>
                <c:pt idx="1" c:formatCode="0.0%">
                  <c:v>0.461818181818182</c:v>
                </c:pt>
                <c:pt idx="2" c:formatCode="0.0%">
                  <c:v>0.0945454545454545</c:v>
                </c:pt>
                <c:pt idx="3" c:formatCode="0.0%">
                  <c:v>0.00727272727272727</c:v>
                </c:pt>
                <c:pt idx="4" c:formatCode="0.0%">
                  <c:v>0</c:v>
                </c:pt>
                <c:pt idx="5" c:formatCode="0%">
                  <c:v>0.00727272727272727</c:v>
                </c:pt>
                <c:pt idx="6" c:formatCode="0.0%">
                  <c:v>0.0181818181818182</c:v>
                </c:pt>
                <c:pt idx="7" c:formatCode="0.0%">
                  <c:v>0.0254545454545455</c:v>
                </c:pt>
                <c:pt idx="8" c:formatCode="0.0%">
                  <c:v>0.0109090909090909</c:v>
                </c:pt>
                <c:pt idx="9" c:formatCode="0.00%">
                  <c:v>0.101818181818182</c:v>
                </c:pt>
                <c:pt idx="10" c:formatCode="0.00%">
                  <c:v>0.00727272727272727</c:v>
                </c:pt>
                <c:pt idx="11" c:formatCode="0.0%">
                  <c:v>0.0254545454545455</c:v>
                </c:pt>
                <c:pt idx="12" c:formatCode="0.0%">
                  <c:v>0.00727272727272727</c:v>
                </c:pt>
                <c:pt idx="13" c:formatCode="0.0%">
                  <c:v>0.0545454545454545</c:v>
                </c:pt>
                <c:pt idx="14" c:formatCode="0.0%">
                  <c:v>0.0181818181818182</c:v>
                </c:pt>
                <c:pt idx="15" c:formatCode="0.0%">
                  <c:v>0</c:v>
                </c:pt>
                <c:pt idx="16" c:formatCode="0.00%">
                  <c:v>0.0181818181818182</c:v>
                </c:pt>
                <c:pt idx="17" c:formatCode="0.0%">
                  <c:v>0</c:v>
                </c:pt>
                <c:pt idx="18" c:formatCode="0.0%">
                  <c:v>0.0690909090909091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2831744"/>
        <c:axId val="72833280"/>
      </c:barChart>
      <c:catAx>
        <c:axId val="728317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833280"/>
        <c:crosses val="autoZero"/>
        <c:auto val="1"/>
        <c:lblAlgn val="ctr"/>
        <c:lblOffset val="100"/>
        <c:noMultiLvlLbl val="0"/>
      </c:catAx>
      <c:valAx>
        <c:axId val="72833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831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人为制造不良明细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'2月份 '!$AG$37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'2月份 '!$AH$36:$AX$36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'2月份 '!$AH$37:$AX$37</c:f>
              <c:numCache>
                <c:formatCode>General</c:formatCode>
                <c:ptCount val="17"/>
                <c:pt idx="1">
                  <c:v>0</c:v>
                </c:pt>
                <c:pt idx="2">
                  <c:v>12</c:v>
                </c:pt>
                <c:pt idx="3">
                  <c:v>11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170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'2月份 '!$AG$38</c:f>
              <c:strCache>
                <c:ptCount val="1"/>
                <c:pt idx="0">
                  <c:v>占比率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'2月份 '!$AH$36:$AX$36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'2月份 '!$AH$38:$AX$38</c:f>
              <c:numCache>
                <c:formatCode>General</c:formatCode>
                <c:ptCount val="17"/>
                <c:pt idx="1" c:formatCode="0.0%">
                  <c:v>0</c:v>
                </c:pt>
                <c:pt idx="2" c:formatCode="0.0%">
                  <c:v>0.0563380281690141</c:v>
                </c:pt>
                <c:pt idx="3" c:formatCode="0.0%">
                  <c:v>0.0516431924882629</c:v>
                </c:pt>
                <c:pt idx="4" c:formatCode="0.0%">
                  <c:v>0</c:v>
                </c:pt>
                <c:pt idx="5" c:formatCode="0.0%">
                  <c:v>0.00938967136150235</c:v>
                </c:pt>
                <c:pt idx="6" c:formatCode="0.0%">
                  <c:v>0</c:v>
                </c:pt>
                <c:pt idx="7" c:formatCode="0.0%">
                  <c:v>0.7981220657277</c:v>
                </c:pt>
                <c:pt idx="8" c:formatCode="0.0%">
                  <c:v>0</c:v>
                </c:pt>
                <c:pt idx="9" c:formatCode="0.0%">
                  <c:v>0</c:v>
                </c:pt>
                <c:pt idx="10" c:formatCode="0.0%">
                  <c:v>0.0610328638497653</c:v>
                </c:pt>
                <c:pt idx="11" c:formatCode="0.0%">
                  <c:v>0</c:v>
                </c:pt>
                <c:pt idx="12" c:formatCode="0.0%">
                  <c:v>0</c:v>
                </c:pt>
                <c:pt idx="13" c:formatCode="0.0%">
                  <c:v>0</c:v>
                </c:pt>
                <c:pt idx="14" c:formatCode="0.0%">
                  <c:v>0</c:v>
                </c:pt>
                <c:pt idx="15" c:formatCode="0.0%">
                  <c:v>0</c:v>
                </c:pt>
                <c:pt idx="16" c:formatCode="0%">
                  <c:v>0.00469483568075117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2866816"/>
        <c:axId val="78586624"/>
      </c:barChart>
      <c:catAx>
        <c:axId val="728668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586624"/>
        <c:crosses val="autoZero"/>
        <c:auto val="1"/>
        <c:lblAlgn val="ctr"/>
        <c:lblOffset val="100"/>
        <c:noMultiLvlLbl val="0"/>
      </c:catAx>
      <c:valAx>
        <c:axId val="78586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8668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制程来料异常明细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51986166538978"/>
          <c:y val="0.289485581979082"/>
          <c:w val="0.969602766692204"/>
          <c:h val="0.439383864895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'3月份 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'3月份 '!$K$37:$AC$37</c:f>
              <c:numCache>
                <c:formatCode>General</c:formatCode>
                <c:ptCount val="19"/>
                <c:pt idx="0">
                  <c:v>0</c:v>
                </c:pt>
                <c:pt idx="1">
                  <c:v>188</c:v>
                </c:pt>
                <c:pt idx="2">
                  <c:v>37</c:v>
                </c:pt>
                <c:pt idx="3">
                  <c:v>0</c:v>
                </c:pt>
                <c:pt idx="4">
                  <c:v>2</c:v>
                </c:pt>
                <c:pt idx="5">
                  <c:v>67</c:v>
                </c:pt>
                <c:pt idx="6">
                  <c:v>4</c:v>
                </c:pt>
                <c:pt idx="7">
                  <c:v>5</c:v>
                </c:pt>
                <c:pt idx="8">
                  <c:v>20</c:v>
                </c:pt>
                <c:pt idx="9">
                  <c:v>2</c:v>
                </c:pt>
                <c:pt idx="10">
                  <c:v>0</c:v>
                </c:pt>
                <c:pt idx="11">
                  <c:v>30</c:v>
                </c:pt>
                <c:pt idx="12">
                  <c:v>44</c:v>
                </c:pt>
                <c:pt idx="13">
                  <c:v>6</c:v>
                </c:pt>
                <c:pt idx="14">
                  <c:v>12</c:v>
                </c:pt>
                <c:pt idx="15">
                  <c:v>0</c:v>
                </c:pt>
                <c:pt idx="16">
                  <c:v>13</c:v>
                </c:pt>
                <c:pt idx="17">
                  <c:v>0</c:v>
                </c:pt>
                <c:pt idx="18">
                  <c:v>20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'3月份 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'3月份 '!$K$38:$AC$38</c:f>
              <c:numCache>
                <c:formatCode>General</c:formatCode>
                <c:ptCount val="19"/>
                <c:pt idx="0">
                  <c:v>0</c:v>
                </c:pt>
                <c:pt idx="1" c:formatCode="0.0%">
                  <c:v>0.342440801457195</c:v>
                </c:pt>
                <c:pt idx="2" c:formatCode="0.0%">
                  <c:v>0.0673952641165756</c:v>
                </c:pt>
                <c:pt idx="3" c:formatCode="0.0%">
                  <c:v>0</c:v>
                </c:pt>
                <c:pt idx="4" c:formatCode="0.0%">
                  <c:v>0.00364298724954463</c:v>
                </c:pt>
                <c:pt idx="5" c:formatCode="0%">
                  <c:v>0.122040072859745</c:v>
                </c:pt>
                <c:pt idx="6" c:formatCode="0.0%">
                  <c:v>0.00728597449908925</c:v>
                </c:pt>
                <c:pt idx="7" c:formatCode="0.0%">
                  <c:v>0.00910746812386157</c:v>
                </c:pt>
                <c:pt idx="8" c:formatCode="0.0%">
                  <c:v>0.0364298724954463</c:v>
                </c:pt>
                <c:pt idx="9" c:formatCode="0.00%">
                  <c:v>0.00364298724954463</c:v>
                </c:pt>
                <c:pt idx="10" c:formatCode="0.00%">
                  <c:v>0</c:v>
                </c:pt>
                <c:pt idx="11" c:formatCode="0.0%">
                  <c:v>0.0546448087431694</c:v>
                </c:pt>
                <c:pt idx="12" c:formatCode="0.0%">
                  <c:v>0.0801457194899818</c:v>
                </c:pt>
                <c:pt idx="13" c:formatCode="0.0%">
                  <c:v>0.0109289617486339</c:v>
                </c:pt>
                <c:pt idx="14" c:formatCode="0.0%">
                  <c:v>0.0218579234972678</c:v>
                </c:pt>
                <c:pt idx="15" c:formatCode="0.0%">
                  <c:v>0</c:v>
                </c:pt>
                <c:pt idx="16" c:formatCode="0.00%">
                  <c:v>0.0236794171220401</c:v>
                </c:pt>
                <c:pt idx="17" c:formatCode="0.0%">
                  <c:v>0</c:v>
                </c:pt>
                <c:pt idx="18" c:formatCode="0.0%">
                  <c:v>0.0364298724954463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8649216"/>
        <c:axId val="78650752"/>
      </c:barChart>
      <c:catAx>
        <c:axId val="786492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50752"/>
        <c:crosses val="autoZero"/>
        <c:auto val="1"/>
        <c:lblAlgn val="ctr"/>
        <c:lblOffset val="100"/>
        <c:noMultiLvlLbl val="0"/>
      </c:catAx>
      <c:valAx>
        <c:axId val="7865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49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人为制造不良明细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'3月份 '!$AH$37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'3月份 '!$AI$36:$AY$36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'3月份 '!$AI$37:$AY$37</c:f>
              <c:numCache>
                <c:formatCode>General</c:formatCode>
                <c:ptCount val="17"/>
                <c:pt idx="1">
                  <c:v>6</c:v>
                </c:pt>
                <c:pt idx="2">
                  <c:v>1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0</c:v>
                </c:pt>
                <c:pt idx="7">
                  <c:v>534</c:v>
                </c:pt>
                <c:pt idx="8">
                  <c:v>1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'3月份 '!$AH$38</c:f>
              <c:strCache>
                <c:ptCount val="1"/>
                <c:pt idx="0">
                  <c:v>占比率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'3月份 '!$AI$36:$AY$36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'3月份 '!$AI$38:$AY$38</c:f>
              <c:numCache>
                <c:formatCode>General</c:formatCode>
                <c:ptCount val="17"/>
                <c:pt idx="1" c:formatCode="0.0%">
                  <c:v>0.00981996726677578</c:v>
                </c:pt>
                <c:pt idx="2" c:formatCode="0.0%">
                  <c:v>0.0016366612111293</c:v>
                </c:pt>
                <c:pt idx="3" c:formatCode="0.0%">
                  <c:v>0.0310965630114566</c:v>
                </c:pt>
                <c:pt idx="4" c:formatCode="0.0%">
                  <c:v>0.027823240589198</c:v>
                </c:pt>
                <c:pt idx="5" c:formatCode="0.0%">
                  <c:v>0.0310965630114566</c:v>
                </c:pt>
                <c:pt idx="6" c:formatCode="0.0%">
                  <c:v>0</c:v>
                </c:pt>
                <c:pt idx="7" c:formatCode="0.0%">
                  <c:v>0.873977086743044</c:v>
                </c:pt>
                <c:pt idx="8" c:formatCode="0.0%">
                  <c:v>0.0016366612111293</c:v>
                </c:pt>
                <c:pt idx="9" c:formatCode="0.0%">
                  <c:v>0</c:v>
                </c:pt>
                <c:pt idx="10" c:formatCode="0.0%">
                  <c:v>0.0212765957446809</c:v>
                </c:pt>
                <c:pt idx="11" c:formatCode="0.0%">
                  <c:v>0</c:v>
                </c:pt>
                <c:pt idx="12" c:formatCode="0.0%">
                  <c:v>0</c:v>
                </c:pt>
                <c:pt idx="13" c:formatCode="0.0%">
                  <c:v>0</c:v>
                </c:pt>
                <c:pt idx="14" c:formatCode="0.0%">
                  <c:v>0</c:v>
                </c:pt>
                <c:pt idx="15" c:formatCode="0.0%">
                  <c:v>0</c:v>
                </c:pt>
                <c:pt idx="16" c:formatCode="0%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8696832"/>
        <c:axId val="78698368"/>
      </c:barChart>
      <c:catAx>
        <c:axId val="786968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98368"/>
        <c:crosses val="autoZero"/>
        <c:auto val="1"/>
        <c:lblAlgn val="ctr"/>
        <c:lblOffset val="100"/>
        <c:noMultiLvlLbl val="0"/>
      </c:catAx>
      <c:valAx>
        <c:axId val="78698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96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制程来料异常明细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51986166538978"/>
          <c:y val="0.289485581979082"/>
          <c:w val="0.969602766692204"/>
          <c:h val="0.439383864895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'4月份'!$K$36:$AC$36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'4月份'!$K$37:$AC$37</c:f>
              <c:numCache>
                <c:formatCode>General</c:formatCode>
                <c:ptCount val="19"/>
                <c:pt idx="0">
                  <c:v>0</c:v>
                </c:pt>
                <c:pt idx="1">
                  <c:v>125</c:v>
                </c:pt>
                <c:pt idx="2">
                  <c:v>41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8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7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'4月份'!$K$36:$AC$36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'4月份'!$K$38:$AC$38</c:f>
              <c:numCache>
                <c:formatCode>General</c:formatCode>
                <c:ptCount val="19"/>
                <c:pt idx="0">
                  <c:v>0</c:v>
                </c:pt>
                <c:pt idx="1" c:formatCode="0.0%">
                  <c:v>0.506072874493927</c:v>
                </c:pt>
                <c:pt idx="2" c:formatCode="0.0%">
                  <c:v>0.165991902834008</c:v>
                </c:pt>
                <c:pt idx="3" c:formatCode="0.0%">
                  <c:v>0</c:v>
                </c:pt>
                <c:pt idx="4" c:formatCode="0.0%">
                  <c:v>0.0242914979757085</c:v>
                </c:pt>
                <c:pt idx="5" c:formatCode="0%">
                  <c:v>0.00404858299595142</c:v>
                </c:pt>
                <c:pt idx="6" c:formatCode="0.0%">
                  <c:v>0.00809716599190283</c:v>
                </c:pt>
                <c:pt idx="7" c:formatCode="0.0%">
                  <c:v>0.1417004048583</c:v>
                </c:pt>
                <c:pt idx="8" c:formatCode="0.0%">
                  <c:v>0.0161943319838057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%">
                  <c:v>0.0323886639676113</c:v>
                </c:pt>
                <c:pt idx="12" c:formatCode="0.0%">
                  <c:v>0.0121457489878543</c:v>
                </c:pt>
                <c:pt idx="13" c:formatCode="0.0%">
                  <c:v>0.00404858299595142</c:v>
                </c:pt>
                <c:pt idx="14" c:formatCode="0.0%">
                  <c:v>0.0323886639676113</c:v>
                </c:pt>
                <c:pt idx="15" c:formatCode="0.0%">
                  <c:v>0</c:v>
                </c:pt>
                <c:pt idx="16" c:formatCode="0.00%">
                  <c:v>0.0121457489878543</c:v>
                </c:pt>
                <c:pt idx="17" c:formatCode="0.0%">
                  <c:v>0.00404858299595142</c:v>
                </c:pt>
                <c:pt idx="18" c:formatCode="0.0%">
                  <c:v>0.0283400809716599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9198848"/>
        <c:axId val="79212928"/>
      </c:barChart>
      <c:catAx>
        <c:axId val="791988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212928"/>
        <c:crosses val="autoZero"/>
        <c:auto val="1"/>
        <c:lblAlgn val="ctr"/>
        <c:lblOffset val="100"/>
        <c:noMultiLvlLbl val="0"/>
      </c:catAx>
      <c:valAx>
        <c:axId val="79212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19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人为制造不良明细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'4月份'!$AH$37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'4月份'!$AI$36:$AY$36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'4月份'!$AI$37:$AY$37</c:f>
              <c:numCache>
                <c:formatCode>General</c:formatCode>
                <c:ptCount val="17"/>
                <c:pt idx="1">
                  <c:v>17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14</c:v>
                </c:pt>
                <c:pt idx="6">
                  <c:v>0</c:v>
                </c:pt>
                <c:pt idx="7">
                  <c:v>197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'4月份'!$AH$38</c:f>
              <c:strCache>
                <c:ptCount val="1"/>
                <c:pt idx="0">
                  <c:v>占比率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'4月份'!$AI$36:$AY$36</c:f>
              <c:strCache>
                <c:ptCount val="17"/>
                <c:pt idx="1">
                  <c:v>线插错</c:v>
                </c:pt>
                <c:pt idx="2">
                  <c:v>线断</c:v>
                </c:pt>
                <c:pt idx="3">
                  <c:v>线脱落</c:v>
                </c:pt>
                <c:pt idx="4">
                  <c:v>压线</c:v>
                </c:pt>
                <c:pt idx="5">
                  <c:v>线没插到位</c:v>
                </c:pt>
                <c:pt idx="6">
                  <c:v>溢胶</c:v>
                </c:pt>
                <c:pt idx="7">
                  <c:v>镜头异物</c:v>
                </c:pt>
                <c:pt idx="8">
                  <c:v>螺丝没锁到位</c:v>
                </c:pt>
                <c:pt idx="9">
                  <c:v>镜头底座错位</c:v>
                </c:pt>
                <c:pt idx="10">
                  <c:v>调焦不良</c:v>
                </c:pt>
                <c:pt idx="11">
                  <c:v>硅胶装反</c:v>
                </c:pt>
                <c:pt idx="12">
                  <c:v>密封圈外漏</c:v>
                </c:pt>
                <c:pt idx="13">
                  <c:v>SD卡槽损坏</c:v>
                </c:pt>
                <c:pt idx="14">
                  <c:v>电源插口损坏</c:v>
                </c:pt>
                <c:pt idx="15">
                  <c:v>TF卡座损坏</c:v>
                </c:pt>
                <c:pt idx="16">
                  <c:v>按键没装配到位</c:v>
                </c:pt>
              </c:strCache>
            </c:strRef>
          </c:cat>
          <c:val>
            <c:numRef>
              <c:f>'4月份'!$AI$38:$AY$38</c:f>
              <c:numCache>
                <c:formatCode>General</c:formatCode>
                <c:ptCount val="17"/>
                <c:pt idx="1" c:formatCode="0.0%">
                  <c:v>0.0648854961832061</c:v>
                </c:pt>
                <c:pt idx="2" c:formatCode="0.0%">
                  <c:v>0.0190839694656489</c:v>
                </c:pt>
                <c:pt idx="3" c:formatCode="0.0%">
                  <c:v>0.0343511450381679</c:v>
                </c:pt>
                <c:pt idx="4" c:formatCode="0.0%">
                  <c:v>0.0114503816793893</c:v>
                </c:pt>
                <c:pt idx="5" c:formatCode="0.0%">
                  <c:v>0.0534351145038168</c:v>
                </c:pt>
                <c:pt idx="6" c:formatCode="0.0%">
                  <c:v>0</c:v>
                </c:pt>
                <c:pt idx="7" c:formatCode="0.0%">
                  <c:v>0.751908396946565</c:v>
                </c:pt>
                <c:pt idx="8" c:formatCode="0.0%">
                  <c:v>0</c:v>
                </c:pt>
                <c:pt idx="9" c:formatCode="0.0%">
                  <c:v>0</c:v>
                </c:pt>
                <c:pt idx="10" c:formatCode="0.0%">
                  <c:v>0.0152671755725191</c:v>
                </c:pt>
                <c:pt idx="11" c:formatCode="0.0%">
                  <c:v>0.00763358778625954</c:v>
                </c:pt>
                <c:pt idx="12" c:formatCode="0.0%">
                  <c:v>0</c:v>
                </c:pt>
                <c:pt idx="13" c:formatCode="0.0%">
                  <c:v>0.00381679389312977</c:v>
                </c:pt>
                <c:pt idx="14" c:formatCode="0.0%">
                  <c:v>0</c:v>
                </c:pt>
                <c:pt idx="15" c:formatCode="0.0%">
                  <c:v>0</c:v>
                </c:pt>
                <c:pt idx="16" c:formatCode="0%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9041664"/>
        <c:axId val="79043200"/>
      </c:barChart>
      <c:catAx>
        <c:axId val="790416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043200"/>
        <c:crosses val="autoZero"/>
        <c:auto val="1"/>
        <c:lblAlgn val="ctr"/>
        <c:lblOffset val="100"/>
        <c:noMultiLvlLbl val="0"/>
      </c:catAx>
      <c:valAx>
        <c:axId val="79043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041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制程来料异常明细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51986166538978"/>
          <c:y val="0.289485581979083"/>
          <c:w val="0.969602766692204"/>
          <c:h val="0.439383864895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'5月份'!$K$36:$AC$36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'5月份'!$K$37:$AC$37</c:f>
              <c:numCache>
                <c:formatCode>General</c:formatCode>
                <c:ptCount val="19"/>
                <c:pt idx="0">
                  <c:v>0</c:v>
                </c:pt>
                <c:pt idx="1">
                  <c:v>102</c:v>
                </c:pt>
                <c:pt idx="2">
                  <c:v>21</c:v>
                </c:pt>
                <c:pt idx="3">
                  <c:v>0</c:v>
                </c:pt>
                <c:pt idx="4">
                  <c:v>14</c:v>
                </c:pt>
                <c:pt idx="5">
                  <c:v>1</c:v>
                </c:pt>
                <c:pt idx="6">
                  <c:v>2</c:v>
                </c:pt>
                <c:pt idx="7">
                  <c:v>33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20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'5月份'!$K$36:$AC$36</c:f>
              <c:strCache>
                <c:ptCount val="19"/>
                <c:pt idx="0">
                  <c:v>物料名称</c:v>
                </c:pt>
                <c:pt idx="1">
                  <c:v>主板</c:v>
                </c:pt>
                <c:pt idx="2">
                  <c:v>副板</c:v>
                </c:pt>
                <c:pt idx="3">
                  <c:v>天线</c:v>
                </c:pt>
                <c:pt idx="4">
                  <c:v>灯板</c:v>
                </c:pt>
                <c:pt idx="5">
                  <c:v>电源板</c:v>
                </c:pt>
                <c:pt idx="6">
                  <c:v>灯线</c:v>
                </c:pt>
                <c:pt idx="7">
                  <c:v>DC线</c:v>
                </c:pt>
                <c:pt idx="8">
                  <c:v>FPC线</c:v>
                </c:pt>
                <c:pt idx="9">
                  <c:v>转盘</c:v>
                </c:pt>
                <c:pt idx="10">
                  <c:v>底壳</c:v>
                </c:pt>
                <c:pt idx="11">
                  <c:v>显示屏</c:v>
                </c:pt>
                <c:pt idx="12">
                  <c:v>按键板</c:v>
                </c:pt>
                <c:pt idx="13">
                  <c:v>按键连接线</c:v>
                </c:pt>
                <c:pt idx="14">
                  <c:v>镜头切换器</c:v>
                </c:pt>
                <c:pt idx="15">
                  <c:v>镜头</c:v>
                </c:pt>
                <c:pt idx="16">
                  <c:v>喇叭</c:v>
                </c:pt>
                <c:pt idx="17">
                  <c:v>咪头</c:v>
                </c:pt>
                <c:pt idx="18">
                  <c:v>电机</c:v>
                </c:pt>
              </c:strCache>
            </c:strRef>
          </c:cat>
          <c:val>
            <c:numRef>
              <c:f>'5月份'!$K$38:$AC$38</c:f>
              <c:numCache>
                <c:formatCode>General</c:formatCode>
                <c:ptCount val="19"/>
                <c:pt idx="0">
                  <c:v>0</c:v>
                </c:pt>
                <c:pt idx="1" c:formatCode="0.0%">
                  <c:v>0.426778242677824</c:v>
                </c:pt>
                <c:pt idx="2" c:formatCode="0.0%">
                  <c:v>0.0878661087866109</c:v>
                </c:pt>
                <c:pt idx="3" c:formatCode="0.0%">
                  <c:v>0</c:v>
                </c:pt>
                <c:pt idx="4" c:formatCode="0.0%">
                  <c:v>0.0585774058577406</c:v>
                </c:pt>
                <c:pt idx="5" c:formatCode="0%">
                  <c:v>0.00418410041841004</c:v>
                </c:pt>
                <c:pt idx="6" c:formatCode="0.0%">
                  <c:v>0.00836820083682008</c:v>
                </c:pt>
                <c:pt idx="7" c:formatCode="0.0%">
                  <c:v>0.138075313807531</c:v>
                </c:pt>
                <c:pt idx="8" c:formatCode="0.0%">
                  <c:v>0.00418410041841004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%">
                  <c:v>0.0334728033472803</c:v>
                </c:pt>
                <c:pt idx="12" c:formatCode="0.0%">
                  <c:v>0.0125523012552301</c:v>
                </c:pt>
                <c:pt idx="13" c:formatCode="0.0%">
                  <c:v>0</c:v>
                </c:pt>
                <c:pt idx="14" c:formatCode="0.0%">
                  <c:v>0.0418410041841004</c:v>
                </c:pt>
                <c:pt idx="15" c:formatCode="0.0%">
                  <c:v>0</c:v>
                </c:pt>
                <c:pt idx="16" c:formatCode="0.00%">
                  <c:v>0.00418410041841004</c:v>
                </c:pt>
                <c:pt idx="17" c:formatCode="0.0%">
                  <c:v>0</c:v>
                </c:pt>
                <c:pt idx="18" c:formatCode="0.0%">
                  <c:v>0.0836820083682008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352896"/>
        <c:axId val="70354432"/>
      </c:barChart>
      <c:catAx>
        <c:axId val="703528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354432"/>
        <c:crosses val="autoZero"/>
        <c:auto val="1"/>
        <c:lblAlgn val="ctr"/>
        <c:lblOffset val="100"/>
        <c:noMultiLvlLbl val="0"/>
      </c:catAx>
      <c:valAx>
        <c:axId val="7035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352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409574</xdr:colOff>
      <xdr:row>40</xdr:row>
      <xdr:rowOff>381000</xdr:rowOff>
    </xdr:from>
    <xdr:to>
      <xdr:col>29</xdr:col>
      <xdr:colOff>28575</xdr:colOff>
      <xdr:row>46</xdr:row>
      <xdr:rowOff>161925</xdr:rowOff>
    </xdr:to>
    <xdr:graphicFrame>
      <xdr:nvGraphicFramePr>
        <xdr:cNvPr id="2" name="图表 1"/>
        <xdr:cNvGraphicFramePr/>
      </xdr:nvGraphicFramePr>
      <xdr:xfrm>
        <a:off x="4429760" y="14270990"/>
        <a:ext cx="9468485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180974</xdr:colOff>
      <xdr:row>40</xdr:row>
      <xdr:rowOff>142875</xdr:rowOff>
    </xdr:from>
    <xdr:to>
      <xdr:col>55</xdr:col>
      <xdr:colOff>28575</xdr:colOff>
      <xdr:row>47</xdr:row>
      <xdr:rowOff>28575</xdr:rowOff>
    </xdr:to>
    <xdr:graphicFrame>
      <xdr:nvGraphicFramePr>
        <xdr:cNvPr id="3" name="图表 2"/>
        <xdr:cNvGraphicFramePr/>
      </xdr:nvGraphicFramePr>
      <xdr:xfrm>
        <a:off x="14478635" y="14032865"/>
        <a:ext cx="1058291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409574</xdr:colOff>
      <xdr:row>40</xdr:row>
      <xdr:rowOff>381000</xdr:rowOff>
    </xdr:from>
    <xdr:to>
      <xdr:col>29</xdr:col>
      <xdr:colOff>28575</xdr:colOff>
      <xdr:row>46</xdr:row>
      <xdr:rowOff>161925</xdr:rowOff>
    </xdr:to>
    <xdr:graphicFrame>
      <xdr:nvGraphicFramePr>
        <xdr:cNvPr id="2" name="图表 1"/>
        <xdr:cNvGraphicFramePr/>
      </xdr:nvGraphicFramePr>
      <xdr:xfrm>
        <a:off x="4429760" y="14270990"/>
        <a:ext cx="9468485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180974</xdr:colOff>
      <xdr:row>40</xdr:row>
      <xdr:rowOff>142875</xdr:rowOff>
    </xdr:from>
    <xdr:to>
      <xdr:col>55</xdr:col>
      <xdr:colOff>28575</xdr:colOff>
      <xdr:row>47</xdr:row>
      <xdr:rowOff>28575</xdr:rowOff>
    </xdr:to>
    <xdr:graphicFrame>
      <xdr:nvGraphicFramePr>
        <xdr:cNvPr id="3" name="图表 2"/>
        <xdr:cNvGraphicFramePr/>
      </xdr:nvGraphicFramePr>
      <xdr:xfrm>
        <a:off x="14478635" y="14032865"/>
        <a:ext cx="1058291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409574</xdr:colOff>
      <xdr:row>40</xdr:row>
      <xdr:rowOff>381000</xdr:rowOff>
    </xdr:from>
    <xdr:to>
      <xdr:col>30</xdr:col>
      <xdr:colOff>28575</xdr:colOff>
      <xdr:row>46</xdr:row>
      <xdr:rowOff>161925</xdr:rowOff>
    </xdr:to>
    <xdr:graphicFrame>
      <xdr:nvGraphicFramePr>
        <xdr:cNvPr id="2" name="图表 1"/>
        <xdr:cNvGraphicFramePr/>
      </xdr:nvGraphicFramePr>
      <xdr:xfrm>
        <a:off x="4429760" y="14270990"/>
        <a:ext cx="989711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180974</xdr:colOff>
      <xdr:row>40</xdr:row>
      <xdr:rowOff>142875</xdr:rowOff>
    </xdr:from>
    <xdr:to>
      <xdr:col>56</xdr:col>
      <xdr:colOff>28575</xdr:colOff>
      <xdr:row>47</xdr:row>
      <xdr:rowOff>28575</xdr:rowOff>
    </xdr:to>
    <xdr:graphicFrame>
      <xdr:nvGraphicFramePr>
        <xdr:cNvPr id="3" name="图表 2"/>
        <xdr:cNvGraphicFramePr/>
      </xdr:nvGraphicFramePr>
      <xdr:xfrm>
        <a:off x="14907260" y="14032865"/>
        <a:ext cx="1058291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409574</xdr:colOff>
      <xdr:row>40</xdr:row>
      <xdr:rowOff>381000</xdr:rowOff>
    </xdr:from>
    <xdr:to>
      <xdr:col>30</xdr:col>
      <xdr:colOff>28575</xdr:colOff>
      <xdr:row>46</xdr:row>
      <xdr:rowOff>161925</xdr:rowOff>
    </xdr:to>
    <xdr:graphicFrame>
      <xdr:nvGraphicFramePr>
        <xdr:cNvPr id="2" name="图表 1"/>
        <xdr:cNvGraphicFramePr/>
      </xdr:nvGraphicFramePr>
      <xdr:xfrm>
        <a:off x="4429760" y="14270990"/>
        <a:ext cx="989711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180974</xdr:colOff>
      <xdr:row>40</xdr:row>
      <xdr:rowOff>142875</xdr:rowOff>
    </xdr:from>
    <xdr:to>
      <xdr:col>56</xdr:col>
      <xdr:colOff>28575</xdr:colOff>
      <xdr:row>47</xdr:row>
      <xdr:rowOff>28575</xdr:rowOff>
    </xdr:to>
    <xdr:graphicFrame>
      <xdr:nvGraphicFramePr>
        <xdr:cNvPr id="3" name="图表 2"/>
        <xdr:cNvGraphicFramePr/>
      </xdr:nvGraphicFramePr>
      <xdr:xfrm>
        <a:off x="14907260" y="14032865"/>
        <a:ext cx="1058291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409574</xdr:colOff>
      <xdr:row>40</xdr:row>
      <xdr:rowOff>381000</xdr:rowOff>
    </xdr:from>
    <xdr:to>
      <xdr:col>30</xdr:col>
      <xdr:colOff>28575</xdr:colOff>
      <xdr:row>46</xdr:row>
      <xdr:rowOff>161925</xdr:rowOff>
    </xdr:to>
    <xdr:graphicFrame>
      <xdr:nvGraphicFramePr>
        <xdr:cNvPr id="2" name="图表 1"/>
        <xdr:cNvGraphicFramePr/>
      </xdr:nvGraphicFramePr>
      <xdr:xfrm>
        <a:off x="3420110" y="14270990"/>
        <a:ext cx="989711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180974</xdr:colOff>
      <xdr:row>40</xdr:row>
      <xdr:rowOff>142875</xdr:rowOff>
    </xdr:from>
    <xdr:to>
      <xdr:col>56</xdr:col>
      <xdr:colOff>28575</xdr:colOff>
      <xdr:row>47</xdr:row>
      <xdr:rowOff>28575</xdr:rowOff>
    </xdr:to>
    <xdr:graphicFrame>
      <xdr:nvGraphicFramePr>
        <xdr:cNvPr id="3" name="图表 2"/>
        <xdr:cNvGraphicFramePr/>
      </xdr:nvGraphicFramePr>
      <xdr:xfrm>
        <a:off x="13897610" y="14032865"/>
        <a:ext cx="1058291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2</xdr:row>
      <xdr:rowOff>190500</xdr:rowOff>
    </xdr:from>
    <xdr:to>
      <xdr:col>36</xdr:col>
      <xdr:colOff>89535</xdr:colOff>
      <xdr:row>21</xdr:row>
      <xdr:rowOff>254635</xdr:rowOff>
    </xdr:to>
    <xdr:graphicFrame>
      <xdr:nvGraphicFramePr>
        <xdr:cNvPr id="4" name="图表 3"/>
        <xdr:cNvGraphicFramePr/>
      </xdr:nvGraphicFramePr>
      <xdr:xfrm>
        <a:off x="1972945" y="552450"/>
        <a:ext cx="13976985" cy="6972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DM52"/>
  <sheetViews>
    <sheetView tabSelected="1" workbookViewId="0">
      <pane ySplit="4" topLeftCell="A23" activePane="bottomLeft" state="frozen"/>
      <selection/>
      <selection pane="bottomLeft" activeCell="I34" sqref="I34"/>
    </sheetView>
  </sheetViews>
  <sheetFormatPr defaultColWidth="9" defaultRowHeight="14.25"/>
  <cols>
    <col min="1" max="1" width="7.875" style="1" customWidth="1"/>
    <col min="2" max="2" width="10.2583333333333" style="1" customWidth="1"/>
    <col min="3" max="3" width="7.125" style="1" customWidth="1"/>
    <col min="4" max="4" width="6.75833333333333" style="1" customWidth="1"/>
    <col min="5" max="5" width="6" style="1" customWidth="1"/>
    <col min="6" max="6" width="6.125" style="2" customWidth="1"/>
    <col min="7" max="7" width="8.625" style="2" customWidth="1"/>
    <col min="8" max="8" width="7.625" style="2" customWidth="1"/>
    <col min="9" max="9" width="7.375" style="2" customWidth="1"/>
    <col min="10" max="10" width="5.625" style="2" customWidth="1"/>
    <col min="11" max="11" width="7.375" style="2" customWidth="1"/>
    <col min="12" max="42" width="5.625" style="2" customWidth="1"/>
    <col min="43" max="43" width="5.875" style="2" customWidth="1"/>
    <col min="44" max="60" width="5.625" style="2" customWidth="1"/>
    <col min="61" max="64" width="6.125" style="2" customWidth="1"/>
    <col min="65" max="65" width="5.625" style="2" customWidth="1"/>
    <col min="66" max="111" width="4" style="2" customWidth="1"/>
    <col min="112" max="112" width="4.375" style="2" customWidth="1"/>
    <col min="113" max="115" width="4" style="2" customWidth="1"/>
    <col min="116" max="116" width="8.625" style="1" customWidth="1"/>
    <col min="117" max="16384" width="9" style="3"/>
  </cols>
  <sheetData>
    <row r="1" spans="1:116">
      <c r="A1" s="2" t="s">
        <v>0</v>
      </c>
      <c r="B1" s="2"/>
      <c r="C1" s="2"/>
      <c r="D1" s="2"/>
      <c r="E1" s="2"/>
      <c r="DL1" s="2"/>
    </row>
    <row r="2" spans="1:11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44" t="s">
        <v>9</v>
      </c>
      <c r="J2" s="65" t="s">
        <v>8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98"/>
      <c r="BK2" s="98"/>
      <c r="BL2" s="66"/>
      <c r="BM2" s="66"/>
      <c r="BN2" s="66"/>
      <c r="BO2" s="66"/>
      <c r="BP2" s="66"/>
      <c r="BQ2" s="65" t="s">
        <v>10</v>
      </c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123"/>
    </row>
    <row r="3" ht="36.95" customHeight="1" spans="1:116">
      <c r="A3" s="7"/>
      <c r="B3" s="7"/>
      <c r="C3" s="7"/>
      <c r="D3" s="7"/>
      <c r="E3" s="7"/>
      <c r="F3" s="7"/>
      <c r="G3" s="8"/>
      <c r="H3" s="9"/>
      <c r="I3" s="46"/>
      <c r="J3" s="67" t="s">
        <v>11</v>
      </c>
      <c r="K3" s="68"/>
      <c r="L3" s="68"/>
      <c r="M3" s="68"/>
      <c r="N3" s="68"/>
      <c r="O3" s="68"/>
      <c r="P3" s="69"/>
      <c r="Q3" s="67" t="s">
        <v>12</v>
      </c>
      <c r="R3" s="69"/>
      <c r="S3" s="67" t="s">
        <v>13</v>
      </c>
      <c r="T3" s="68"/>
      <c r="U3" s="68"/>
      <c r="V3" s="68"/>
      <c r="W3" s="68"/>
      <c r="X3" s="68"/>
      <c r="Y3" s="69"/>
      <c r="Z3" s="67" t="s">
        <v>14</v>
      </c>
      <c r="AA3" s="68"/>
      <c r="AB3" s="68"/>
      <c r="AC3" s="69"/>
      <c r="AD3" s="81" t="s">
        <v>15</v>
      </c>
      <c r="AE3" s="82"/>
      <c r="AF3" s="67" t="s">
        <v>16</v>
      </c>
      <c r="AG3" s="68"/>
      <c r="AH3" s="68"/>
      <c r="AI3" s="69"/>
      <c r="AJ3" s="69" t="s">
        <v>17</v>
      </c>
      <c r="AK3" s="67" t="s">
        <v>18</v>
      </c>
      <c r="AL3" s="68"/>
      <c r="AM3" s="69"/>
      <c r="AN3" s="67" t="s">
        <v>19</v>
      </c>
      <c r="AO3" s="68"/>
      <c r="AP3" s="68"/>
      <c r="AQ3" s="69"/>
      <c r="AR3" s="68" t="s">
        <v>20</v>
      </c>
      <c r="AS3" s="68"/>
      <c r="AT3" s="68"/>
      <c r="AU3" s="67" t="s">
        <v>21</v>
      </c>
      <c r="AV3" s="68"/>
      <c r="AW3" s="69"/>
      <c r="AX3" s="94" t="s">
        <v>22</v>
      </c>
      <c r="AY3" s="67" t="s">
        <v>23</v>
      </c>
      <c r="AZ3" s="68"/>
      <c r="BA3" s="68"/>
      <c r="BB3" s="68"/>
      <c r="BC3" s="68"/>
      <c r="BD3" s="68"/>
      <c r="BE3" s="68"/>
      <c r="BF3" s="69"/>
      <c r="BG3" s="67" t="s">
        <v>24</v>
      </c>
      <c r="BH3" s="68"/>
      <c r="BI3" s="68"/>
      <c r="BJ3" s="67" t="s">
        <v>25</v>
      </c>
      <c r="BK3" s="69"/>
      <c r="BL3" s="69" t="s">
        <v>26</v>
      </c>
      <c r="BM3" s="100" t="s">
        <v>27</v>
      </c>
      <c r="BN3" s="101" t="s">
        <v>28</v>
      </c>
      <c r="BO3" s="102"/>
      <c r="BP3" s="102"/>
      <c r="BQ3" s="102"/>
      <c r="BR3" s="105"/>
      <c r="BS3" s="106" t="s">
        <v>29</v>
      </c>
      <c r="BT3" s="107"/>
      <c r="BU3" s="107"/>
      <c r="BV3" s="107"/>
      <c r="BW3" s="107"/>
      <c r="BX3" s="107"/>
      <c r="BY3" s="107"/>
      <c r="BZ3" s="111"/>
      <c r="CA3" s="106" t="s">
        <v>23</v>
      </c>
      <c r="CB3" s="107"/>
      <c r="CC3" s="107"/>
      <c r="CD3" s="107"/>
      <c r="CE3" s="107"/>
      <c r="CF3" s="111"/>
      <c r="CG3" s="106" t="s">
        <v>30</v>
      </c>
      <c r="CH3" s="107"/>
      <c r="CI3" s="111"/>
      <c r="CJ3" s="113" t="s">
        <v>31</v>
      </c>
      <c r="CK3" s="114"/>
      <c r="CL3" s="115"/>
      <c r="CM3" s="106" t="s">
        <v>32</v>
      </c>
      <c r="CN3" s="111"/>
      <c r="CO3" s="107" t="s">
        <v>21</v>
      </c>
      <c r="CP3" s="107"/>
      <c r="CQ3" s="111"/>
      <c r="CR3" s="106" t="s">
        <v>33</v>
      </c>
      <c r="CS3" s="107"/>
      <c r="CT3" s="111"/>
      <c r="CU3" s="106" t="s">
        <v>14</v>
      </c>
      <c r="CV3" s="107"/>
      <c r="CW3" s="111"/>
      <c r="CX3" s="118" t="s">
        <v>15</v>
      </c>
      <c r="CY3" s="106" t="s">
        <v>34</v>
      </c>
      <c r="CZ3" s="107"/>
      <c r="DA3" s="111"/>
      <c r="DB3" s="106" t="s">
        <v>35</v>
      </c>
      <c r="DC3" s="111"/>
      <c r="DD3" s="106" t="s">
        <v>36</v>
      </c>
      <c r="DE3" s="107"/>
      <c r="DF3" s="107"/>
      <c r="DG3" s="107"/>
      <c r="DH3" s="111"/>
      <c r="DI3" s="106" t="s">
        <v>11</v>
      </c>
      <c r="DJ3" s="107"/>
      <c r="DK3" s="111"/>
      <c r="DL3" s="4" t="s">
        <v>37</v>
      </c>
    </row>
    <row r="4" ht="51" customHeight="1" spans="1:116">
      <c r="A4" s="10"/>
      <c r="B4" s="10"/>
      <c r="C4" s="10"/>
      <c r="D4" s="10"/>
      <c r="E4" s="10"/>
      <c r="F4" s="10"/>
      <c r="G4" s="11"/>
      <c r="H4" s="12"/>
      <c r="I4" s="48"/>
      <c r="J4" s="40" t="s">
        <v>38</v>
      </c>
      <c r="K4" s="40" t="s">
        <v>39</v>
      </c>
      <c r="L4" s="40" t="s">
        <v>40</v>
      </c>
      <c r="M4" s="40" t="s">
        <v>41</v>
      </c>
      <c r="N4" s="40" t="s">
        <v>42</v>
      </c>
      <c r="O4" s="40" t="s">
        <v>43</v>
      </c>
      <c r="P4" s="40" t="s">
        <v>44</v>
      </c>
      <c r="Q4" s="40" t="s">
        <v>38</v>
      </c>
      <c r="R4" s="40" t="s">
        <v>44</v>
      </c>
      <c r="S4" s="71" t="s">
        <v>41</v>
      </c>
      <c r="T4" s="71" t="s">
        <v>45</v>
      </c>
      <c r="U4" s="71" t="s">
        <v>38</v>
      </c>
      <c r="V4" s="71" t="s">
        <v>46</v>
      </c>
      <c r="W4" s="71" t="s">
        <v>47</v>
      </c>
      <c r="X4" s="71" t="s">
        <v>48</v>
      </c>
      <c r="Y4" s="71" t="s">
        <v>42</v>
      </c>
      <c r="Z4" s="71" t="s">
        <v>49</v>
      </c>
      <c r="AA4" s="71" t="s">
        <v>41</v>
      </c>
      <c r="AB4" s="71" t="s">
        <v>46</v>
      </c>
      <c r="AC4" s="71" t="s">
        <v>38</v>
      </c>
      <c r="AD4" s="71" t="s">
        <v>44</v>
      </c>
      <c r="AE4" s="71" t="s">
        <v>38</v>
      </c>
      <c r="AF4" s="71" t="s">
        <v>50</v>
      </c>
      <c r="AG4" s="71" t="s">
        <v>51</v>
      </c>
      <c r="AH4" s="71" t="s">
        <v>52</v>
      </c>
      <c r="AI4" s="71" t="s">
        <v>38</v>
      </c>
      <c r="AJ4" s="71" t="s">
        <v>38</v>
      </c>
      <c r="AK4" s="71" t="s">
        <v>41</v>
      </c>
      <c r="AL4" s="71" t="s">
        <v>53</v>
      </c>
      <c r="AM4" s="71" t="s">
        <v>38</v>
      </c>
      <c r="AN4" s="71" t="s">
        <v>38</v>
      </c>
      <c r="AO4" s="71" t="s">
        <v>41</v>
      </c>
      <c r="AP4" s="71" t="s">
        <v>54</v>
      </c>
      <c r="AQ4" s="71" t="s">
        <v>45</v>
      </c>
      <c r="AR4" s="71" t="s">
        <v>52</v>
      </c>
      <c r="AS4" s="71" t="s">
        <v>41</v>
      </c>
      <c r="AT4" s="71" t="s">
        <v>38</v>
      </c>
      <c r="AU4" s="71" t="s">
        <v>55</v>
      </c>
      <c r="AV4" s="71" t="s">
        <v>50</v>
      </c>
      <c r="AW4" s="71" t="s">
        <v>56</v>
      </c>
      <c r="AX4" s="71" t="s">
        <v>38</v>
      </c>
      <c r="AY4" s="71" t="s">
        <v>38</v>
      </c>
      <c r="AZ4" s="71" t="s">
        <v>45</v>
      </c>
      <c r="BA4" s="71" t="s">
        <v>54</v>
      </c>
      <c r="BB4" s="71" t="s">
        <v>41</v>
      </c>
      <c r="BC4" s="71" t="s">
        <v>57</v>
      </c>
      <c r="BD4" s="71" t="s">
        <v>42</v>
      </c>
      <c r="BE4" s="71" t="s">
        <v>58</v>
      </c>
      <c r="BF4" s="71" t="s">
        <v>59</v>
      </c>
      <c r="BG4" s="71" t="s">
        <v>60</v>
      </c>
      <c r="BH4" s="71" t="s">
        <v>38</v>
      </c>
      <c r="BI4" s="71" t="s">
        <v>61</v>
      </c>
      <c r="BJ4" s="99" t="s">
        <v>38</v>
      </c>
      <c r="BK4" s="99" t="s">
        <v>62</v>
      </c>
      <c r="BL4" s="71" t="s">
        <v>38</v>
      </c>
      <c r="BM4" s="71" t="s">
        <v>38</v>
      </c>
      <c r="BN4" s="103" t="s">
        <v>63</v>
      </c>
      <c r="BO4" s="103" t="s">
        <v>64</v>
      </c>
      <c r="BP4" s="103" t="s">
        <v>65</v>
      </c>
      <c r="BQ4" s="103" t="s">
        <v>66</v>
      </c>
      <c r="BR4" s="103" t="s">
        <v>67</v>
      </c>
      <c r="BS4" s="104" t="s">
        <v>68</v>
      </c>
      <c r="BT4" s="104" t="s">
        <v>65</v>
      </c>
      <c r="BU4" s="104" t="s">
        <v>63</v>
      </c>
      <c r="BV4" s="104" t="s">
        <v>69</v>
      </c>
      <c r="BW4" s="104" t="s">
        <v>70</v>
      </c>
      <c r="BX4" s="104" t="s">
        <v>71</v>
      </c>
      <c r="BY4" s="104" t="s">
        <v>72</v>
      </c>
      <c r="BZ4" s="104" t="s">
        <v>73</v>
      </c>
      <c r="CA4" s="104" t="s">
        <v>74</v>
      </c>
      <c r="CB4" s="48" t="s">
        <v>68</v>
      </c>
      <c r="CC4" s="48" t="s">
        <v>75</v>
      </c>
      <c r="CD4" s="48" t="s">
        <v>76</v>
      </c>
      <c r="CE4" s="48" t="s">
        <v>67</v>
      </c>
      <c r="CF4" s="48" t="s">
        <v>77</v>
      </c>
      <c r="CG4" s="48" t="s">
        <v>65</v>
      </c>
      <c r="CH4" s="48" t="s">
        <v>63</v>
      </c>
      <c r="CI4" s="48" t="s">
        <v>78</v>
      </c>
      <c r="CJ4" s="116" t="s">
        <v>66</v>
      </c>
      <c r="CK4" s="116" t="s">
        <v>79</v>
      </c>
      <c r="CL4" s="117" t="s">
        <v>80</v>
      </c>
      <c r="CM4" s="117" t="s">
        <v>81</v>
      </c>
      <c r="CN4" s="117" t="s">
        <v>82</v>
      </c>
      <c r="CO4" s="103" t="s">
        <v>71</v>
      </c>
      <c r="CP4" s="117" t="s">
        <v>83</v>
      </c>
      <c r="CQ4" s="117" t="s">
        <v>84</v>
      </c>
      <c r="CR4" s="103" t="s">
        <v>85</v>
      </c>
      <c r="CS4" s="103" t="s">
        <v>86</v>
      </c>
      <c r="CT4" s="103" t="s">
        <v>87</v>
      </c>
      <c r="CU4" s="103" t="s">
        <v>65</v>
      </c>
      <c r="CV4" s="103" t="s">
        <v>88</v>
      </c>
      <c r="CW4" s="103" t="s">
        <v>68</v>
      </c>
      <c r="CX4" s="103" t="s">
        <v>89</v>
      </c>
      <c r="CY4" s="103" t="s">
        <v>90</v>
      </c>
      <c r="CZ4" s="103" t="s">
        <v>63</v>
      </c>
      <c r="DA4" s="103" t="s">
        <v>91</v>
      </c>
      <c r="DB4" s="103" t="s">
        <v>71</v>
      </c>
      <c r="DC4" s="103" t="s">
        <v>92</v>
      </c>
      <c r="DD4" s="103" t="s">
        <v>68</v>
      </c>
      <c r="DE4" s="103" t="s">
        <v>65</v>
      </c>
      <c r="DF4" s="103" t="s">
        <v>64</v>
      </c>
      <c r="DG4" s="103" t="s">
        <v>93</v>
      </c>
      <c r="DH4" s="103" t="s">
        <v>94</v>
      </c>
      <c r="DI4" s="103" t="s">
        <v>65</v>
      </c>
      <c r="DJ4" s="103" t="s">
        <v>95</v>
      </c>
      <c r="DK4" s="103" t="s">
        <v>96</v>
      </c>
      <c r="DL4" s="10"/>
    </row>
    <row r="5" ht="24" customHeight="1" spans="1:117">
      <c r="A5" s="13">
        <v>45293</v>
      </c>
      <c r="B5" s="14" t="s">
        <v>97</v>
      </c>
      <c r="C5" s="15" t="s">
        <v>98</v>
      </c>
      <c r="D5" s="16">
        <f t="shared" ref="D5:D33" si="0">E5+F5</f>
        <v>628</v>
      </c>
      <c r="E5" s="17">
        <v>600</v>
      </c>
      <c r="F5" s="18">
        <v>28</v>
      </c>
      <c r="G5" s="19">
        <f t="shared" ref="G5:G34" si="1">E5/D5</f>
        <v>0.955414012738854</v>
      </c>
      <c r="H5" s="20">
        <f t="shared" ref="H5:H33" si="2">SUM(J5:BM5)/D5</f>
        <v>0.0286624203821656</v>
      </c>
      <c r="I5" s="70">
        <f t="shared" ref="I5:I33" si="3">SUM(BN5:DK5)/D5</f>
        <v>0.00796178343949045</v>
      </c>
      <c r="J5" s="40">
        <v>2</v>
      </c>
      <c r="K5" s="40"/>
      <c r="L5" s="40"/>
      <c r="M5" s="40"/>
      <c r="N5" s="40"/>
      <c r="O5" s="40"/>
      <c r="P5" s="40"/>
      <c r="Q5" s="40"/>
      <c r="R5" s="40"/>
      <c r="S5" s="71"/>
      <c r="T5" s="71"/>
      <c r="U5" s="71"/>
      <c r="V5" s="71"/>
      <c r="W5" s="71"/>
      <c r="X5" s="71"/>
      <c r="Y5" s="71"/>
      <c r="Z5" s="71"/>
      <c r="AA5" s="71"/>
      <c r="AB5" s="71"/>
      <c r="AC5" s="71">
        <v>3</v>
      </c>
      <c r="AD5" s="71"/>
      <c r="AE5" s="71"/>
      <c r="AF5" s="71"/>
      <c r="AG5" s="71"/>
      <c r="AH5" s="71"/>
      <c r="AI5" s="71"/>
      <c r="AJ5" s="71"/>
      <c r="AK5" s="71"/>
      <c r="AL5" s="71"/>
      <c r="AM5" s="71">
        <v>1</v>
      </c>
      <c r="AN5" s="71"/>
      <c r="AO5" s="71">
        <v>5</v>
      </c>
      <c r="AP5" s="71"/>
      <c r="AQ5" s="71"/>
      <c r="AR5" s="71">
        <v>1</v>
      </c>
      <c r="AS5" s="71"/>
      <c r="AT5" s="71"/>
      <c r="AU5" s="71"/>
      <c r="AV5" s="71">
        <v>1</v>
      </c>
      <c r="AW5" s="71"/>
      <c r="AX5" s="71"/>
      <c r="AY5" s="71"/>
      <c r="AZ5" s="71"/>
      <c r="BA5" s="71"/>
      <c r="BB5" s="71"/>
      <c r="BC5" s="71"/>
      <c r="BD5" s="71"/>
      <c r="BE5" s="71">
        <v>2</v>
      </c>
      <c r="BF5" s="71"/>
      <c r="BG5" s="71"/>
      <c r="BH5" s="71">
        <v>1</v>
      </c>
      <c r="BI5" s="71"/>
      <c r="BJ5" s="71">
        <v>1</v>
      </c>
      <c r="BK5" s="71">
        <v>1</v>
      </c>
      <c r="BL5" s="71"/>
      <c r="BM5" s="71"/>
      <c r="BN5" s="104"/>
      <c r="BO5" s="104"/>
      <c r="BP5" s="104"/>
      <c r="BQ5" s="104"/>
      <c r="BR5" s="103"/>
      <c r="BS5" s="103"/>
      <c r="BT5" s="103"/>
      <c r="BU5" s="103"/>
      <c r="BV5" s="103"/>
      <c r="BW5" s="108"/>
      <c r="BX5" s="108"/>
      <c r="BY5" s="108"/>
      <c r="BZ5" s="108"/>
      <c r="CA5" s="108">
        <v>5</v>
      </c>
      <c r="CB5" s="108"/>
      <c r="CC5" s="108"/>
      <c r="CD5" s="108"/>
      <c r="CE5" s="108"/>
      <c r="CF5" s="112"/>
      <c r="CG5" s="112"/>
      <c r="CH5" s="112"/>
      <c r="CI5" s="112"/>
      <c r="CJ5" s="112"/>
      <c r="CK5" s="112"/>
      <c r="CL5" s="112"/>
      <c r="CM5" s="112"/>
      <c r="CN5" s="118"/>
      <c r="CO5" s="118"/>
      <c r="CP5" s="111"/>
      <c r="CQ5" s="111"/>
      <c r="CR5" s="119"/>
      <c r="CS5" s="119"/>
      <c r="CT5" s="104"/>
      <c r="CU5" s="104"/>
      <c r="CV5" s="104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29">
        <v>23</v>
      </c>
      <c r="DM5" s="124"/>
    </row>
    <row r="6" ht="27" customHeight="1" spans="1:116">
      <c r="A6" s="13">
        <v>45294</v>
      </c>
      <c r="B6" s="14" t="s">
        <v>99</v>
      </c>
      <c r="C6" s="15" t="s">
        <v>98</v>
      </c>
      <c r="D6" s="16">
        <f t="shared" si="0"/>
        <v>674</v>
      </c>
      <c r="E6" s="16">
        <v>650</v>
      </c>
      <c r="F6" s="21">
        <v>24</v>
      </c>
      <c r="G6" s="19">
        <f t="shared" si="1"/>
        <v>0.964391691394659</v>
      </c>
      <c r="H6" s="20">
        <f t="shared" si="2"/>
        <v>0.0148367952522255</v>
      </c>
      <c r="I6" s="70">
        <f t="shared" si="3"/>
        <v>0.013353115727003</v>
      </c>
      <c r="J6" s="71">
        <v>2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>
        <v>1</v>
      </c>
      <c r="AL6" s="71"/>
      <c r="AM6" s="71"/>
      <c r="AN6" s="71"/>
      <c r="AO6" s="71">
        <v>4</v>
      </c>
      <c r="AP6" s="71"/>
      <c r="AQ6" s="71"/>
      <c r="AR6" s="71"/>
      <c r="AS6" s="71"/>
      <c r="AT6" s="71"/>
      <c r="AU6" s="71"/>
      <c r="AV6" s="71">
        <v>1</v>
      </c>
      <c r="AW6" s="71">
        <v>1</v>
      </c>
      <c r="AX6" s="71"/>
      <c r="AY6" s="71">
        <v>1</v>
      </c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104"/>
      <c r="BO6" s="104"/>
      <c r="BP6" s="104"/>
      <c r="BQ6" s="104"/>
      <c r="BR6" s="104"/>
      <c r="BS6" s="104"/>
      <c r="BT6" s="104"/>
      <c r="BU6" s="104"/>
      <c r="BV6" s="109"/>
      <c r="BW6" s="110"/>
      <c r="BX6" s="110"/>
      <c r="BY6" s="110"/>
      <c r="BZ6" s="110"/>
      <c r="CA6" s="110">
        <v>8</v>
      </c>
      <c r="CB6" s="110"/>
      <c r="CC6" s="110"/>
      <c r="CD6" s="110"/>
      <c r="CE6" s="110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  <c r="CQ6" s="108"/>
      <c r="CR6" s="104"/>
      <c r="CS6" s="104"/>
      <c r="CT6" s="104"/>
      <c r="CU6" s="104"/>
      <c r="CV6" s="104"/>
      <c r="CW6" s="104"/>
      <c r="CX6" s="104"/>
      <c r="CY6" s="104">
        <v>1</v>
      </c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29">
        <v>19</v>
      </c>
    </row>
    <row r="7" ht="27" customHeight="1" spans="1:116">
      <c r="A7" s="13">
        <v>45295</v>
      </c>
      <c r="B7" s="126" t="s">
        <v>97</v>
      </c>
      <c r="C7" s="15" t="s">
        <v>98</v>
      </c>
      <c r="D7" s="16">
        <f t="shared" si="0"/>
        <v>692</v>
      </c>
      <c r="E7" s="17">
        <v>670</v>
      </c>
      <c r="F7" s="18">
        <v>22</v>
      </c>
      <c r="G7" s="19">
        <f t="shared" si="1"/>
        <v>0.968208092485549</v>
      </c>
      <c r="H7" s="20">
        <f t="shared" si="2"/>
        <v>0.0144508670520231</v>
      </c>
      <c r="I7" s="70">
        <f t="shared" si="3"/>
        <v>0.00722543352601156</v>
      </c>
      <c r="J7" s="71">
        <v>1</v>
      </c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>
        <v>1</v>
      </c>
      <c r="AN7" s="71"/>
      <c r="AO7" s="71">
        <v>1</v>
      </c>
      <c r="AP7" s="71"/>
      <c r="AQ7" s="71"/>
      <c r="AR7" s="71"/>
      <c r="AS7" s="71"/>
      <c r="AT7" s="71"/>
      <c r="AU7" s="71"/>
      <c r="AV7" s="71">
        <v>1</v>
      </c>
      <c r="AW7" s="71">
        <v>1</v>
      </c>
      <c r="AX7" s="71"/>
      <c r="AY7" s="71"/>
      <c r="AZ7" s="71"/>
      <c r="BA7" s="71"/>
      <c r="BB7" s="71"/>
      <c r="BC7" s="71"/>
      <c r="BD7" s="71"/>
      <c r="BE7" s="71">
        <v>3</v>
      </c>
      <c r="BF7" s="71"/>
      <c r="BG7" s="71">
        <v>1</v>
      </c>
      <c r="BH7" s="71"/>
      <c r="BI7" s="71"/>
      <c r="BJ7" s="71"/>
      <c r="BK7" s="71">
        <v>1</v>
      </c>
      <c r="BL7" s="71"/>
      <c r="BM7" s="71"/>
      <c r="BN7" s="104"/>
      <c r="BO7" s="104"/>
      <c r="BP7" s="104"/>
      <c r="BQ7" s="104"/>
      <c r="BR7" s="104"/>
      <c r="BS7" s="104"/>
      <c r="BT7" s="104"/>
      <c r="BU7" s="104"/>
      <c r="BV7" s="109"/>
      <c r="BW7" s="110"/>
      <c r="BX7" s="110"/>
      <c r="BY7" s="110"/>
      <c r="BZ7" s="110"/>
      <c r="CA7" s="110">
        <v>3</v>
      </c>
      <c r="CB7" s="110"/>
      <c r="CC7" s="110"/>
      <c r="CD7" s="110"/>
      <c r="CE7" s="110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>
        <v>1</v>
      </c>
      <c r="CR7" s="104"/>
      <c r="CS7" s="104"/>
      <c r="CT7" s="104"/>
      <c r="CU7" s="104">
        <v>1</v>
      </c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29">
        <v>15</v>
      </c>
    </row>
    <row r="8" ht="27" customHeight="1" spans="1:116">
      <c r="A8" s="13">
        <v>45296</v>
      </c>
      <c r="B8" s="14" t="s">
        <v>100</v>
      </c>
      <c r="C8" s="15" t="s">
        <v>98</v>
      </c>
      <c r="D8" s="16">
        <f t="shared" si="0"/>
        <v>623</v>
      </c>
      <c r="E8" s="17">
        <v>600</v>
      </c>
      <c r="F8" s="18">
        <v>23</v>
      </c>
      <c r="G8" s="19">
        <f t="shared" si="1"/>
        <v>0.963081861958267</v>
      </c>
      <c r="H8" s="20">
        <f t="shared" si="2"/>
        <v>0.0240770465489567</v>
      </c>
      <c r="I8" s="70">
        <f t="shared" si="3"/>
        <v>0.0128410914927769</v>
      </c>
      <c r="J8" s="71">
        <v>2</v>
      </c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>
        <v>3</v>
      </c>
      <c r="AD8" s="71"/>
      <c r="AE8" s="71"/>
      <c r="AF8" s="71"/>
      <c r="AG8" s="71"/>
      <c r="AH8" s="71"/>
      <c r="AI8" s="71">
        <v>1</v>
      </c>
      <c r="AJ8" s="71"/>
      <c r="AK8" s="71"/>
      <c r="AL8" s="71"/>
      <c r="AM8" s="71">
        <v>1</v>
      </c>
      <c r="AN8" s="71"/>
      <c r="AO8" s="71"/>
      <c r="AP8" s="71"/>
      <c r="AQ8" s="71"/>
      <c r="AR8" s="71"/>
      <c r="AS8" s="71"/>
      <c r="AT8" s="71"/>
      <c r="AU8" s="71"/>
      <c r="AV8" s="71"/>
      <c r="AW8" s="71">
        <v>1</v>
      </c>
      <c r="AX8" s="71"/>
      <c r="AY8" s="71">
        <v>1</v>
      </c>
      <c r="AZ8" s="71"/>
      <c r="BA8" s="71"/>
      <c r="BB8" s="71"/>
      <c r="BC8" s="71">
        <v>4</v>
      </c>
      <c r="BD8" s="71"/>
      <c r="BE8" s="71"/>
      <c r="BF8" s="71"/>
      <c r="BG8" s="71"/>
      <c r="BH8" s="71">
        <v>1</v>
      </c>
      <c r="BI8" s="71"/>
      <c r="BJ8" s="71"/>
      <c r="BK8" s="71">
        <v>1</v>
      </c>
      <c r="BL8" s="71"/>
      <c r="BM8" s="71"/>
      <c r="BN8" s="104">
        <v>1</v>
      </c>
      <c r="BO8" s="104"/>
      <c r="BP8" s="104"/>
      <c r="BQ8" s="104"/>
      <c r="BR8" s="104"/>
      <c r="BS8" s="104"/>
      <c r="BT8" s="104"/>
      <c r="BU8" s="104"/>
      <c r="BV8" s="109"/>
      <c r="BW8" s="110"/>
      <c r="BX8" s="110"/>
      <c r="BY8" s="110"/>
      <c r="BZ8" s="110"/>
      <c r="CA8" s="110">
        <v>7</v>
      </c>
      <c r="CB8" s="110"/>
      <c r="CC8" s="110"/>
      <c r="CD8" s="110"/>
      <c r="CE8" s="110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29">
        <v>23</v>
      </c>
    </row>
    <row r="9" ht="27" customHeight="1" spans="1:116">
      <c r="A9" s="13">
        <v>45297</v>
      </c>
      <c r="B9" s="14" t="s">
        <v>101</v>
      </c>
      <c r="C9" s="15" t="s">
        <v>98</v>
      </c>
      <c r="D9" s="16">
        <f t="shared" si="0"/>
        <v>841</v>
      </c>
      <c r="E9" s="17">
        <v>804</v>
      </c>
      <c r="F9" s="22">
        <v>37</v>
      </c>
      <c r="G9" s="19">
        <f t="shared" si="1"/>
        <v>0.956004756242568</v>
      </c>
      <c r="H9" s="20">
        <f t="shared" si="2"/>
        <v>0.0214030915576694</v>
      </c>
      <c r="I9" s="70">
        <f t="shared" si="3"/>
        <v>0.00713436385255648</v>
      </c>
      <c r="J9" s="71">
        <v>8</v>
      </c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>
        <v>1</v>
      </c>
      <c r="X9" s="71"/>
      <c r="Y9" s="71"/>
      <c r="Z9" s="71"/>
      <c r="AA9" s="71"/>
      <c r="AB9" s="71"/>
      <c r="AC9" s="71">
        <v>2</v>
      </c>
      <c r="AD9" s="71"/>
      <c r="AE9" s="71"/>
      <c r="AF9" s="71"/>
      <c r="AG9" s="71"/>
      <c r="AH9" s="71">
        <v>1</v>
      </c>
      <c r="AI9" s="71">
        <v>2</v>
      </c>
      <c r="AJ9" s="71"/>
      <c r="AK9" s="71">
        <v>1</v>
      </c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>
        <v>2</v>
      </c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>
        <v>1</v>
      </c>
      <c r="BL9" s="71"/>
      <c r="BM9" s="71"/>
      <c r="BN9" s="104"/>
      <c r="BO9" s="104"/>
      <c r="BP9" s="104"/>
      <c r="BQ9" s="104"/>
      <c r="BR9" s="104"/>
      <c r="BS9" s="104"/>
      <c r="BT9" s="104"/>
      <c r="BU9" s="104"/>
      <c r="BV9" s="109"/>
      <c r="BW9" s="110"/>
      <c r="BX9" s="110"/>
      <c r="BY9" s="110"/>
      <c r="BZ9" s="110"/>
      <c r="CA9" s="110">
        <v>6</v>
      </c>
      <c r="CB9" s="110"/>
      <c r="CC9" s="110"/>
      <c r="CD9" s="110"/>
      <c r="CE9" s="110"/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  <c r="CQ9" s="108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29">
        <v>24</v>
      </c>
    </row>
    <row r="10" ht="27" customHeight="1" spans="1:116">
      <c r="A10" s="13">
        <v>45299</v>
      </c>
      <c r="B10" s="14" t="s">
        <v>102</v>
      </c>
      <c r="C10" s="15" t="s">
        <v>98</v>
      </c>
      <c r="D10" s="16">
        <f t="shared" si="0"/>
        <v>724</v>
      </c>
      <c r="E10" s="23">
        <v>706</v>
      </c>
      <c r="F10" s="22">
        <v>18</v>
      </c>
      <c r="G10" s="19">
        <f t="shared" si="1"/>
        <v>0.975138121546961</v>
      </c>
      <c r="H10" s="20">
        <f t="shared" si="2"/>
        <v>0.0179558011049724</v>
      </c>
      <c r="I10" s="70">
        <f t="shared" si="3"/>
        <v>0.00138121546961326</v>
      </c>
      <c r="J10" s="71">
        <v>1</v>
      </c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>
        <v>1</v>
      </c>
      <c r="AB10" s="71"/>
      <c r="AC10" s="71">
        <v>2</v>
      </c>
      <c r="AD10" s="71"/>
      <c r="AE10" s="71"/>
      <c r="AF10" s="71"/>
      <c r="AG10" s="71"/>
      <c r="AH10" s="71"/>
      <c r="AI10" s="71"/>
      <c r="AJ10" s="71"/>
      <c r="AK10" s="71">
        <v>1</v>
      </c>
      <c r="AL10" s="71"/>
      <c r="AM10" s="71"/>
      <c r="AN10" s="71"/>
      <c r="AO10" s="71">
        <v>4</v>
      </c>
      <c r="AP10" s="71"/>
      <c r="AQ10" s="71"/>
      <c r="AR10" s="71"/>
      <c r="AS10" s="71"/>
      <c r="AT10" s="71"/>
      <c r="AU10" s="71"/>
      <c r="AV10" s="71"/>
      <c r="AW10" s="71"/>
      <c r="AX10" s="71"/>
      <c r="AY10" s="71">
        <v>1</v>
      </c>
      <c r="AZ10" s="71"/>
      <c r="BA10" s="71">
        <v>1</v>
      </c>
      <c r="BB10" s="71"/>
      <c r="BC10" s="71">
        <v>1</v>
      </c>
      <c r="BD10" s="71"/>
      <c r="BE10" s="71"/>
      <c r="BF10" s="71"/>
      <c r="BG10" s="71">
        <v>1</v>
      </c>
      <c r="BH10" s="71"/>
      <c r="BI10" s="71"/>
      <c r="BJ10" s="71"/>
      <c r="BK10" s="71"/>
      <c r="BL10" s="71"/>
      <c r="BM10" s="71"/>
      <c r="BN10" s="104"/>
      <c r="BO10" s="104"/>
      <c r="BP10" s="104"/>
      <c r="BQ10" s="104"/>
      <c r="BR10" s="104"/>
      <c r="BS10" s="104"/>
      <c r="BT10" s="104"/>
      <c r="BU10" s="104"/>
      <c r="BV10" s="109"/>
      <c r="BW10" s="110"/>
      <c r="BX10" s="110"/>
      <c r="BY10" s="110"/>
      <c r="BZ10" s="110"/>
      <c r="CA10" s="110">
        <v>1</v>
      </c>
      <c r="CB10" s="110"/>
      <c r="CC10" s="110"/>
      <c r="CD10" s="110"/>
      <c r="CE10" s="110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29">
        <v>14</v>
      </c>
    </row>
    <row r="11" ht="27" customHeight="1" spans="1:116">
      <c r="A11" s="13">
        <v>45300</v>
      </c>
      <c r="B11" s="14" t="s">
        <v>97</v>
      </c>
      <c r="C11" s="15" t="s">
        <v>98</v>
      </c>
      <c r="D11" s="16">
        <f t="shared" si="0"/>
        <v>733</v>
      </c>
      <c r="E11" s="24">
        <v>700</v>
      </c>
      <c r="F11" s="22">
        <v>33</v>
      </c>
      <c r="G11" s="19">
        <f t="shared" si="1"/>
        <v>0.954979536152797</v>
      </c>
      <c r="H11" s="20">
        <f t="shared" si="2"/>
        <v>0.0136425648021828</v>
      </c>
      <c r="I11" s="70">
        <f t="shared" si="3"/>
        <v>0.00818553888130969</v>
      </c>
      <c r="J11" s="71">
        <v>2</v>
      </c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>
        <v>1</v>
      </c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>
        <v>5</v>
      </c>
      <c r="AP11" s="71"/>
      <c r="AQ11" s="71"/>
      <c r="AR11" s="71"/>
      <c r="AS11" s="71"/>
      <c r="AT11" s="71"/>
      <c r="AU11" s="71"/>
      <c r="AV11" s="71"/>
      <c r="AW11" s="71"/>
      <c r="AX11" s="71"/>
      <c r="AY11" s="71">
        <v>1</v>
      </c>
      <c r="AZ11" s="71"/>
      <c r="BA11" s="71"/>
      <c r="BB11" s="71"/>
      <c r="BC11" s="71"/>
      <c r="BD11" s="71"/>
      <c r="BE11" s="71">
        <v>1</v>
      </c>
      <c r="BF11" s="71"/>
      <c r="BG11" s="71"/>
      <c r="BH11" s="71"/>
      <c r="BI11" s="71"/>
      <c r="BJ11" s="71"/>
      <c r="BK11" s="71"/>
      <c r="BL11" s="71"/>
      <c r="BM11" s="71"/>
      <c r="BN11" s="104"/>
      <c r="BO11" s="104"/>
      <c r="BP11" s="104"/>
      <c r="BQ11" s="104"/>
      <c r="BR11" s="104"/>
      <c r="BS11" s="104"/>
      <c r="BT11" s="104"/>
      <c r="BU11" s="104"/>
      <c r="BV11" s="109"/>
      <c r="BW11" s="110"/>
      <c r="BX11" s="110"/>
      <c r="BY11" s="110"/>
      <c r="BZ11" s="110"/>
      <c r="CA11" s="110">
        <v>6</v>
      </c>
      <c r="CB11" s="110"/>
      <c r="CC11" s="110"/>
      <c r="CD11" s="110"/>
      <c r="CE11" s="110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8"/>
      <c r="CR11" s="104"/>
      <c r="CS11" s="104"/>
      <c r="CT11" s="104"/>
      <c r="CU11" s="104"/>
      <c r="CV11" s="104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/>
      <c r="DK11" s="104"/>
      <c r="DL11" s="29">
        <v>16</v>
      </c>
    </row>
    <row r="12" ht="27" customHeight="1" spans="1:116">
      <c r="A12" s="13">
        <v>45301</v>
      </c>
      <c r="B12" s="14" t="s">
        <v>103</v>
      </c>
      <c r="C12" s="15" t="s">
        <v>98</v>
      </c>
      <c r="D12" s="16">
        <f t="shared" si="0"/>
        <v>723</v>
      </c>
      <c r="E12" s="25">
        <v>700</v>
      </c>
      <c r="F12" s="22">
        <v>23</v>
      </c>
      <c r="G12" s="19">
        <f t="shared" si="1"/>
        <v>0.968188105117566</v>
      </c>
      <c r="H12" s="20">
        <f t="shared" si="2"/>
        <v>0.012448132780083</v>
      </c>
      <c r="I12" s="70">
        <f t="shared" si="3"/>
        <v>0.00968188105117566</v>
      </c>
      <c r="J12" s="71">
        <v>3</v>
      </c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>
        <v>1</v>
      </c>
      <c r="AN12" s="71"/>
      <c r="AO12" s="71">
        <v>1</v>
      </c>
      <c r="AP12" s="71"/>
      <c r="AQ12" s="71"/>
      <c r="AR12" s="71"/>
      <c r="AS12" s="71"/>
      <c r="AT12" s="71"/>
      <c r="AU12" s="71"/>
      <c r="AV12" s="71"/>
      <c r="AW12" s="71"/>
      <c r="AX12" s="71"/>
      <c r="AY12" s="71">
        <v>1</v>
      </c>
      <c r="AZ12" s="71"/>
      <c r="BA12" s="71"/>
      <c r="BB12" s="71"/>
      <c r="BC12" s="71"/>
      <c r="BD12" s="71"/>
      <c r="BE12" s="71">
        <v>1</v>
      </c>
      <c r="BF12" s="71"/>
      <c r="BG12" s="71"/>
      <c r="BH12" s="71">
        <v>2</v>
      </c>
      <c r="BI12" s="71"/>
      <c r="BJ12" s="71"/>
      <c r="BK12" s="71"/>
      <c r="BL12" s="71"/>
      <c r="BM12" s="71"/>
      <c r="BN12" s="104"/>
      <c r="BO12" s="104"/>
      <c r="BP12" s="104"/>
      <c r="BQ12" s="104"/>
      <c r="BR12" s="104"/>
      <c r="BS12" s="104"/>
      <c r="BT12" s="104"/>
      <c r="BU12" s="104"/>
      <c r="BV12" s="109"/>
      <c r="BW12" s="110"/>
      <c r="BX12" s="110"/>
      <c r="BY12" s="110"/>
      <c r="BZ12" s="110"/>
      <c r="CA12" s="110">
        <v>7</v>
      </c>
      <c r="CB12" s="110"/>
      <c r="CC12" s="110"/>
      <c r="CD12" s="110"/>
      <c r="CE12" s="110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4"/>
      <c r="CS12" s="104"/>
      <c r="CT12" s="104"/>
      <c r="CU12" s="104"/>
      <c r="CV12" s="104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29">
        <v>16</v>
      </c>
    </row>
    <row r="13" ht="27" customHeight="1" spans="1:116">
      <c r="A13" s="13">
        <v>45302</v>
      </c>
      <c r="B13" s="14" t="s">
        <v>104</v>
      </c>
      <c r="C13" s="15" t="s">
        <v>98</v>
      </c>
      <c r="D13" s="16">
        <f t="shared" si="0"/>
        <v>551</v>
      </c>
      <c r="E13" s="25">
        <v>530</v>
      </c>
      <c r="F13" s="22">
        <v>21</v>
      </c>
      <c r="G13" s="19">
        <f t="shared" si="1"/>
        <v>0.961887477313975</v>
      </c>
      <c r="H13" s="20">
        <f t="shared" si="2"/>
        <v>0.0217785843920145</v>
      </c>
      <c r="I13" s="70">
        <f t="shared" si="3"/>
        <v>0.0127041742286751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>
        <v>2</v>
      </c>
      <c r="X13" s="71"/>
      <c r="Y13" s="71"/>
      <c r="Z13" s="71"/>
      <c r="AA13" s="71"/>
      <c r="AB13" s="71"/>
      <c r="AC13" s="71">
        <v>3</v>
      </c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>
        <v>2</v>
      </c>
      <c r="AW13" s="71"/>
      <c r="AX13" s="71"/>
      <c r="AY13" s="71">
        <v>1</v>
      </c>
      <c r="AZ13" s="71"/>
      <c r="BA13" s="71"/>
      <c r="BB13" s="71"/>
      <c r="BC13" s="71"/>
      <c r="BD13" s="71"/>
      <c r="BE13" s="71">
        <v>3</v>
      </c>
      <c r="BF13" s="71"/>
      <c r="BG13" s="71"/>
      <c r="BH13" s="71"/>
      <c r="BI13" s="71"/>
      <c r="BJ13" s="71">
        <v>1</v>
      </c>
      <c r="BK13" s="71"/>
      <c r="BL13" s="71"/>
      <c r="BM13" s="71"/>
      <c r="BN13" s="104"/>
      <c r="BO13" s="104"/>
      <c r="BP13" s="104"/>
      <c r="BQ13" s="104"/>
      <c r="BR13" s="104"/>
      <c r="BS13" s="104"/>
      <c r="BT13" s="104"/>
      <c r="BU13" s="104"/>
      <c r="BV13" s="109"/>
      <c r="BW13" s="110"/>
      <c r="BX13" s="110"/>
      <c r="BY13" s="110"/>
      <c r="BZ13" s="110"/>
      <c r="CA13" s="110">
        <v>7</v>
      </c>
      <c r="CB13" s="110"/>
      <c r="CC13" s="110"/>
      <c r="CD13" s="110"/>
      <c r="CE13" s="110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4"/>
      <c r="CS13" s="104"/>
      <c r="CT13" s="104"/>
      <c r="CU13" s="104"/>
      <c r="CV13" s="104"/>
      <c r="CW13" s="104"/>
      <c r="CX13" s="104"/>
      <c r="CY13" s="104"/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29">
        <f t="shared" ref="DL13:DL33" si="4">SUM(P13:DK13)</f>
        <v>19</v>
      </c>
    </row>
    <row r="14" ht="27" customHeight="1" spans="1:116">
      <c r="A14" s="13">
        <v>45304</v>
      </c>
      <c r="B14" s="14" t="s">
        <v>105</v>
      </c>
      <c r="C14" s="15" t="s">
        <v>98</v>
      </c>
      <c r="D14" s="16">
        <f t="shared" si="0"/>
        <v>1054</v>
      </c>
      <c r="E14" s="17">
        <v>1000</v>
      </c>
      <c r="F14" s="22">
        <v>54</v>
      </c>
      <c r="G14" s="19">
        <f t="shared" si="1"/>
        <v>0.94876660341556</v>
      </c>
      <c r="H14" s="20">
        <f t="shared" si="2"/>
        <v>0.0294117647058824</v>
      </c>
      <c r="I14" s="70">
        <f t="shared" si="3"/>
        <v>0.0094876660341556</v>
      </c>
      <c r="J14" s="71">
        <v>8</v>
      </c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>
        <v>3</v>
      </c>
      <c r="X14" s="71"/>
      <c r="Y14" s="71"/>
      <c r="Z14" s="71">
        <v>1</v>
      </c>
      <c r="AA14" s="71"/>
      <c r="AB14" s="71">
        <v>2</v>
      </c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>
        <v>3</v>
      </c>
      <c r="AN14" s="71"/>
      <c r="AO14" s="71"/>
      <c r="AP14" s="71"/>
      <c r="AQ14" s="71"/>
      <c r="AR14" s="71">
        <v>1</v>
      </c>
      <c r="AS14" s="71"/>
      <c r="AT14" s="71"/>
      <c r="AU14" s="71"/>
      <c r="AV14" s="71"/>
      <c r="AW14" s="71">
        <v>3</v>
      </c>
      <c r="AX14" s="71"/>
      <c r="AY14" s="71">
        <v>7</v>
      </c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>
        <v>1</v>
      </c>
      <c r="BL14" s="71"/>
      <c r="BM14" s="71">
        <v>2</v>
      </c>
      <c r="BN14" s="104"/>
      <c r="BO14" s="104"/>
      <c r="BP14" s="104"/>
      <c r="BQ14" s="104"/>
      <c r="BR14" s="104"/>
      <c r="BS14" s="104"/>
      <c r="BT14" s="104"/>
      <c r="BU14" s="104"/>
      <c r="BV14" s="109"/>
      <c r="BW14" s="110"/>
      <c r="BX14" s="110"/>
      <c r="BY14" s="110"/>
      <c r="BZ14" s="110"/>
      <c r="CA14" s="110">
        <v>5</v>
      </c>
      <c r="CB14" s="110"/>
      <c r="CC14" s="110"/>
      <c r="CD14" s="110"/>
      <c r="CE14" s="110"/>
      <c r="CF14" s="108">
        <v>2</v>
      </c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>
        <v>2</v>
      </c>
      <c r="CR14" s="104"/>
      <c r="CS14" s="104"/>
      <c r="CT14" s="104"/>
      <c r="CU14" s="104"/>
      <c r="CV14" s="104"/>
      <c r="CW14" s="104"/>
      <c r="CX14" s="104"/>
      <c r="CY14" s="104"/>
      <c r="CZ14" s="104"/>
      <c r="DA14" s="104">
        <v>1</v>
      </c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29">
        <v>41</v>
      </c>
    </row>
    <row r="15" ht="27" customHeight="1" spans="1:116">
      <c r="A15" s="13">
        <v>45305</v>
      </c>
      <c r="B15" s="14" t="s">
        <v>106</v>
      </c>
      <c r="C15" s="15" t="s">
        <v>98</v>
      </c>
      <c r="D15" s="16">
        <f t="shared" si="0"/>
        <v>1039</v>
      </c>
      <c r="E15" s="17">
        <v>1000</v>
      </c>
      <c r="F15" s="22">
        <v>39</v>
      </c>
      <c r="G15" s="19">
        <f t="shared" si="1"/>
        <v>0.962463907603465</v>
      </c>
      <c r="H15" s="20">
        <f t="shared" si="2"/>
        <v>0.0192492781520693</v>
      </c>
      <c r="I15" s="70">
        <f t="shared" si="3"/>
        <v>0.00769971126082772</v>
      </c>
      <c r="J15" s="71">
        <v>4</v>
      </c>
      <c r="K15" s="71"/>
      <c r="L15" s="71"/>
      <c r="M15" s="71"/>
      <c r="N15" s="71"/>
      <c r="O15" s="71"/>
      <c r="P15" s="71"/>
      <c r="Q15" s="71"/>
      <c r="R15" s="71"/>
      <c r="S15" s="71"/>
      <c r="T15" s="71">
        <v>1</v>
      </c>
      <c r="U15" s="71"/>
      <c r="V15" s="71"/>
      <c r="W15" s="71"/>
      <c r="X15" s="71"/>
      <c r="Y15" s="71"/>
      <c r="Z15" s="71"/>
      <c r="AA15" s="71"/>
      <c r="AB15" s="71">
        <v>3</v>
      </c>
      <c r="AC15" s="71">
        <v>3</v>
      </c>
      <c r="AD15" s="71"/>
      <c r="AE15" s="71"/>
      <c r="AF15" s="71"/>
      <c r="AG15" s="71"/>
      <c r="AH15" s="71"/>
      <c r="AI15" s="71"/>
      <c r="AJ15" s="71"/>
      <c r="AK15" s="71"/>
      <c r="AL15" s="71"/>
      <c r="AM15" s="71">
        <v>1</v>
      </c>
      <c r="AN15" s="71"/>
      <c r="AO15" s="71"/>
      <c r="AP15" s="71"/>
      <c r="AQ15" s="71"/>
      <c r="AR15" s="71"/>
      <c r="AS15" s="71"/>
      <c r="AT15" s="71"/>
      <c r="AU15" s="71"/>
      <c r="AV15" s="71"/>
      <c r="AW15" s="71">
        <v>1</v>
      </c>
      <c r="AX15" s="71"/>
      <c r="AY15" s="71">
        <v>5</v>
      </c>
      <c r="AZ15" s="71"/>
      <c r="BA15" s="71"/>
      <c r="BB15" s="71"/>
      <c r="BC15" s="71"/>
      <c r="BD15" s="71"/>
      <c r="BE15" s="71">
        <v>2</v>
      </c>
      <c r="BF15" s="71"/>
      <c r="BG15" s="71"/>
      <c r="BH15" s="71"/>
      <c r="BI15" s="71"/>
      <c r="BJ15" s="71"/>
      <c r="BK15" s="71"/>
      <c r="BL15" s="71"/>
      <c r="BM15" s="71"/>
      <c r="BN15" s="104"/>
      <c r="BO15" s="104"/>
      <c r="BP15" s="104"/>
      <c r="BQ15" s="104"/>
      <c r="BR15" s="104"/>
      <c r="BS15" s="104"/>
      <c r="BT15" s="104"/>
      <c r="BU15" s="104"/>
      <c r="BV15" s="109"/>
      <c r="BW15" s="110"/>
      <c r="BX15" s="110"/>
      <c r="BY15" s="110"/>
      <c r="BZ15" s="110"/>
      <c r="CA15" s="110">
        <v>7</v>
      </c>
      <c r="CB15" s="110"/>
      <c r="CC15" s="110"/>
      <c r="CD15" s="110"/>
      <c r="CE15" s="110"/>
      <c r="CF15" s="108">
        <v>1</v>
      </c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4"/>
      <c r="CS15" s="104"/>
      <c r="CT15" s="104"/>
      <c r="CU15" s="104"/>
      <c r="CV15" s="104"/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29">
        <v>28</v>
      </c>
    </row>
    <row r="16" ht="27" customHeight="1" spans="1:116">
      <c r="A16" s="13">
        <v>45306</v>
      </c>
      <c r="B16" s="14" t="s">
        <v>106</v>
      </c>
      <c r="C16" s="15" t="s">
        <v>98</v>
      </c>
      <c r="D16" s="16">
        <f t="shared" si="0"/>
        <v>1053</v>
      </c>
      <c r="E16" s="17">
        <v>1000</v>
      </c>
      <c r="F16" s="22">
        <v>53</v>
      </c>
      <c r="G16" s="19">
        <f t="shared" si="1"/>
        <v>0.949667616334283</v>
      </c>
      <c r="H16" s="20">
        <f t="shared" si="2"/>
        <v>0.0237416904083571</v>
      </c>
      <c r="I16" s="70">
        <f t="shared" si="3"/>
        <v>0.0123456790123457</v>
      </c>
      <c r="J16" s="71">
        <v>5</v>
      </c>
      <c r="K16" s="71"/>
      <c r="L16" s="71"/>
      <c r="M16" s="71"/>
      <c r="N16" s="71"/>
      <c r="O16" s="71"/>
      <c r="P16" s="71"/>
      <c r="Q16" s="71">
        <v>1</v>
      </c>
      <c r="R16" s="71"/>
      <c r="S16" s="71"/>
      <c r="T16" s="71"/>
      <c r="U16" s="71"/>
      <c r="V16" s="71"/>
      <c r="W16" s="71">
        <v>1</v>
      </c>
      <c r="X16" s="71"/>
      <c r="Y16" s="71"/>
      <c r="Z16" s="71"/>
      <c r="AA16" s="71"/>
      <c r="AB16" s="71">
        <v>3</v>
      </c>
      <c r="AC16" s="71">
        <v>2</v>
      </c>
      <c r="AD16" s="71"/>
      <c r="AE16" s="71"/>
      <c r="AF16" s="71"/>
      <c r="AG16" s="71"/>
      <c r="AH16" s="71">
        <v>2</v>
      </c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>
        <v>5</v>
      </c>
      <c r="AX16" s="71"/>
      <c r="AY16" s="71">
        <v>3</v>
      </c>
      <c r="AZ16" s="71"/>
      <c r="BA16" s="71"/>
      <c r="BB16" s="71"/>
      <c r="BC16" s="71"/>
      <c r="BD16" s="71"/>
      <c r="BE16" s="71"/>
      <c r="BF16" s="71"/>
      <c r="BG16" s="71">
        <v>1</v>
      </c>
      <c r="BH16" s="71">
        <v>1</v>
      </c>
      <c r="BI16" s="71"/>
      <c r="BJ16" s="71"/>
      <c r="BK16" s="71">
        <v>1</v>
      </c>
      <c r="BL16" s="71"/>
      <c r="BM16" s="71"/>
      <c r="BN16" s="104"/>
      <c r="BO16" s="104"/>
      <c r="BP16" s="104"/>
      <c r="BQ16" s="104"/>
      <c r="BR16" s="104">
        <v>1</v>
      </c>
      <c r="BS16" s="104"/>
      <c r="BT16" s="104"/>
      <c r="BU16" s="104"/>
      <c r="BV16" s="109"/>
      <c r="BW16" s="110"/>
      <c r="BX16" s="110"/>
      <c r="BY16" s="110"/>
      <c r="BZ16" s="110"/>
      <c r="CA16" s="110">
        <v>6</v>
      </c>
      <c r="CB16" s="110"/>
      <c r="CC16" s="110"/>
      <c r="CD16" s="110"/>
      <c r="CE16" s="110">
        <v>3</v>
      </c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>
        <v>1</v>
      </c>
      <c r="CR16" s="104"/>
      <c r="CS16" s="104"/>
      <c r="CT16" s="104"/>
      <c r="CU16" s="104">
        <v>2</v>
      </c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4"/>
      <c r="DI16" s="104"/>
      <c r="DJ16" s="104"/>
      <c r="DK16" s="104"/>
      <c r="DL16" s="29">
        <v>38</v>
      </c>
    </row>
    <row r="17" ht="27" customHeight="1" spans="1:116">
      <c r="A17" s="13">
        <v>45307</v>
      </c>
      <c r="B17" s="14" t="s">
        <v>107</v>
      </c>
      <c r="C17" s="15" t="s">
        <v>98</v>
      </c>
      <c r="D17" s="16">
        <f t="shared" si="0"/>
        <v>1048</v>
      </c>
      <c r="E17" s="17">
        <v>1000</v>
      </c>
      <c r="F17" s="22">
        <v>48</v>
      </c>
      <c r="G17" s="19">
        <f t="shared" si="1"/>
        <v>0.954198473282443</v>
      </c>
      <c r="H17" s="20">
        <f t="shared" si="2"/>
        <v>0.0276717557251908</v>
      </c>
      <c r="I17" s="70">
        <f t="shared" si="3"/>
        <v>0.00477099236641221</v>
      </c>
      <c r="J17" s="71">
        <v>6</v>
      </c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>
        <v>5</v>
      </c>
      <c r="AC17" s="71">
        <v>1</v>
      </c>
      <c r="AD17" s="71"/>
      <c r="AE17" s="71"/>
      <c r="AF17" s="71"/>
      <c r="AG17" s="71"/>
      <c r="AH17" s="71"/>
      <c r="AI17" s="71"/>
      <c r="AJ17" s="71"/>
      <c r="AK17" s="71"/>
      <c r="AL17" s="71"/>
      <c r="AM17" s="71">
        <v>1</v>
      </c>
      <c r="AN17" s="71"/>
      <c r="AO17" s="71">
        <v>1</v>
      </c>
      <c r="AP17" s="71"/>
      <c r="AQ17" s="71"/>
      <c r="AR17" s="71"/>
      <c r="AS17" s="71"/>
      <c r="AT17" s="71"/>
      <c r="AU17" s="71"/>
      <c r="AV17" s="71"/>
      <c r="AW17" s="71">
        <v>1</v>
      </c>
      <c r="AX17" s="71"/>
      <c r="AY17" s="71">
        <v>1</v>
      </c>
      <c r="AZ17" s="71"/>
      <c r="BA17" s="71"/>
      <c r="BB17" s="71"/>
      <c r="BC17" s="71"/>
      <c r="BD17" s="71"/>
      <c r="BE17" s="71">
        <v>12</v>
      </c>
      <c r="BF17" s="71"/>
      <c r="BG17" s="71"/>
      <c r="BH17" s="71"/>
      <c r="BI17" s="71"/>
      <c r="BJ17" s="71"/>
      <c r="BK17" s="71">
        <v>1</v>
      </c>
      <c r="BL17" s="71"/>
      <c r="BM17" s="71"/>
      <c r="BN17" s="104"/>
      <c r="BO17" s="104"/>
      <c r="BP17" s="104"/>
      <c r="BQ17" s="104"/>
      <c r="BR17" s="104"/>
      <c r="BS17" s="104"/>
      <c r="BT17" s="104"/>
      <c r="BU17" s="104"/>
      <c r="BV17" s="109"/>
      <c r="BW17" s="110"/>
      <c r="BX17" s="110"/>
      <c r="BY17" s="110"/>
      <c r="BZ17" s="110"/>
      <c r="CA17" s="110">
        <v>5</v>
      </c>
      <c r="CB17" s="110"/>
      <c r="CC17" s="110"/>
      <c r="CD17" s="110"/>
      <c r="CE17" s="110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4"/>
      <c r="CS17" s="104"/>
      <c r="CT17" s="104"/>
      <c r="CU17" s="104"/>
      <c r="CV17" s="104"/>
      <c r="CW17" s="104"/>
      <c r="CX17" s="104"/>
      <c r="CY17" s="104"/>
      <c r="CZ17" s="104"/>
      <c r="DA17" s="104"/>
      <c r="DB17" s="104"/>
      <c r="DC17" s="104"/>
      <c r="DD17" s="104"/>
      <c r="DE17" s="104"/>
      <c r="DF17" s="104"/>
      <c r="DG17" s="104"/>
      <c r="DH17" s="104"/>
      <c r="DI17" s="104"/>
      <c r="DJ17" s="104"/>
      <c r="DK17" s="104"/>
      <c r="DL17" s="29">
        <v>34</v>
      </c>
    </row>
    <row r="18" ht="27" customHeight="1" spans="1:116">
      <c r="A18" s="13">
        <v>45308</v>
      </c>
      <c r="B18" s="14" t="s">
        <v>108</v>
      </c>
      <c r="C18" s="15" t="s">
        <v>98</v>
      </c>
      <c r="D18" s="16">
        <f t="shared" si="0"/>
        <v>1051</v>
      </c>
      <c r="E18" s="17">
        <v>1000</v>
      </c>
      <c r="F18" s="22">
        <v>51</v>
      </c>
      <c r="G18" s="19">
        <f t="shared" si="1"/>
        <v>0.951474785918173</v>
      </c>
      <c r="H18" s="20">
        <f t="shared" si="2"/>
        <v>0.0161750713606089</v>
      </c>
      <c r="I18" s="70">
        <f t="shared" si="3"/>
        <v>0.00475737392959087</v>
      </c>
      <c r="J18" s="71">
        <v>5</v>
      </c>
      <c r="K18" s="71"/>
      <c r="L18" s="71"/>
      <c r="M18" s="71"/>
      <c r="N18" s="71"/>
      <c r="O18" s="71"/>
      <c r="P18" s="71"/>
      <c r="Q18" s="71"/>
      <c r="R18" s="71"/>
      <c r="S18" s="71"/>
      <c r="T18" s="71">
        <v>1</v>
      </c>
      <c r="U18" s="71">
        <v>1</v>
      </c>
      <c r="V18" s="71"/>
      <c r="W18" s="71"/>
      <c r="X18" s="71"/>
      <c r="Y18" s="71"/>
      <c r="Z18" s="71">
        <v>2</v>
      </c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>
        <v>2</v>
      </c>
      <c r="AL18" s="71"/>
      <c r="AM18" s="71"/>
      <c r="AN18" s="71"/>
      <c r="AO18" s="71"/>
      <c r="AP18" s="71"/>
      <c r="AQ18" s="71"/>
      <c r="AR18" s="71">
        <v>1</v>
      </c>
      <c r="AS18" s="71"/>
      <c r="AT18" s="71"/>
      <c r="AU18" s="71"/>
      <c r="AV18" s="71"/>
      <c r="AW18" s="71">
        <v>1</v>
      </c>
      <c r="AX18" s="71">
        <v>1</v>
      </c>
      <c r="AY18" s="71">
        <v>1</v>
      </c>
      <c r="AZ18" s="71"/>
      <c r="BA18" s="71"/>
      <c r="BB18" s="71"/>
      <c r="BC18" s="71"/>
      <c r="BD18" s="71">
        <v>1</v>
      </c>
      <c r="BE18" s="71"/>
      <c r="BF18" s="71"/>
      <c r="BG18" s="71"/>
      <c r="BH18" s="71">
        <v>1</v>
      </c>
      <c r="BI18" s="71"/>
      <c r="BJ18" s="71"/>
      <c r="BK18" s="71"/>
      <c r="BL18" s="71"/>
      <c r="BM18" s="71"/>
      <c r="BN18" s="104"/>
      <c r="BO18" s="104"/>
      <c r="BP18" s="104"/>
      <c r="BQ18" s="104"/>
      <c r="BR18" s="104"/>
      <c r="BS18" s="104"/>
      <c r="BT18" s="104"/>
      <c r="BU18" s="104"/>
      <c r="BV18" s="109"/>
      <c r="BW18" s="110"/>
      <c r="BX18" s="110"/>
      <c r="BY18" s="110"/>
      <c r="BZ18" s="110"/>
      <c r="CA18" s="110">
        <v>4</v>
      </c>
      <c r="CB18" s="110"/>
      <c r="CC18" s="110"/>
      <c r="CD18" s="110"/>
      <c r="CE18" s="110"/>
      <c r="CF18" s="108"/>
      <c r="CG18" s="108"/>
      <c r="CH18" s="108">
        <v>1</v>
      </c>
      <c r="CI18" s="108"/>
      <c r="CJ18" s="108"/>
      <c r="CK18" s="108"/>
      <c r="CL18" s="108"/>
      <c r="CM18" s="108"/>
      <c r="CN18" s="108"/>
      <c r="CO18" s="108"/>
      <c r="CP18" s="108"/>
      <c r="CQ18" s="108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29">
        <v>22</v>
      </c>
    </row>
    <row r="19" ht="27" customHeight="1" spans="1:116">
      <c r="A19" s="13">
        <v>45309</v>
      </c>
      <c r="B19" s="14" t="s">
        <v>109</v>
      </c>
      <c r="C19" s="15" t="s">
        <v>98</v>
      </c>
      <c r="D19" s="16">
        <f t="shared" si="0"/>
        <v>856</v>
      </c>
      <c r="E19" s="17">
        <v>800</v>
      </c>
      <c r="F19" s="22">
        <v>56</v>
      </c>
      <c r="G19" s="19">
        <f t="shared" si="1"/>
        <v>0.934579439252336</v>
      </c>
      <c r="H19" s="20">
        <f t="shared" si="2"/>
        <v>0.0303738317757009</v>
      </c>
      <c r="I19" s="70">
        <f t="shared" si="3"/>
        <v>0.014018691588785</v>
      </c>
      <c r="J19" s="71">
        <v>2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>
        <v>1</v>
      </c>
      <c r="V19" s="71"/>
      <c r="W19" s="71"/>
      <c r="X19" s="71"/>
      <c r="Y19" s="71"/>
      <c r="Z19" s="71"/>
      <c r="AA19" s="71"/>
      <c r="AB19" s="71">
        <v>3</v>
      </c>
      <c r="AC19" s="71">
        <v>7</v>
      </c>
      <c r="AD19" s="71"/>
      <c r="AE19" s="71"/>
      <c r="AF19" s="71"/>
      <c r="AG19" s="71"/>
      <c r="AH19" s="71">
        <v>2</v>
      </c>
      <c r="AI19" s="71"/>
      <c r="AJ19" s="71"/>
      <c r="AK19" s="71"/>
      <c r="AL19" s="71"/>
      <c r="AM19" s="71">
        <v>1</v>
      </c>
      <c r="AN19" s="71"/>
      <c r="AO19" s="71"/>
      <c r="AP19" s="71"/>
      <c r="AQ19" s="71"/>
      <c r="AR19" s="71">
        <v>2</v>
      </c>
      <c r="AS19" s="71"/>
      <c r="AT19" s="71">
        <v>1</v>
      </c>
      <c r="AU19" s="71"/>
      <c r="AV19" s="71"/>
      <c r="AW19" s="71"/>
      <c r="AX19" s="71"/>
      <c r="AY19" s="71"/>
      <c r="AZ19" s="71"/>
      <c r="BA19" s="71"/>
      <c r="BB19" s="71"/>
      <c r="BC19" s="71">
        <v>1</v>
      </c>
      <c r="BD19" s="71"/>
      <c r="BE19" s="71"/>
      <c r="BF19" s="71"/>
      <c r="BG19" s="71"/>
      <c r="BH19" s="71">
        <v>1</v>
      </c>
      <c r="BI19" s="71"/>
      <c r="BJ19" s="71">
        <v>5</v>
      </c>
      <c r="BK19" s="71"/>
      <c r="BL19" s="71"/>
      <c r="BM19" s="71"/>
      <c r="BN19" s="104">
        <v>1</v>
      </c>
      <c r="BO19" s="104"/>
      <c r="BP19" s="104"/>
      <c r="BQ19" s="104"/>
      <c r="BR19" s="104"/>
      <c r="BS19" s="104"/>
      <c r="BT19" s="104"/>
      <c r="BU19" s="104"/>
      <c r="BV19" s="109"/>
      <c r="BW19" s="110"/>
      <c r="BX19" s="110"/>
      <c r="BY19" s="110"/>
      <c r="BZ19" s="110"/>
      <c r="CA19" s="110">
        <v>6</v>
      </c>
      <c r="CB19" s="110"/>
      <c r="CC19" s="110"/>
      <c r="CD19" s="110"/>
      <c r="CE19" s="110"/>
      <c r="CF19" s="108">
        <v>2</v>
      </c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4"/>
      <c r="CS19" s="104"/>
      <c r="CT19" s="104"/>
      <c r="CU19" s="104">
        <v>3</v>
      </c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29">
        <v>38</v>
      </c>
    </row>
    <row r="20" ht="27" customHeight="1" spans="1:116">
      <c r="A20" s="13">
        <v>45310</v>
      </c>
      <c r="B20" s="14" t="s">
        <v>110</v>
      </c>
      <c r="C20" s="15" t="s">
        <v>98</v>
      </c>
      <c r="D20" s="16">
        <f t="shared" si="0"/>
        <v>1026</v>
      </c>
      <c r="E20" s="17">
        <v>1000</v>
      </c>
      <c r="F20" s="22">
        <v>26</v>
      </c>
      <c r="G20" s="19">
        <f t="shared" si="1"/>
        <v>0.974658869395711</v>
      </c>
      <c r="H20" s="20">
        <f t="shared" si="2"/>
        <v>0.0116959064327485</v>
      </c>
      <c r="I20" s="70">
        <f t="shared" si="3"/>
        <v>0.00487329434697856</v>
      </c>
      <c r="J20" s="71">
        <v>2</v>
      </c>
      <c r="K20" s="71"/>
      <c r="L20" s="71"/>
      <c r="M20" s="71"/>
      <c r="N20" s="71"/>
      <c r="O20" s="71"/>
      <c r="P20" s="71"/>
      <c r="Q20" s="71"/>
      <c r="R20" s="71"/>
      <c r="S20" s="71"/>
      <c r="T20" s="71">
        <v>1</v>
      </c>
      <c r="U20" s="71"/>
      <c r="V20" s="71"/>
      <c r="W20" s="71">
        <v>2</v>
      </c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>
        <v>1</v>
      </c>
      <c r="AP20" s="71"/>
      <c r="AQ20" s="71"/>
      <c r="AR20" s="71"/>
      <c r="AS20" s="71"/>
      <c r="AT20" s="71"/>
      <c r="AU20" s="71"/>
      <c r="AV20" s="71"/>
      <c r="AW20" s="71"/>
      <c r="AX20" s="71"/>
      <c r="AY20" s="71">
        <v>2</v>
      </c>
      <c r="AZ20" s="71"/>
      <c r="BA20" s="71"/>
      <c r="BB20" s="71"/>
      <c r="BC20" s="71"/>
      <c r="BD20" s="71"/>
      <c r="BE20" s="71">
        <v>2</v>
      </c>
      <c r="BF20" s="71"/>
      <c r="BG20" s="71">
        <v>1</v>
      </c>
      <c r="BH20" s="71"/>
      <c r="BI20" s="71"/>
      <c r="BJ20" s="71"/>
      <c r="BK20" s="71"/>
      <c r="BL20" s="71"/>
      <c r="BM20" s="71">
        <v>1</v>
      </c>
      <c r="BN20" s="104"/>
      <c r="BO20" s="104"/>
      <c r="BP20" s="104"/>
      <c r="BQ20" s="104"/>
      <c r="BR20" s="104"/>
      <c r="BS20" s="104"/>
      <c r="BT20" s="104"/>
      <c r="BU20" s="104"/>
      <c r="BV20" s="109"/>
      <c r="BW20" s="110"/>
      <c r="BX20" s="110"/>
      <c r="BY20" s="110"/>
      <c r="BZ20" s="110"/>
      <c r="CA20" s="110">
        <v>5</v>
      </c>
      <c r="CB20" s="110"/>
      <c r="CC20" s="110"/>
      <c r="CD20" s="110"/>
      <c r="CE20" s="110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4"/>
      <c r="CS20" s="104"/>
      <c r="CT20" s="104"/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/>
      <c r="DK20" s="104"/>
      <c r="DL20" s="29">
        <v>17</v>
      </c>
    </row>
    <row r="21" ht="27" customHeight="1" spans="1:116">
      <c r="A21" s="13">
        <v>45311</v>
      </c>
      <c r="B21" s="14" t="s">
        <v>111</v>
      </c>
      <c r="C21" s="15" t="s">
        <v>98</v>
      </c>
      <c r="D21" s="16">
        <f t="shared" si="0"/>
        <v>1055</v>
      </c>
      <c r="E21" s="17">
        <v>1000</v>
      </c>
      <c r="F21" s="22">
        <v>55</v>
      </c>
      <c r="G21" s="19">
        <f t="shared" si="1"/>
        <v>0.947867298578199</v>
      </c>
      <c r="H21" s="20">
        <f t="shared" si="2"/>
        <v>0.0246445497630332</v>
      </c>
      <c r="I21" s="70">
        <f t="shared" si="3"/>
        <v>0.00947867298578199</v>
      </c>
      <c r="J21" s="71">
        <v>4</v>
      </c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>
        <v>2</v>
      </c>
      <c r="X21" s="71"/>
      <c r="Y21" s="71"/>
      <c r="Z21" s="71"/>
      <c r="AA21" s="71"/>
      <c r="AB21" s="71">
        <v>1</v>
      </c>
      <c r="AC21" s="71">
        <v>5</v>
      </c>
      <c r="AD21" s="71"/>
      <c r="AE21" s="71"/>
      <c r="AF21" s="71"/>
      <c r="AG21" s="71"/>
      <c r="AH21" s="71">
        <v>2</v>
      </c>
      <c r="AI21" s="71">
        <v>1</v>
      </c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>
        <v>2</v>
      </c>
      <c r="AZ21" s="71"/>
      <c r="BA21" s="71"/>
      <c r="BB21" s="71"/>
      <c r="BC21" s="71">
        <v>1</v>
      </c>
      <c r="BD21" s="71"/>
      <c r="BE21" s="71"/>
      <c r="BF21" s="71"/>
      <c r="BG21" s="71"/>
      <c r="BH21" s="71"/>
      <c r="BI21" s="71"/>
      <c r="BJ21" s="71">
        <v>8</v>
      </c>
      <c r="BK21" s="71"/>
      <c r="BL21" s="71"/>
      <c r="BM21" s="71"/>
      <c r="BN21" s="104">
        <v>4</v>
      </c>
      <c r="BO21" s="104"/>
      <c r="BP21" s="104"/>
      <c r="BQ21" s="104"/>
      <c r="BR21" s="104">
        <v>2</v>
      </c>
      <c r="BS21" s="104"/>
      <c r="BT21" s="104"/>
      <c r="BU21" s="104"/>
      <c r="BV21" s="109"/>
      <c r="BW21" s="110"/>
      <c r="BX21" s="110"/>
      <c r="BY21" s="110"/>
      <c r="BZ21" s="110"/>
      <c r="CA21" s="110">
        <v>4</v>
      </c>
      <c r="CB21" s="110"/>
      <c r="CC21" s="110"/>
      <c r="CD21" s="110"/>
      <c r="CE21" s="110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29">
        <v>36</v>
      </c>
    </row>
    <row r="22" ht="29.25" customHeight="1" spans="1:116">
      <c r="A22" s="13">
        <v>45312</v>
      </c>
      <c r="B22" s="14" t="s">
        <v>105</v>
      </c>
      <c r="C22" s="15" t="s">
        <v>98</v>
      </c>
      <c r="D22" s="16">
        <f t="shared" si="0"/>
        <v>1005</v>
      </c>
      <c r="E22" s="17">
        <v>951</v>
      </c>
      <c r="F22" s="22">
        <v>54</v>
      </c>
      <c r="G22" s="19">
        <f t="shared" si="1"/>
        <v>0.946268656716418</v>
      </c>
      <c r="H22" s="20">
        <f t="shared" si="2"/>
        <v>0.0199004975124378</v>
      </c>
      <c r="I22" s="70">
        <f t="shared" si="3"/>
        <v>0.00995024875621891</v>
      </c>
      <c r="J22" s="71">
        <v>9</v>
      </c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>
        <v>1</v>
      </c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>
        <v>3</v>
      </c>
      <c r="AJ22" s="71"/>
      <c r="AK22" s="71"/>
      <c r="AL22" s="71"/>
      <c r="AM22" s="71">
        <v>1</v>
      </c>
      <c r="AN22" s="71">
        <v>1</v>
      </c>
      <c r="AO22" s="71"/>
      <c r="AP22" s="71"/>
      <c r="AQ22" s="71"/>
      <c r="AR22" s="71"/>
      <c r="AS22" s="71"/>
      <c r="AT22" s="71">
        <v>2</v>
      </c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>
        <v>1</v>
      </c>
      <c r="BH22" s="71">
        <v>2</v>
      </c>
      <c r="BI22" s="71"/>
      <c r="BJ22" s="71"/>
      <c r="BK22" s="71"/>
      <c r="BL22" s="71"/>
      <c r="BM22" s="71"/>
      <c r="BN22" s="104">
        <v>2</v>
      </c>
      <c r="BO22" s="104"/>
      <c r="BP22" s="104"/>
      <c r="BQ22" s="104"/>
      <c r="BR22" s="104"/>
      <c r="BS22" s="104"/>
      <c r="BT22" s="104"/>
      <c r="BU22" s="104"/>
      <c r="BV22" s="109"/>
      <c r="BW22" s="110"/>
      <c r="BX22" s="110"/>
      <c r="BY22" s="110"/>
      <c r="BZ22" s="110"/>
      <c r="CA22" s="110">
        <v>5</v>
      </c>
      <c r="CB22" s="110"/>
      <c r="CC22" s="110"/>
      <c r="CD22" s="110"/>
      <c r="CE22" s="110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4"/>
      <c r="CS22" s="104"/>
      <c r="CT22" s="104"/>
      <c r="CU22" s="104">
        <v>3</v>
      </c>
      <c r="CV22" s="104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/>
      <c r="DK22" s="104"/>
      <c r="DL22" s="29">
        <v>30</v>
      </c>
    </row>
    <row r="23" ht="29.25" customHeight="1" spans="1:116">
      <c r="A23" s="13">
        <v>45313</v>
      </c>
      <c r="B23" s="14" t="s">
        <v>112</v>
      </c>
      <c r="C23" s="15" t="s">
        <v>98</v>
      </c>
      <c r="D23" s="16">
        <f t="shared" si="0"/>
        <v>989</v>
      </c>
      <c r="E23" s="17">
        <v>962</v>
      </c>
      <c r="F23" s="22">
        <v>27</v>
      </c>
      <c r="G23" s="19">
        <f t="shared" si="1"/>
        <v>0.972699696663296</v>
      </c>
      <c r="H23" s="20">
        <f t="shared" si="2"/>
        <v>0.0131445904954499</v>
      </c>
      <c r="I23" s="70">
        <f t="shared" si="3"/>
        <v>0.00505561172901921</v>
      </c>
      <c r="J23" s="71">
        <v>2</v>
      </c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>
        <v>1</v>
      </c>
      <c r="AC23" s="71">
        <v>3</v>
      </c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>
        <v>1</v>
      </c>
      <c r="AS23" s="71"/>
      <c r="AT23" s="71"/>
      <c r="AU23" s="71"/>
      <c r="AV23" s="71"/>
      <c r="AW23" s="71"/>
      <c r="AX23" s="71"/>
      <c r="AY23" s="71">
        <v>3</v>
      </c>
      <c r="AZ23" s="71"/>
      <c r="BA23" s="71"/>
      <c r="BB23" s="71"/>
      <c r="BC23" s="71">
        <v>2</v>
      </c>
      <c r="BD23" s="71"/>
      <c r="BE23" s="71">
        <v>1</v>
      </c>
      <c r="BF23" s="71"/>
      <c r="BG23" s="71"/>
      <c r="BH23" s="71"/>
      <c r="BI23" s="71"/>
      <c r="BJ23" s="71"/>
      <c r="BK23" s="71"/>
      <c r="BL23" s="71"/>
      <c r="BM23" s="71"/>
      <c r="BN23" s="104"/>
      <c r="BO23" s="104"/>
      <c r="BP23" s="104"/>
      <c r="BQ23" s="104"/>
      <c r="BR23" s="104"/>
      <c r="BS23" s="104"/>
      <c r="BT23" s="104"/>
      <c r="BU23" s="104"/>
      <c r="BV23" s="109"/>
      <c r="BW23" s="110"/>
      <c r="BX23" s="110"/>
      <c r="BY23" s="110"/>
      <c r="BZ23" s="110"/>
      <c r="CA23" s="110">
        <v>5</v>
      </c>
      <c r="CB23" s="110"/>
      <c r="CC23" s="110"/>
      <c r="CD23" s="110"/>
      <c r="CE23" s="110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29">
        <v>18</v>
      </c>
    </row>
    <row r="24" ht="29.25" customHeight="1" spans="1:116">
      <c r="A24" s="13">
        <v>45314</v>
      </c>
      <c r="B24" s="14" t="s">
        <v>112</v>
      </c>
      <c r="C24" s="15" t="s">
        <v>98</v>
      </c>
      <c r="D24" s="16">
        <f t="shared" si="0"/>
        <v>1012</v>
      </c>
      <c r="E24" s="17">
        <v>970</v>
      </c>
      <c r="F24" s="22">
        <v>42</v>
      </c>
      <c r="G24" s="19">
        <f t="shared" si="1"/>
        <v>0.958498023715415</v>
      </c>
      <c r="H24" s="20">
        <f t="shared" si="2"/>
        <v>0.0207509881422925</v>
      </c>
      <c r="I24" s="70">
        <f t="shared" si="3"/>
        <v>0.00790513833992095</v>
      </c>
      <c r="J24" s="71">
        <v>3</v>
      </c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>
        <v>1</v>
      </c>
      <c r="AB24" s="71">
        <v>5</v>
      </c>
      <c r="AC24" s="71">
        <v>2</v>
      </c>
      <c r="AD24" s="71"/>
      <c r="AE24" s="71"/>
      <c r="AF24" s="71"/>
      <c r="AG24" s="71"/>
      <c r="AH24" s="71"/>
      <c r="AI24" s="71">
        <v>2</v>
      </c>
      <c r="AJ24" s="71"/>
      <c r="AK24" s="71">
        <v>1</v>
      </c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>
        <v>1</v>
      </c>
      <c r="AX24" s="71"/>
      <c r="AY24" s="71">
        <v>6</v>
      </c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104"/>
      <c r="BO24" s="104"/>
      <c r="BP24" s="104"/>
      <c r="BQ24" s="104"/>
      <c r="BR24" s="104"/>
      <c r="BS24" s="104"/>
      <c r="BT24" s="104"/>
      <c r="BU24" s="104"/>
      <c r="BV24" s="109"/>
      <c r="BW24" s="110"/>
      <c r="BX24" s="110"/>
      <c r="BY24" s="110"/>
      <c r="BZ24" s="110"/>
      <c r="CA24" s="110">
        <v>8</v>
      </c>
      <c r="CB24" s="110"/>
      <c r="CC24" s="110"/>
      <c r="CD24" s="110"/>
      <c r="CE24" s="110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4"/>
      <c r="CS24" s="104"/>
      <c r="CT24" s="104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29">
        <v>29</v>
      </c>
    </row>
    <row r="25" ht="29.25" customHeight="1" spans="1:116">
      <c r="A25" s="13">
        <v>45315</v>
      </c>
      <c r="B25" s="14" t="s">
        <v>113</v>
      </c>
      <c r="C25" s="15" t="s">
        <v>98</v>
      </c>
      <c r="D25" s="16">
        <f t="shared" si="0"/>
        <v>1044</v>
      </c>
      <c r="E25" s="17">
        <v>1000</v>
      </c>
      <c r="F25" s="22">
        <v>44</v>
      </c>
      <c r="G25" s="19">
        <f t="shared" si="1"/>
        <v>0.957854406130268</v>
      </c>
      <c r="H25" s="20">
        <f t="shared" si="2"/>
        <v>0.024904214559387</v>
      </c>
      <c r="I25" s="70">
        <f t="shared" si="3"/>
        <v>0.00862068965517241</v>
      </c>
      <c r="J25" s="71">
        <v>8</v>
      </c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>
        <v>3</v>
      </c>
      <c r="V25" s="71"/>
      <c r="W25" s="71"/>
      <c r="X25" s="71"/>
      <c r="Y25" s="71"/>
      <c r="Z25" s="71"/>
      <c r="AA25" s="71"/>
      <c r="AB25" s="71">
        <v>4</v>
      </c>
      <c r="AC25" s="71">
        <v>3</v>
      </c>
      <c r="AD25" s="71"/>
      <c r="AE25" s="71"/>
      <c r="AF25" s="71"/>
      <c r="AG25" s="71"/>
      <c r="AH25" s="71"/>
      <c r="AI25" s="71">
        <v>2</v>
      </c>
      <c r="AJ25" s="71"/>
      <c r="AK25" s="71"/>
      <c r="AL25" s="71"/>
      <c r="AM25" s="71">
        <v>1</v>
      </c>
      <c r="AN25" s="71"/>
      <c r="AO25" s="71"/>
      <c r="AP25" s="71"/>
      <c r="AQ25" s="71"/>
      <c r="AR25" s="71"/>
      <c r="AS25" s="71"/>
      <c r="AT25" s="71">
        <v>1</v>
      </c>
      <c r="AU25" s="71"/>
      <c r="AV25" s="71"/>
      <c r="AW25" s="71"/>
      <c r="AX25" s="71">
        <v>1</v>
      </c>
      <c r="AY25" s="71"/>
      <c r="AZ25" s="71"/>
      <c r="BA25" s="71"/>
      <c r="BB25" s="71"/>
      <c r="BC25" s="71">
        <v>1</v>
      </c>
      <c r="BD25" s="71"/>
      <c r="BE25" s="71"/>
      <c r="BF25" s="71"/>
      <c r="BG25" s="71"/>
      <c r="BH25" s="71"/>
      <c r="BI25" s="71"/>
      <c r="BJ25" s="71">
        <v>1</v>
      </c>
      <c r="BK25" s="71"/>
      <c r="BL25" s="71"/>
      <c r="BM25" s="71">
        <v>1</v>
      </c>
      <c r="BN25" s="104"/>
      <c r="BO25" s="104"/>
      <c r="BP25" s="104"/>
      <c r="BQ25" s="104"/>
      <c r="BR25" s="104"/>
      <c r="BS25" s="104"/>
      <c r="BT25" s="104"/>
      <c r="BU25" s="104"/>
      <c r="BV25" s="109"/>
      <c r="BW25" s="110"/>
      <c r="BX25" s="110"/>
      <c r="BY25" s="110"/>
      <c r="BZ25" s="110"/>
      <c r="CA25" s="110">
        <v>3</v>
      </c>
      <c r="CB25" s="110"/>
      <c r="CC25" s="110"/>
      <c r="CD25" s="110"/>
      <c r="CE25" s="110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4"/>
      <c r="CS25" s="104"/>
      <c r="CT25" s="104"/>
      <c r="CU25" s="104">
        <v>6</v>
      </c>
      <c r="CV25" s="104"/>
      <c r="CW25" s="104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29">
        <v>35</v>
      </c>
    </row>
    <row r="26" ht="29.25" customHeight="1" spans="1:116">
      <c r="A26" s="13">
        <v>45316</v>
      </c>
      <c r="B26" s="14" t="s">
        <v>109</v>
      </c>
      <c r="C26" s="15" t="s">
        <v>98</v>
      </c>
      <c r="D26" s="16">
        <f t="shared" si="0"/>
        <v>1142</v>
      </c>
      <c r="E26" s="17">
        <v>1100</v>
      </c>
      <c r="F26" s="22">
        <v>42</v>
      </c>
      <c r="G26" s="19">
        <f t="shared" si="1"/>
        <v>0.963222416812609</v>
      </c>
      <c r="H26" s="20">
        <f t="shared" si="2"/>
        <v>0.0175131348511384</v>
      </c>
      <c r="I26" s="70">
        <f t="shared" si="3"/>
        <v>0.00700525394045534</v>
      </c>
      <c r="J26" s="71">
        <v>6</v>
      </c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>
        <v>1</v>
      </c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>
        <v>4</v>
      </c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>
        <v>1</v>
      </c>
      <c r="AX26" s="71"/>
      <c r="AY26" s="71"/>
      <c r="AZ26" s="71"/>
      <c r="BA26" s="71"/>
      <c r="BB26" s="71"/>
      <c r="BC26" s="71">
        <v>1</v>
      </c>
      <c r="BD26" s="71"/>
      <c r="BE26" s="71"/>
      <c r="BF26" s="71"/>
      <c r="BG26" s="71">
        <v>4</v>
      </c>
      <c r="BH26" s="71"/>
      <c r="BI26" s="71"/>
      <c r="BJ26" s="71"/>
      <c r="BK26" s="71"/>
      <c r="BL26" s="71"/>
      <c r="BM26" s="71">
        <v>3</v>
      </c>
      <c r="BN26" s="104"/>
      <c r="BO26" s="104"/>
      <c r="BP26" s="104"/>
      <c r="BQ26" s="104"/>
      <c r="BR26" s="104"/>
      <c r="BS26" s="104"/>
      <c r="BT26" s="104"/>
      <c r="BU26" s="104"/>
      <c r="BV26" s="109"/>
      <c r="BW26" s="110"/>
      <c r="BX26" s="110"/>
      <c r="BY26" s="110"/>
      <c r="BZ26" s="110"/>
      <c r="CA26" s="110">
        <v>8</v>
      </c>
      <c r="CB26" s="110"/>
      <c r="CC26" s="110"/>
      <c r="CD26" s="110"/>
      <c r="CE26" s="110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4"/>
      <c r="CS26" s="104"/>
      <c r="CT26" s="104"/>
      <c r="CU26" s="104"/>
      <c r="CV26" s="104"/>
      <c r="CW26" s="104"/>
      <c r="CX26" s="104"/>
      <c r="CY26" s="104"/>
      <c r="CZ26" s="104"/>
      <c r="DA26" s="104"/>
      <c r="DB26" s="104"/>
      <c r="DC26" s="104"/>
      <c r="DD26" s="104"/>
      <c r="DE26" s="104"/>
      <c r="DF26" s="104"/>
      <c r="DG26" s="104"/>
      <c r="DH26" s="104"/>
      <c r="DI26" s="104"/>
      <c r="DJ26" s="104"/>
      <c r="DK26" s="104"/>
      <c r="DL26" s="29">
        <v>28</v>
      </c>
    </row>
    <row r="27" ht="27" customHeight="1" spans="1:116">
      <c r="A27" s="13">
        <v>45317</v>
      </c>
      <c r="B27" s="14" t="s">
        <v>109</v>
      </c>
      <c r="C27" s="15" t="s">
        <v>98</v>
      </c>
      <c r="D27" s="16">
        <f t="shared" si="0"/>
        <v>1580</v>
      </c>
      <c r="E27" s="17">
        <v>1500</v>
      </c>
      <c r="F27" s="22">
        <v>80</v>
      </c>
      <c r="G27" s="19">
        <f t="shared" si="1"/>
        <v>0.949367088607595</v>
      </c>
      <c r="H27" s="20">
        <f t="shared" si="2"/>
        <v>0.0208860759493671</v>
      </c>
      <c r="I27" s="70">
        <f t="shared" si="3"/>
        <v>0.00822784810126582</v>
      </c>
      <c r="J27" s="71">
        <v>14</v>
      </c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>
        <v>1</v>
      </c>
      <c r="AA27" s="71"/>
      <c r="AB27" s="71">
        <v>3</v>
      </c>
      <c r="AC27" s="71">
        <v>1</v>
      </c>
      <c r="AD27" s="71"/>
      <c r="AE27" s="71">
        <v>1</v>
      </c>
      <c r="AF27" s="71">
        <v>5</v>
      </c>
      <c r="AG27" s="71"/>
      <c r="AH27" s="71">
        <v>4</v>
      </c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>
        <v>4</v>
      </c>
      <c r="BH27" s="71"/>
      <c r="BI27" s="71"/>
      <c r="BJ27" s="71"/>
      <c r="BK27" s="71"/>
      <c r="BL27" s="71"/>
      <c r="BM27" s="71"/>
      <c r="BN27" s="104"/>
      <c r="BO27" s="104"/>
      <c r="BP27" s="104"/>
      <c r="BQ27" s="104"/>
      <c r="BR27" s="104"/>
      <c r="BS27" s="104"/>
      <c r="BT27" s="104"/>
      <c r="BU27" s="104"/>
      <c r="BV27" s="109"/>
      <c r="BW27" s="110"/>
      <c r="BX27" s="110"/>
      <c r="BY27" s="110"/>
      <c r="BZ27" s="110"/>
      <c r="CA27" s="110">
        <v>8</v>
      </c>
      <c r="CB27" s="110"/>
      <c r="CC27" s="110"/>
      <c r="CD27" s="110"/>
      <c r="CE27" s="110"/>
      <c r="CF27" s="108">
        <v>1</v>
      </c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4"/>
      <c r="CS27" s="104"/>
      <c r="CT27" s="104"/>
      <c r="CU27" s="104">
        <v>2</v>
      </c>
      <c r="CV27" s="104"/>
      <c r="CW27" s="104"/>
      <c r="CX27" s="104">
        <v>2</v>
      </c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29">
        <v>46</v>
      </c>
    </row>
    <row r="28" ht="27" customHeight="1" spans="1:116">
      <c r="A28" s="13">
        <v>45318</v>
      </c>
      <c r="B28" s="14" t="s">
        <v>105</v>
      </c>
      <c r="C28" s="15" t="s">
        <v>98</v>
      </c>
      <c r="D28" s="16">
        <f t="shared" si="0"/>
        <v>1890</v>
      </c>
      <c r="E28" s="17">
        <v>1802</v>
      </c>
      <c r="F28" s="22">
        <v>88</v>
      </c>
      <c r="G28" s="19">
        <f t="shared" si="1"/>
        <v>0.953439153439153</v>
      </c>
      <c r="H28" s="20">
        <f t="shared" si="2"/>
        <v>0.0216931216931217</v>
      </c>
      <c r="I28" s="70">
        <f t="shared" si="3"/>
        <v>0.00740740740740741</v>
      </c>
      <c r="J28" s="71">
        <v>5</v>
      </c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>
        <v>3</v>
      </c>
      <c r="V28" s="71"/>
      <c r="W28" s="71"/>
      <c r="X28" s="71"/>
      <c r="Y28" s="71"/>
      <c r="Z28" s="71"/>
      <c r="AA28" s="71"/>
      <c r="AB28" s="71">
        <v>3</v>
      </c>
      <c r="AC28" s="71">
        <v>3</v>
      </c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>
        <v>2</v>
      </c>
      <c r="AY28" s="71">
        <v>4</v>
      </c>
      <c r="AZ28" s="71"/>
      <c r="BA28" s="71"/>
      <c r="BB28" s="71"/>
      <c r="BC28" s="71">
        <v>3</v>
      </c>
      <c r="BD28" s="71"/>
      <c r="BE28" s="71"/>
      <c r="BF28" s="71"/>
      <c r="BG28" s="71">
        <v>2</v>
      </c>
      <c r="BH28" s="71"/>
      <c r="BI28" s="71"/>
      <c r="BJ28" s="71"/>
      <c r="BK28" s="71">
        <v>4</v>
      </c>
      <c r="BL28" s="71"/>
      <c r="BM28" s="71">
        <v>12</v>
      </c>
      <c r="BN28" s="104"/>
      <c r="BO28" s="104"/>
      <c r="BP28" s="104"/>
      <c r="BQ28" s="104"/>
      <c r="BR28" s="104"/>
      <c r="BS28" s="104"/>
      <c r="BT28" s="104"/>
      <c r="BU28" s="104"/>
      <c r="BV28" s="109"/>
      <c r="BW28" s="110"/>
      <c r="BX28" s="110"/>
      <c r="BY28" s="110"/>
      <c r="BZ28" s="110"/>
      <c r="CA28" s="110">
        <v>11</v>
      </c>
      <c r="CB28" s="110"/>
      <c r="CC28" s="110"/>
      <c r="CD28" s="110"/>
      <c r="CE28" s="110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4"/>
      <c r="CS28" s="104"/>
      <c r="CT28" s="104"/>
      <c r="CU28" s="104">
        <v>3</v>
      </c>
      <c r="CV28" s="104"/>
      <c r="CW28" s="104"/>
      <c r="CX28" s="104"/>
      <c r="CY28" s="104"/>
      <c r="CZ28" s="104"/>
      <c r="DA28" s="104"/>
      <c r="DB28" s="104"/>
      <c r="DC28" s="104"/>
      <c r="DD28" s="104"/>
      <c r="DE28" s="104"/>
      <c r="DF28" s="104"/>
      <c r="DG28" s="104"/>
      <c r="DH28" s="104"/>
      <c r="DI28" s="104"/>
      <c r="DJ28" s="104"/>
      <c r="DK28" s="104"/>
      <c r="DL28" s="29">
        <v>55</v>
      </c>
    </row>
    <row r="29" ht="27" customHeight="1" spans="1:116">
      <c r="A29" s="13">
        <v>45319</v>
      </c>
      <c r="B29" s="14" t="s">
        <v>114</v>
      </c>
      <c r="C29" s="15" t="s">
        <v>98</v>
      </c>
      <c r="D29" s="16">
        <f t="shared" si="0"/>
        <v>948</v>
      </c>
      <c r="E29" s="17">
        <v>900</v>
      </c>
      <c r="F29" s="22">
        <v>48</v>
      </c>
      <c r="G29" s="19">
        <f t="shared" si="1"/>
        <v>0.949367088607595</v>
      </c>
      <c r="H29" s="20">
        <f t="shared" si="2"/>
        <v>0.0189873417721519</v>
      </c>
      <c r="I29" s="70">
        <f t="shared" si="3"/>
        <v>0.0189873417721519</v>
      </c>
      <c r="J29" s="71">
        <v>4</v>
      </c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>
        <v>3</v>
      </c>
      <c r="AD29" s="71"/>
      <c r="AE29" s="71"/>
      <c r="AF29" s="71">
        <v>3</v>
      </c>
      <c r="AG29" s="71"/>
      <c r="AH29" s="71">
        <v>2</v>
      </c>
      <c r="AI29" s="71"/>
      <c r="AJ29" s="71"/>
      <c r="AK29" s="71"/>
      <c r="AL29" s="71"/>
      <c r="AM29" s="71"/>
      <c r="AN29" s="71"/>
      <c r="AO29" s="71"/>
      <c r="AP29" s="71"/>
      <c r="AQ29" s="71"/>
      <c r="AR29" s="71">
        <v>2</v>
      </c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>
        <v>1</v>
      </c>
      <c r="BD29" s="71"/>
      <c r="BE29" s="71"/>
      <c r="BF29" s="71"/>
      <c r="BG29" s="71"/>
      <c r="BH29" s="71"/>
      <c r="BI29" s="71"/>
      <c r="BJ29" s="71"/>
      <c r="BK29" s="71">
        <v>2</v>
      </c>
      <c r="BL29" s="71"/>
      <c r="BM29" s="71">
        <v>1</v>
      </c>
      <c r="BN29" s="104">
        <v>2</v>
      </c>
      <c r="BO29" s="104"/>
      <c r="BP29" s="104">
        <v>3</v>
      </c>
      <c r="BQ29" s="104"/>
      <c r="BR29" s="104"/>
      <c r="BS29" s="104"/>
      <c r="BT29" s="104"/>
      <c r="BU29" s="104"/>
      <c r="BV29" s="109"/>
      <c r="BW29" s="110"/>
      <c r="BX29" s="110"/>
      <c r="BY29" s="110"/>
      <c r="BZ29" s="110"/>
      <c r="CA29" s="110">
        <v>10</v>
      </c>
      <c r="CB29" s="110"/>
      <c r="CC29" s="110"/>
      <c r="CD29" s="110"/>
      <c r="CE29" s="110"/>
      <c r="CF29" s="108">
        <v>1</v>
      </c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4"/>
      <c r="CS29" s="104"/>
      <c r="CT29" s="104"/>
      <c r="CU29" s="104">
        <v>1</v>
      </c>
      <c r="CV29" s="104">
        <v>1</v>
      </c>
      <c r="CW29" s="104"/>
      <c r="CX29" s="104"/>
      <c r="CY29" s="104"/>
      <c r="CZ29" s="104"/>
      <c r="DA29" s="104"/>
      <c r="DB29" s="104"/>
      <c r="DC29" s="104"/>
      <c r="DD29" s="104"/>
      <c r="DE29" s="104"/>
      <c r="DF29" s="104"/>
      <c r="DG29" s="104"/>
      <c r="DH29" s="104"/>
      <c r="DI29" s="104"/>
      <c r="DJ29" s="104"/>
      <c r="DK29" s="104"/>
      <c r="DL29" s="29">
        <v>36</v>
      </c>
    </row>
    <row r="30" ht="27" customHeight="1" spans="1:116">
      <c r="A30" s="13">
        <v>45320</v>
      </c>
      <c r="B30" s="14" t="s">
        <v>109</v>
      </c>
      <c r="C30" s="15" t="s">
        <v>98</v>
      </c>
      <c r="D30" s="16">
        <f t="shared" si="0"/>
        <v>2118</v>
      </c>
      <c r="E30" s="17">
        <v>2034</v>
      </c>
      <c r="F30" s="22">
        <v>84</v>
      </c>
      <c r="G30" s="19">
        <f t="shared" si="1"/>
        <v>0.960339943342776</v>
      </c>
      <c r="H30" s="20">
        <f t="shared" si="2"/>
        <v>0.0174693106704438</v>
      </c>
      <c r="I30" s="70">
        <f t="shared" si="3"/>
        <v>0.00613786591123702</v>
      </c>
      <c r="J30" s="71">
        <v>4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>
        <v>2</v>
      </c>
      <c r="AC30" s="71">
        <v>3</v>
      </c>
      <c r="AD30" s="71"/>
      <c r="AE30" s="71"/>
      <c r="AF30" s="71">
        <v>10</v>
      </c>
      <c r="AG30" s="71"/>
      <c r="AH30" s="71"/>
      <c r="AI30" s="71"/>
      <c r="AJ30" s="71">
        <v>2</v>
      </c>
      <c r="AK30" s="71"/>
      <c r="AL30" s="71"/>
      <c r="AM30" s="71"/>
      <c r="AN30" s="71"/>
      <c r="AO30" s="71"/>
      <c r="AP30" s="71"/>
      <c r="AQ30" s="71"/>
      <c r="AR30" s="71">
        <v>9</v>
      </c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>
        <v>1</v>
      </c>
      <c r="BF30" s="71"/>
      <c r="BG30" s="71"/>
      <c r="BH30" s="71"/>
      <c r="BI30" s="71"/>
      <c r="BJ30" s="71"/>
      <c r="BK30" s="71"/>
      <c r="BL30" s="71"/>
      <c r="BM30" s="71">
        <v>6</v>
      </c>
      <c r="BN30" s="104"/>
      <c r="BO30" s="104"/>
      <c r="BP30" s="104"/>
      <c r="BQ30" s="104"/>
      <c r="BR30" s="104"/>
      <c r="BS30" s="104"/>
      <c r="BT30" s="104"/>
      <c r="BU30" s="104"/>
      <c r="BV30" s="109"/>
      <c r="BW30" s="110"/>
      <c r="BX30" s="110"/>
      <c r="BY30" s="110"/>
      <c r="BZ30" s="110"/>
      <c r="CA30" s="110">
        <v>11</v>
      </c>
      <c r="CB30" s="110"/>
      <c r="CC30" s="110"/>
      <c r="CD30" s="110"/>
      <c r="CE30" s="110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4"/>
      <c r="CS30" s="104"/>
      <c r="CT30" s="104"/>
      <c r="CU30" s="104"/>
      <c r="CV30" s="104">
        <v>2</v>
      </c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29">
        <v>50</v>
      </c>
    </row>
    <row r="31" ht="27" customHeight="1" spans="1:116">
      <c r="A31" s="13">
        <v>45321</v>
      </c>
      <c r="B31" s="14" t="s">
        <v>115</v>
      </c>
      <c r="C31" s="15" t="s">
        <v>98</v>
      </c>
      <c r="D31" s="16">
        <f t="shared" si="0"/>
        <v>1902</v>
      </c>
      <c r="E31" s="17">
        <v>1800</v>
      </c>
      <c r="F31" s="22">
        <v>102</v>
      </c>
      <c r="G31" s="19">
        <f t="shared" si="1"/>
        <v>0.946372239747634</v>
      </c>
      <c r="H31" s="20">
        <f t="shared" si="2"/>
        <v>0.0310199789695058</v>
      </c>
      <c r="I31" s="70">
        <f t="shared" si="3"/>
        <v>0.0126182965299685</v>
      </c>
      <c r="J31" s="71">
        <v>7</v>
      </c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>
        <v>3</v>
      </c>
      <c r="V31" s="71"/>
      <c r="W31" s="71">
        <v>3</v>
      </c>
      <c r="X31" s="71"/>
      <c r="Y31" s="71"/>
      <c r="Z31" s="71"/>
      <c r="AA31" s="71"/>
      <c r="AB31" s="71">
        <v>6</v>
      </c>
      <c r="AC31" s="71">
        <v>7</v>
      </c>
      <c r="AD31" s="71"/>
      <c r="AE31" s="71"/>
      <c r="AF31" s="71">
        <v>11</v>
      </c>
      <c r="AG31" s="71"/>
      <c r="AH31" s="71"/>
      <c r="AI31" s="71"/>
      <c r="AJ31" s="71">
        <v>1</v>
      </c>
      <c r="AK31" s="71"/>
      <c r="AL31" s="71"/>
      <c r="AM31" s="71"/>
      <c r="AN31" s="71"/>
      <c r="AO31" s="71"/>
      <c r="AP31" s="71"/>
      <c r="AQ31" s="71"/>
      <c r="AR31" s="71">
        <v>9</v>
      </c>
      <c r="AS31" s="71"/>
      <c r="AT31" s="71"/>
      <c r="AU31" s="71"/>
      <c r="AV31" s="71"/>
      <c r="AW31" s="71"/>
      <c r="AX31" s="71"/>
      <c r="AY31" s="71">
        <v>2</v>
      </c>
      <c r="AZ31" s="71"/>
      <c r="BA31" s="71"/>
      <c r="BB31" s="71"/>
      <c r="BC31" s="71"/>
      <c r="BD31" s="71"/>
      <c r="BE31" s="71"/>
      <c r="BF31" s="71"/>
      <c r="BG31" s="71">
        <v>3</v>
      </c>
      <c r="BH31" s="71"/>
      <c r="BI31" s="71"/>
      <c r="BJ31" s="71"/>
      <c r="BK31" s="71">
        <v>2</v>
      </c>
      <c r="BL31" s="71"/>
      <c r="BM31" s="71">
        <v>5</v>
      </c>
      <c r="BN31" s="104"/>
      <c r="BO31" s="104"/>
      <c r="BP31" s="104"/>
      <c r="BQ31" s="104"/>
      <c r="BR31" s="104"/>
      <c r="BS31" s="104"/>
      <c r="BT31" s="104"/>
      <c r="BU31" s="104"/>
      <c r="BV31" s="109"/>
      <c r="BW31" s="110"/>
      <c r="BX31" s="110"/>
      <c r="BY31" s="110"/>
      <c r="BZ31" s="110"/>
      <c r="CA31" s="110">
        <v>21</v>
      </c>
      <c r="CB31" s="110"/>
      <c r="CC31" s="110"/>
      <c r="CD31" s="110"/>
      <c r="CE31" s="110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4"/>
      <c r="CS31" s="104"/>
      <c r="CT31" s="104"/>
      <c r="CU31" s="104"/>
      <c r="CV31" s="104">
        <v>3</v>
      </c>
      <c r="CW31" s="104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H31" s="104"/>
      <c r="DI31" s="104"/>
      <c r="DJ31" s="104"/>
      <c r="DK31" s="104"/>
      <c r="DL31" s="29">
        <v>83</v>
      </c>
    </row>
    <row r="32" ht="27" customHeight="1" spans="1:116">
      <c r="A32" s="13">
        <v>45322</v>
      </c>
      <c r="B32" s="14" t="s">
        <v>112</v>
      </c>
      <c r="C32" s="15" t="s">
        <v>98</v>
      </c>
      <c r="D32" s="16">
        <f t="shared" si="0"/>
        <v>2107</v>
      </c>
      <c r="E32" s="17">
        <v>2003</v>
      </c>
      <c r="F32" s="22">
        <v>104</v>
      </c>
      <c r="G32" s="19">
        <f t="shared" si="1"/>
        <v>0.950640721404841</v>
      </c>
      <c r="H32" s="20">
        <f t="shared" si="2"/>
        <v>0.026578073089701</v>
      </c>
      <c r="I32" s="70">
        <f t="shared" si="3"/>
        <v>0.00996677740863787</v>
      </c>
      <c r="J32" s="71">
        <v>8</v>
      </c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>
        <v>2</v>
      </c>
      <c r="X32" s="71"/>
      <c r="Y32" s="71"/>
      <c r="Z32" s="71"/>
      <c r="AA32" s="71"/>
      <c r="AB32" s="83"/>
      <c r="AC32" s="83"/>
      <c r="AD32" s="83"/>
      <c r="AE32" s="83"/>
      <c r="AF32" s="83"/>
      <c r="AG32" s="83"/>
      <c r="AH32" s="83"/>
      <c r="AI32" s="71"/>
      <c r="AJ32" s="71"/>
      <c r="AK32" s="71"/>
      <c r="AL32" s="71"/>
      <c r="AM32" s="71"/>
      <c r="AN32" s="71"/>
      <c r="AO32" s="71">
        <v>6</v>
      </c>
      <c r="AP32" s="71"/>
      <c r="AQ32" s="71"/>
      <c r="AR32" s="71">
        <v>11</v>
      </c>
      <c r="AS32" s="71"/>
      <c r="AT32" s="71"/>
      <c r="AU32" s="71"/>
      <c r="AV32" s="71">
        <v>14</v>
      </c>
      <c r="AW32" s="71"/>
      <c r="AX32" s="71">
        <v>1</v>
      </c>
      <c r="AY32" s="71"/>
      <c r="AZ32" s="71">
        <v>6</v>
      </c>
      <c r="BA32" s="71"/>
      <c r="BB32" s="71">
        <v>2</v>
      </c>
      <c r="BC32" s="71"/>
      <c r="BD32" s="71"/>
      <c r="BE32" s="71">
        <v>1</v>
      </c>
      <c r="BF32" s="71"/>
      <c r="BG32" s="71">
        <v>1</v>
      </c>
      <c r="BH32" s="71"/>
      <c r="BI32" s="71"/>
      <c r="BJ32" s="71"/>
      <c r="BK32" s="71">
        <v>1</v>
      </c>
      <c r="BL32" s="71"/>
      <c r="BM32" s="71">
        <v>3</v>
      </c>
      <c r="BN32" s="104"/>
      <c r="BO32" s="104"/>
      <c r="BP32" s="104"/>
      <c r="BQ32" s="104"/>
      <c r="BR32" s="104"/>
      <c r="BS32" s="104"/>
      <c r="BT32" s="104"/>
      <c r="BU32" s="104"/>
      <c r="BV32" s="109"/>
      <c r="BW32" s="110"/>
      <c r="BX32" s="110"/>
      <c r="BY32" s="110"/>
      <c r="BZ32" s="110"/>
      <c r="CA32" s="110">
        <v>18</v>
      </c>
      <c r="CB32" s="110"/>
      <c r="CC32" s="110"/>
      <c r="CD32" s="110"/>
      <c r="CE32" s="110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>
        <v>3</v>
      </c>
      <c r="CR32" s="104"/>
      <c r="CS32" s="104"/>
      <c r="CT32" s="104"/>
      <c r="CU32" s="104"/>
      <c r="CV32" s="104"/>
      <c r="CW32" s="104"/>
      <c r="CX32" s="104"/>
      <c r="CY32" s="104"/>
      <c r="CZ32" s="104"/>
      <c r="DA32" s="104"/>
      <c r="DB32" s="104"/>
      <c r="DC32" s="104"/>
      <c r="DD32" s="104"/>
      <c r="DE32" s="104"/>
      <c r="DF32" s="104"/>
      <c r="DG32" s="104"/>
      <c r="DH32" s="104"/>
      <c r="DI32" s="104"/>
      <c r="DJ32" s="104"/>
      <c r="DK32" s="104"/>
      <c r="DL32" s="29">
        <v>77</v>
      </c>
    </row>
    <row r="33" ht="27" customHeight="1" spans="1:116">
      <c r="A33" s="125"/>
      <c r="B33" s="14"/>
      <c r="C33" s="17"/>
      <c r="D33" s="16">
        <f t="shared" si="0"/>
        <v>0</v>
      </c>
      <c r="E33" s="17"/>
      <c r="F33" s="18"/>
      <c r="G33" s="19" t="e">
        <f t="shared" si="1"/>
        <v>#DIV/0!</v>
      </c>
      <c r="H33" s="20" t="e">
        <f t="shared" si="2"/>
        <v>#DIV/0!</v>
      </c>
      <c r="I33" s="70" t="e">
        <f t="shared" si="3"/>
        <v>#DIV/0!</v>
      </c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104"/>
      <c r="BO33" s="104"/>
      <c r="BP33" s="104"/>
      <c r="BQ33" s="104"/>
      <c r="BR33" s="104"/>
      <c r="BS33" s="104"/>
      <c r="BT33" s="104"/>
      <c r="BU33" s="104"/>
      <c r="BV33" s="109"/>
      <c r="BW33" s="110"/>
      <c r="BX33" s="110"/>
      <c r="BY33" s="110"/>
      <c r="BZ33" s="110"/>
      <c r="CA33" s="110"/>
      <c r="CB33" s="110"/>
      <c r="CC33" s="110"/>
      <c r="CD33" s="110"/>
      <c r="CE33" s="110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4"/>
      <c r="CS33" s="104"/>
      <c r="CT33" s="104"/>
      <c r="CU33" s="104"/>
      <c r="CV33" s="104"/>
      <c r="CW33" s="104"/>
      <c r="CX33" s="104"/>
      <c r="CY33" s="104"/>
      <c r="CZ33" s="104"/>
      <c r="DA33" s="104"/>
      <c r="DB33" s="104"/>
      <c r="DC33" s="104"/>
      <c r="DD33" s="104"/>
      <c r="DE33" s="104"/>
      <c r="DF33" s="104"/>
      <c r="DG33" s="104"/>
      <c r="DH33" s="104"/>
      <c r="DI33" s="104"/>
      <c r="DJ33" s="104"/>
      <c r="DK33" s="104"/>
      <c r="DL33" s="29">
        <f t="shared" si="4"/>
        <v>0</v>
      </c>
    </row>
    <row r="34" ht="50.25" customHeight="1" spans="1:116">
      <c r="A34" s="26" t="s">
        <v>116</v>
      </c>
      <c r="B34" s="27"/>
      <c r="C34" s="28"/>
      <c r="D34" s="29">
        <f>SUM(D5:D33)</f>
        <v>30108</v>
      </c>
      <c r="E34" s="29">
        <f>SUM(E5:E33)</f>
        <v>28782</v>
      </c>
      <c r="F34" s="18">
        <f>SUM(F5:F33)</f>
        <v>1326</v>
      </c>
      <c r="G34" s="19">
        <f t="shared" si="1"/>
        <v>0.955958549222798</v>
      </c>
      <c r="H34" s="30"/>
      <c r="I34" s="30"/>
      <c r="J34" s="72">
        <f t="shared" ref="J34:BW34" si="5">SUM(J5:J33)</f>
        <v>127</v>
      </c>
      <c r="K34" s="72">
        <f t="shared" si="5"/>
        <v>0</v>
      </c>
      <c r="L34" s="72">
        <f t="shared" si="5"/>
        <v>0</v>
      </c>
      <c r="M34" s="72">
        <f t="shared" si="5"/>
        <v>0</v>
      </c>
      <c r="N34" s="72">
        <f t="shared" si="5"/>
        <v>0</v>
      </c>
      <c r="O34" s="72">
        <f t="shared" si="5"/>
        <v>0</v>
      </c>
      <c r="P34" s="72">
        <f t="shared" si="5"/>
        <v>0</v>
      </c>
      <c r="Q34" s="72">
        <f t="shared" si="5"/>
        <v>1</v>
      </c>
      <c r="R34" s="72">
        <f t="shared" si="5"/>
        <v>0</v>
      </c>
      <c r="S34" s="72">
        <f t="shared" si="5"/>
        <v>0</v>
      </c>
      <c r="T34" s="72">
        <f t="shared" si="5"/>
        <v>3</v>
      </c>
      <c r="U34" s="72">
        <f t="shared" si="5"/>
        <v>13</v>
      </c>
      <c r="V34" s="72">
        <f t="shared" si="5"/>
        <v>0</v>
      </c>
      <c r="W34" s="72">
        <f t="shared" si="5"/>
        <v>16</v>
      </c>
      <c r="X34" s="72">
        <f t="shared" si="5"/>
        <v>0</v>
      </c>
      <c r="Y34" s="72">
        <f t="shared" si="5"/>
        <v>0</v>
      </c>
      <c r="Z34" s="72">
        <f t="shared" si="5"/>
        <v>4</v>
      </c>
      <c r="AA34" s="72">
        <f t="shared" si="5"/>
        <v>2</v>
      </c>
      <c r="AB34" s="72">
        <f t="shared" si="5"/>
        <v>41</v>
      </c>
      <c r="AC34" s="72">
        <f t="shared" si="5"/>
        <v>57</v>
      </c>
      <c r="AD34" s="72">
        <f t="shared" si="5"/>
        <v>0</v>
      </c>
      <c r="AE34" s="72">
        <f t="shared" si="5"/>
        <v>1</v>
      </c>
      <c r="AF34" s="72">
        <f t="shared" si="5"/>
        <v>29</v>
      </c>
      <c r="AG34" s="72">
        <f t="shared" si="5"/>
        <v>0</v>
      </c>
      <c r="AH34" s="72">
        <f t="shared" si="5"/>
        <v>13</v>
      </c>
      <c r="AI34" s="72">
        <f t="shared" si="5"/>
        <v>15</v>
      </c>
      <c r="AJ34" s="72">
        <f t="shared" si="5"/>
        <v>3</v>
      </c>
      <c r="AK34" s="72">
        <f t="shared" si="5"/>
        <v>6</v>
      </c>
      <c r="AL34" s="72">
        <f t="shared" si="5"/>
        <v>0</v>
      </c>
      <c r="AM34" s="72">
        <f t="shared" si="5"/>
        <v>12</v>
      </c>
      <c r="AN34" s="72">
        <f t="shared" si="5"/>
        <v>1</v>
      </c>
      <c r="AO34" s="72">
        <f t="shared" si="5"/>
        <v>28</v>
      </c>
      <c r="AP34" s="72">
        <f t="shared" si="5"/>
        <v>0</v>
      </c>
      <c r="AQ34" s="72">
        <f t="shared" si="5"/>
        <v>0</v>
      </c>
      <c r="AR34" s="72">
        <f t="shared" si="5"/>
        <v>37</v>
      </c>
      <c r="AS34" s="72">
        <f t="shared" si="5"/>
        <v>0</v>
      </c>
      <c r="AT34" s="72">
        <f t="shared" si="5"/>
        <v>4</v>
      </c>
      <c r="AU34" s="72">
        <f t="shared" si="5"/>
        <v>0</v>
      </c>
      <c r="AV34" s="72">
        <f t="shared" si="5"/>
        <v>19</v>
      </c>
      <c r="AW34" s="72">
        <f t="shared" si="5"/>
        <v>16</v>
      </c>
      <c r="AX34" s="72">
        <f t="shared" si="5"/>
        <v>5</v>
      </c>
      <c r="AY34" s="72">
        <f t="shared" si="5"/>
        <v>44</v>
      </c>
      <c r="AZ34" s="72">
        <f t="shared" si="5"/>
        <v>6</v>
      </c>
      <c r="BA34" s="72">
        <f t="shared" si="5"/>
        <v>1</v>
      </c>
      <c r="BB34" s="72">
        <f t="shared" si="5"/>
        <v>2</v>
      </c>
      <c r="BC34" s="72">
        <f t="shared" si="5"/>
        <v>15</v>
      </c>
      <c r="BD34" s="72">
        <f t="shared" si="5"/>
        <v>1</v>
      </c>
      <c r="BE34" s="72">
        <f t="shared" si="5"/>
        <v>29</v>
      </c>
      <c r="BF34" s="72">
        <f t="shared" si="5"/>
        <v>0</v>
      </c>
      <c r="BG34" s="72">
        <f t="shared" si="5"/>
        <v>19</v>
      </c>
      <c r="BH34" s="72">
        <f t="shared" si="5"/>
        <v>9</v>
      </c>
      <c r="BI34" s="72">
        <f t="shared" si="5"/>
        <v>0</v>
      </c>
      <c r="BJ34" s="72">
        <f t="shared" si="5"/>
        <v>16</v>
      </c>
      <c r="BK34" s="72">
        <f t="shared" si="5"/>
        <v>16</v>
      </c>
      <c r="BL34" s="72">
        <f t="shared" si="5"/>
        <v>0</v>
      </c>
      <c r="BM34" s="72">
        <f t="shared" si="5"/>
        <v>34</v>
      </c>
      <c r="BN34" s="72">
        <f t="shared" si="5"/>
        <v>10</v>
      </c>
      <c r="BO34" s="72">
        <f t="shared" si="5"/>
        <v>0</v>
      </c>
      <c r="BP34" s="72">
        <f t="shared" si="5"/>
        <v>3</v>
      </c>
      <c r="BQ34" s="72">
        <f t="shared" si="5"/>
        <v>0</v>
      </c>
      <c r="BR34" s="72">
        <f t="shared" si="5"/>
        <v>3</v>
      </c>
      <c r="BS34" s="72">
        <f t="shared" si="5"/>
        <v>0</v>
      </c>
      <c r="BT34" s="72">
        <f t="shared" si="5"/>
        <v>0</v>
      </c>
      <c r="BU34" s="72">
        <f t="shared" si="5"/>
        <v>0</v>
      </c>
      <c r="BV34" s="72">
        <f t="shared" si="5"/>
        <v>0</v>
      </c>
      <c r="BW34" s="72">
        <f t="shared" si="5"/>
        <v>0</v>
      </c>
      <c r="BX34" s="72">
        <f t="shared" ref="BX34:DK34" si="6">SUM(BX5:BX33)</f>
        <v>0</v>
      </c>
      <c r="BY34" s="72">
        <f t="shared" si="6"/>
        <v>0</v>
      </c>
      <c r="BZ34" s="72">
        <f t="shared" si="6"/>
        <v>0</v>
      </c>
      <c r="CA34" s="72">
        <f t="shared" si="6"/>
        <v>200</v>
      </c>
      <c r="CB34" s="72">
        <f t="shared" si="6"/>
        <v>0</v>
      </c>
      <c r="CC34" s="72">
        <f t="shared" si="6"/>
        <v>0</v>
      </c>
      <c r="CD34" s="72">
        <f t="shared" si="6"/>
        <v>0</v>
      </c>
      <c r="CE34" s="72">
        <f t="shared" si="6"/>
        <v>3</v>
      </c>
      <c r="CF34" s="72">
        <f t="shared" si="6"/>
        <v>7</v>
      </c>
      <c r="CG34" s="72">
        <f t="shared" si="6"/>
        <v>0</v>
      </c>
      <c r="CH34" s="72">
        <f t="shared" si="6"/>
        <v>1</v>
      </c>
      <c r="CI34" s="72">
        <f t="shared" si="6"/>
        <v>0</v>
      </c>
      <c r="CJ34" s="72">
        <f t="shared" si="6"/>
        <v>0</v>
      </c>
      <c r="CK34" s="72">
        <f t="shared" si="6"/>
        <v>0</v>
      </c>
      <c r="CL34" s="72">
        <f t="shared" si="6"/>
        <v>0</v>
      </c>
      <c r="CM34" s="72">
        <f t="shared" si="6"/>
        <v>0</v>
      </c>
      <c r="CN34" s="72">
        <f t="shared" si="6"/>
        <v>0</v>
      </c>
      <c r="CO34" s="72">
        <f t="shared" si="6"/>
        <v>0</v>
      </c>
      <c r="CP34" s="72">
        <f t="shared" si="6"/>
        <v>0</v>
      </c>
      <c r="CQ34" s="72">
        <f t="shared" si="6"/>
        <v>7</v>
      </c>
      <c r="CR34" s="72">
        <f t="shared" si="6"/>
        <v>0</v>
      </c>
      <c r="CS34" s="72">
        <f t="shared" si="6"/>
        <v>0</v>
      </c>
      <c r="CT34" s="72">
        <f t="shared" si="6"/>
        <v>0</v>
      </c>
      <c r="CU34" s="72">
        <f t="shared" si="6"/>
        <v>21</v>
      </c>
      <c r="CV34" s="72">
        <f t="shared" si="6"/>
        <v>6</v>
      </c>
      <c r="CW34" s="72">
        <f t="shared" si="6"/>
        <v>0</v>
      </c>
      <c r="CX34" s="72">
        <f t="shared" si="6"/>
        <v>2</v>
      </c>
      <c r="CY34" s="72">
        <f t="shared" si="6"/>
        <v>1</v>
      </c>
      <c r="CZ34" s="72">
        <f t="shared" si="6"/>
        <v>0</v>
      </c>
      <c r="DA34" s="72">
        <f t="shared" si="6"/>
        <v>1</v>
      </c>
      <c r="DB34" s="72">
        <f t="shared" si="6"/>
        <v>0</v>
      </c>
      <c r="DC34" s="72">
        <f t="shared" si="6"/>
        <v>0</v>
      </c>
      <c r="DD34" s="72">
        <f t="shared" si="6"/>
        <v>0</v>
      </c>
      <c r="DE34" s="72">
        <f t="shared" si="6"/>
        <v>0</v>
      </c>
      <c r="DF34" s="72">
        <f t="shared" si="6"/>
        <v>0</v>
      </c>
      <c r="DG34" s="72">
        <f t="shared" si="6"/>
        <v>0</v>
      </c>
      <c r="DH34" s="72">
        <f t="shared" si="6"/>
        <v>0</v>
      </c>
      <c r="DI34" s="72">
        <f t="shared" si="6"/>
        <v>0</v>
      </c>
      <c r="DJ34" s="72">
        <f t="shared" si="6"/>
        <v>0</v>
      </c>
      <c r="DK34" s="72">
        <f t="shared" si="6"/>
        <v>0</v>
      </c>
      <c r="DL34" s="10">
        <f>SUM(J34:DK34)</f>
        <v>910</v>
      </c>
    </row>
    <row r="35" customHeight="1" spans="1:116">
      <c r="A35" s="6" t="s">
        <v>8</v>
      </c>
      <c r="B35" s="31">
        <v>645</v>
      </c>
      <c r="C35" s="32" t="s">
        <v>117</v>
      </c>
      <c r="D35" s="33">
        <f>B35/B42</f>
        <v>0.486425339366516</v>
      </c>
      <c r="E35" s="3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72"/>
      <c r="AI35" s="72"/>
      <c r="AJ35" s="72"/>
      <c r="AK35" s="72"/>
      <c r="AL35" s="72"/>
      <c r="AM35" s="72"/>
      <c r="AN35" s="72"/>
      <c r="AO35" s="72"/>
      <c r="AP35" s="72"/>
      <c r="AQ35" s="93"/>
      <c r="AR35" s="93"/>
      <c r="AS35" s="93"/>
      <c r="AT35" s="93"/>
      <c r="AU35" s="93"/>
      <c r="AV35" s="93"/>
      <c r="AW35" s="93"/>
      <c r="AX35" s="93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10"/>
    </row>
    <row r="36" ht="55.5" customHeight="1" spans="1:116">
      <c r="A36" s="9"/>
      <c r="B36" s="35"/>
      <c r="C36" s="36"/>
      <c r="D36" s="37"/>
      <c r="E36" s="38"/>
      <c r="K36" s="73" t="s">
        <v>118</v>
      </c>
      <c r="L36" s="74" t="s">
        <v>38</v>
      </c>
      <c r="M36" s="74" t="s">
        <v>41</v>
      </c>
      <c r="N36" s="74" t="s">
        <v>44</v>
      </c>
      <c r="O36" s="74" t="s">
        <v>45</v>
      </c>
      <c r="P36" s="74" t="s">
        <v>46</v>
      </c>
      <c r="Q36" s="74" t="s">
        <v>54</v>
      </c>
      <c r="R36" s="74" t="s">
        <v>48</v>
      </c>
      <c r="S36" s="74" t="s">
        <v>119</v>
      </c>
      <c r="T36" s="74" t="s">
        <v>120</v>
      </c>
      <c r="U36" s="74" t="s">
        <v>121</v>
      </c>
      <c r="V36" s="74" t="s">
        <v>57</v>
      </c>
      <c r="W36" s="74" t="s">
        <v>50</v>
      </c>
      <c r="X36" s="74" t="s">
        <v>56</v>
      </c>
      <c r="Y36" s="74" t="s">
        <v>58</v>
      </c>
      <c r="Z36" s="74" t="s">
        <v>59</v>
      </c>
      <c r="AA36" s="74" t="s">
        <v>60</v>
      </c>
      <c r="AB36" s="74" t="s">
        <v>61</v>
      </c>
      <c r="AC36" s="84" t="s">
        <v>52</v>
      </c>
      <c r="AG36" s="90" t="s">
        <v>118</v>
      </c>
      <c r="AH36" s="91"/>
      <c r="AI36" s="74" t="s">
        <v>63</v>
      </c>
      <c r="AJ36" s="74" t="s">
        <v>64</v>
      </c>
      <c r="AK36" s="74" t="s">
        <v>65</v>
      </c>
      <c r="AL36" s="74" t="s">
        <v>66</v>
      </c>
      <c r="AM36" s="74" t="s">
        <v>67</v>
      </c>
      <c r="AN36" s="74" t="s">
        <v>69</v>
      </c>
      <c r="AO36" s="74" t="s">
        <v>122</v>
      </c>
      <c r="AP36" s="74" t="s">
        <v>123</v>
      </c>
      <c r="AQ36" s="74" t="s">
        <v>124</v>
      </c>
      <c r="AR36" s="74" t="s">
        <v>125</v>
      </c>
      <c r="AS36" s="74" t="s">
        <v>126</v>
      </c>
      <c r="AT36" s="74" t="s">
        <v>127</v>
      </c>
      <c r="AU36" s="74" t="s">
        <v>128</v>
      </c>
      <c r="AV36" s="74" t="s">
        <v>129</v>
      </c>
      <c r="AW36" s="84" t="s">
        <v>130</v>
      </c>
      <c r="AX36" s="95" t="s">
        <v>131</v>
      </c>
      <c r="DK36" s="1"/>
      <c r="DL36" s="3"/>
    </row>
    <row r="37" ht="26.25" customHeight="1" spans="1:116">
      <c r="A37" s="12"/>
      <c r="B37" s="39"/>
      <c r="C37" s="40"/>
      <c r="D37" s="41"/>
      <c r="E37" s="42"/>
      <c r="K37" s="75" t="s">
        <v>132</v>
      </c>
      <c r="L37" s="76">
        <f>J34+Q34+U34+AC34+AN34+AM34+AT34+AU34+AX34+AY34+BH34+BM34+AJ34</f>
        <v>310</v>
      </c>
      <c r="M37" s="76">
        <f>M34+O34+AC34</f>
        <v>57</v>
      </c>
      <c r="N37" s="76">
        <f>N34+P34+AD34</f>
        <v>0</v>
      </c>
      <c r="O37" s="76">
        <f>T34+AQ34+AZ34</f>
        <v>9</v>
      </c>
      <c r="P37" s="76">
        <f>V34+AB34</f>
        <v>41</v>
      </c>
      <c r="Q37" s="76">
        <f>W34+AP34+BA34</f>
        <v>17</v>
      </c>
      <c r="R37" s="76">
        <f>X34+Z34+AI34</f>
        <v>19</v>
      </c>
      <c r="S37" s="76">
        <f>Y34+BD34</f>
        <v>1</v>
      </c>
      <c r="T37" s="76">
        <f>AF34</f>
        <v>29</v>
      </c>
      <c r="U37" s="76">
        <f>AG34</f>
        <v>0</v>
      </c>
      <c r="V37" s="76">
        <f>AL34+BC34</f>
        <v>15</v>
      </c>
      <c r="W37" s="76">
        <f>AV34</f>
        <v>19</v>
      </c>
      <c r="X37" s="76">
        <f>AW34</f>
        <v>16</v>
      </c>
      <c r="Y37" s="76">
        <f>BE34</f>
        <v>29</v>
      </c>
      <c r="Z37" s="76">
        <f>BF34</f>
        <v>0</v>
      </c>
      <c r="AA37" s="76">
        <f>BG34</f>
        <v>19</v>
      </c>
      <c r="AB37" s="76">
        <f>BI34</f>
        <v>0</v>
      </c>
      <c r="AC37" s="86">
        <f>AE34+AH34+AR34</f>
        <v>51</v>
      </c>
      <c r="AG37" s="90" t="s">
        <v>132</v>
      </c>
      <c r="AH37" s="91"/>
      <c r="AI37" s="76">
        <f>BN34+BU34+CC34</f>
        <v>10</v>
      </c>
      <c r="AJ37" s="76">
        <f>BO34+BY34+CV34+CY34+CX34+DF34</f>
        <v>9</v>
      </c>
      <c r="AK37" s="76">
        <f>BP34+BT34+CG34+CU34+CQ34+DE34+DI34</f>
        <v>31</v>
      </c>
      <c r="AL37" s="76">
        <f>BQ34+BW34+CI34+CJ34+DK34</f>
        <v>0</v>
      </c>
      <c r="AM37" s="76">
        <f>BR34+BS34+CB34+CE34+CW34+DA34+DD34</f>
        <v>7</v>
      </c>
      <c r="AN37" s="76">
        <f>BV34</f>
        <v>0</v>
      </c>
      <c r="AO37" s="76">
        <f>CA34</f>
        <v>200</v>
      </c>
      <c r="AP37" s="76">
        <f>BX34+BZ34+DB34</f>
        <v>0</v>
      </c>
      <c r="AQ37" s="76">
        <f>CD34</f>
        <v>0</v>
      </c>
      <c r="AR37" s="76">
        <f>CF34</f>
        <v>7</v>
      </c>
      <c r="AS37" s="76">
        <f>CH34</f>
        <v>1</v>
      </c>
      <c r="AT37" s="76">
        <v>0</v>
      </c>
      <c r="AU37" s="76">
        <f>CR34</f>
        <v>0</v>
      </c>
      <c r="AV37" s="76">
        <f>CS34</f>
        <v>0</v>
      </c>
      <c r="AW37" s="86">
        <f>CT34</f>
        <v>0</v>
      </c>
      <c r="AX37" s="96">
        <f>CP34</f>
        <v>0</v>
      </c>
      <c r="DK37" s="1"/>
      <c r="DL37" s="3"/>
    </row>
    <row r="38" ht="39.75" customHeight="1" spans="1:116">
      <c r="A38" s="43" t="s">
        <v>133</v>
      </c>
      <c r="B38" s="31">
        <v>265</v>
      </c>
      <c r="C38" s="44" t="s">
        <v>134</v>
      </c>
      <c r="D38" s="33">
        <f>B38/B42</f>
        <v>0.199849170437406</v>
      </c>
      <c r="E38" s="34"/>
      <c r="K38" s="77" t="s">
        <v>135</v>
      </c>
      <c r="L38" s="78">
        <f>L37/B35</f>
        <v>0.48062015503876</v>
      </c>
      <c r="M38" s="78">
        <f>M37/B35</f>
        <v>0.0883720930232558</v>
      </c>
      <c r="N38" s="78">
        <f>N37/B35</f>
        <v>0</v>
      </c>
      <c r="O38" s="78">
        <f>O37/B35</f>
        <v>0.013953488372093</v>
      </c>
      <c r="P38" s="79">
        <f>P37/B35</f>
        <v>0.0635658914728682</v>
      </c>
      <c r="Q38" s="78">
        <f>Q37/B35</f>
        <v>0.0263565891472868</v>
      </c>
      <c r="R38" s="78">
        <f>R37/B35</f>
        <v>0.0294573643410853</v>
      </c>
      <c r="S38" s="78">
        <f>S37/B35</f>
        <v>0.00155038759689922</v>
      </c>
      <c r="T38" s="80">
        <f>T37/B35</f>
        <v>0.0449612403100775</v>
      </c>
      <c r="U38" s="80">
        <f>U37/B35</f>
        <v>0</v>
      </c>
      <c r="V38" s="78">
        <f>V37/B35</f>
        <v>0.0232558139534884</v>
      </c>
      <c r="W38" s="78">
        <f>W37/B35</f>
        <v>0.0294573643410853</v>
      </c>
      <c r="X38" s="78">
        <f>X37/B35</f>
        <v>0.0248062015503876</v>
      </c>
      <c r="Y38" s="78">
        <f>Y37/B35</f>
        <v>0.0449612403100775</v>
      </c>
      <c r="Z38" s="78">
        <f>Z37/B35</f>
        <v>0</v>
      </c>
      <c r="AA38" s="80">
        <f>AA37/B35</f>
        <v>0.0294573643410853</v>
      </c>
      <c r="AB38" s="78">
        <f>AB37/B35</f>
        <v>0</v>
      </c>
      <c r="AC38" s="88">
        <f>AC37/B35</f>
        <v>0.0790697674418605</v>
      </c>
      <c r="AG38" s="92" t="s">
        <v>135</v>
      </c>
      <c r="AH38" s="92"/>
      <c r="AI38" s="78">
        <f>AI37/B38</f>
        <v>0.0377358490566038</v>
      </c>
      <c r="AJ38" s="78">
        <f>AJ37/B38</f>
        <v>0.0339622641509434</v>
      </c>
      <c r="AK38" s="78">
        <f>AK37/B38</f>
        <v>0.116981132075472</v>
      </c>
      <c r="AL38" s="78">
        <f>AL37/B38</f>
        <v>0</v>
      </c>
      <c r="AM38" s="78">
        <f>AM37/B38</f>
        <v>0.0264150943396226</v>
      </c>
      <c r="AN38" s="78">
        <f>AN37/B38</f>
        <v>0</v>
      </c>
      <c r="AO38" s="78">
        <f>AO37/B38</f>
        <v>0.754716981132076</v>
      </c>
      <c r="AP38" s="78">
        <f>AP37/B38</f>
        <v>0</v>
      </c>
      <c r="AQ38" s="78">
        <f>AQ37/B38</f>
        <v>0</v>
      </c>
      <c r="AR38" s="78">
        <f>AR37/B38</f>
        <v>0.0264150943396226</v>
      </c>
      <c r="AS38" s="78">
        <f>AS37/B38</f>
        <v>0.00377358490566038</v>
      </c>
      <c r="AT38" s="78">
        <f>AT37/B38</f>
        <v>0</v>
      </c>
      <c r="AU38" s="78">
        <f>AU37/B38</f>
        <v>0</v>
      </c>
      <c r="AV38" s="78">
        <f>AV37/B38</f>
        <v>0</v>
      </c>
      <c r="AW38" s="88">
        <f>AW37/B38</f>
        <v>0</v>
      </c>
      <c r="AX38" s="97">
        <f>AX37/B38</f>
        <v>0</v>
      </c>
      <c r="DK38" s="1"/>
      <c r="DL38" s="3"/>
    </row>
    <row r="39" ht="23.25" hidden="1" customHeight="1" spans="1:5">
      <c r="A39" s="45"/>
      <c r="B39" s="35"/>
      <c r="C39" s="46"/>
      <c r="D39" s="37"/>
      <c r="E39" s="38"/>
    </row>
    <row r="40" ht="23.25" hidden="1" customHeight="1" spans="1:5">
      <c r="A40" s="47"/>
      <c r="B40" s="39"/>
      <c r="C40" s="48"/>
      <c r="D40" s="41"/>
      <c r="E40" s="42"/>
    </row>
    <row r="41" ht="42" customHeight="1" spans="1:5">
      <c r="A41" s="49" t="s">
        <v>136</v>
      </c>
      <c r="B41" s="50">
        <v>416</v>
      </c>
      <c r="C41" s="51" t="s">
        <v>137</v>
      </c>
      <c r="D41" s="52">
        <f>B41/B42</f>
        <v>0.313725490196078</v>
      </c>
      <c r="E41" s="53"/>
    </row>
    <row r="42" ht="38.25" customHeight="1" spans="1:5">
      <c r="A42" s="29" t="s">
        <v>138</v>
      </c>
      <c r="B42" s="50">
        <v>1326</v>
      </c>
      <c r="C42" s="54" t="s">
        <v>139</v>
      </c>
      <c r="D42" s="55">
        <f>B42/B43</f>
        <v>0.0440414507772021</v>
      </c>
      <c r="E42" s="56"/>
    </row>
    <row r="43" ht="34.5" customHeight="1" spans="1:116">
      <c r="A43" s="29" t="s">
        <v>140</v>
      </c>
      <c r="B43" s="50">
        <f>D34</f>
        <v>30108</v>
      </c>
      <c r="C43" s="57"/>
      <c r="D43" s="58"/>
      <c r="E43" s="59"/>
      <c r="DC43" s="1"/>
      <c r="DD43" s="1"/>
      <c r="DE43" s="3"/>
      <c r="DF43" s="3"/>
      <c r="DG43" s="3"/>
      <c r="DH43" s="3"/>
      <c r="DI43" s="3"/>
      <c r="DJ43" s="3"/>
      <c r="DK43" s="3"/>
      <c r="DL43" s="3"/>
    </row>
    <row r="44" ht="36" customHeight="1" spans="1:116">
      <c r="A44" s="60" t="s">
        <v>7</v>
      </c>
      <c r="B44" s="61"/>
      <c r="C44" s="62">
        <f>1-B42/B43</f>
        <v>0.955958549222798</v>
      </c>
      <c r="D44" s="63"/>
      <c r="E44" s="64"/>
      <c r="DC44" s="1"/>
      <c r="DD44" s="1"/>
      <c r="DE44" s="3"/>
      <c r="DF44" s="3"/>
      <c r="DG44" s="3"/>
      <c r="DH44" s="3"/>
      <c r="DI44" s="3"/>
      <c r="DJ44" s="3"/>
      <c r="DK44" s="3"/>
      <c r="DL44" s="3"/>
    </row>
    <row r="45" spans="107:116">
      <c r="DC45" s="1"/>
      <c r="DD45" s="1"/>
      <c r="DE45" s="3"/>
      <c r="DF45" s="3"/>
      <c r="DG45" s="3"/>
      <c r="DH45" s="3"/>
      <c r="DI45" s="3"/>
      <c r="DJ45" s="3"/>
      <c r="DK45" s="3"/>
      <c r="DL45" s="3"/>
    </row>
    <row r="46" customHeight="1" spans="107:116">
      <c r="DC46" s="1"/>
      <c r="DD46" s="1"/>
      <c r="DE46" s="3"/>
      <c r="DF46" s="3"/>
      <c r="DG46" s="3"/>
      <c r="DH46" s="3"/>
      <c r="DI46" s="3"/>
      <c r="DJ46" s="3"/>
      <c r="DK46" s="3"/>
      <c r="DL46" s="3"/>
    </row>
    <row r="47" spans="107:116">
      <c r="DC47" s="1"/>
      <c r="DD47" s="1"/>
      <c r="DE47" s="3"/>
      <c r="DF47" s="3"/>
      <c r="DG47" s="3"/>
      <c r="DH47" s="3"/>
      <c r="DI47" s="3"/>
      <c r="DJ47" s="3"/>
      <c r="DK47" s="3"/>
      <c r="DL47" s="3"/>
    </row>
    <row r="48" spans="107:116">
      <c r="DC48" s="1"/>
      <c r="DD48" s="1"/>
      <c r="DE48" s="3"/>
      <c r="DF48" s="3"/>
      <c r="DG48" s="3"/>
      <c r="DH48" s="3"/>
      <c r="DI48" s="3"/>
      <c r="DJ48" s="3"/>
      <c r="DK48" s="3"/>
      <c r="DL48" s="3"/>
    </row>
    <row r="49" spans="107:116">
      <c r="DC49" s="1"/>
      <c r="DD49" s="1"/>
      <c r="DE49" s="3"/>
      <c r="DF49" s="3"/>
      <c r="DG49" s="3"/>
      <c r="DH49" s="3"/>
      <c r="DI49" s="3"/>
      <c r="DJ49" s="3"/>
      <c r="DK49" s="3"/>
      <c r="DL49" s="3"/>
    </row>
    <row r="50" customHeight="1" spans="107:116">
      <c r="DC50" s="1"/>
      <c r="DD50" s="1"/>
      <c r="DE50" s="3"/>
      <c r="DF50" s="3"/>
      <c r="DG50" s="3"/>
      <c r="DH50" s="3"/>
      <c r="DI50" s="3"/>
      <c r="DJ50" s="3"/>
      <c r="DK50" s="3"/>
      <c r="DL50" s="3"/>
    </row>
    <row r="51" spans="107:116">
      <c r="DC51" s="1"/>
      <c r="DD51" s="1"/>
      <c r="DE51" s="3"/>
      <c r="DF51" s="3"/>
      <c r="DG51" s="3"/>
      <c r="DH51" s="3"/>
      <c r="DI51" s="3"/>
      <c r="DJ51" s="3"/>
      <c r="DK51" s="3"/>
      <c r="DL51" s="3"/>
    </row>
    <row r="52" spans="107:116">
      <c r="DC52" s="1"/>
      <c r="DD52" s="1"/>
      <c r="DE52" s="3"/>
      <c r="DF52" s="3"/>
      <c r="DG52" s="3"/>
      <c r="DH52" s="3"/>
      <c r="DI52" s="3"/>
      <c r="DJ52" s="3"/>
      <c r="DK52" s="3"/>
      <c r="DL52" s="3"/>
    </row>
  </sheetData>
  <autoFilter ref="A1:DL44">
    <extLst/>
  </autoFilter>
  <mergeCells count="56">
    <mergeCell ref="A1:I1"/>
    <mergeCell ref="J2:BM2"/>
    <mergeCell ref="BQ2:DK2"/>
    <mergeCell ref="J3:P3"/>
    <mergeCell ref="Q3:R3"/>
    <mergeCell ref="S3:Y3"/>
    <mergeCell ref="Z3:AC3"/>
    <mergeCell ref="AD3:AE3"/>
    <mergeCell ref="AF3:AI3"/>
    <mergeCell ref="AK3:AM3"/>
    <mergeCell ref="AN3:AQ3"/>
    <mergeCell ref="AR3:AT3"/>
    <mergeCell ref="AU3:AW3"/>
    <mergeCell ref="AY3:BF3"/>
    <mergeCell ref="BG3:BI3"/>
    <mergeCell ref="BJ3:BK3"/>
    <mergeCell ref="BN3:BR3"/>
    <mergeCell ref="BS3:BZ3"/>
    <mergeCell ref="CA3:CF3"/>
    <mergeCell ref="CG3:CI3"/>
    <mergeCell ref="CJ3:CL3"/>
    <mergeCell ref="CM3:CN3"/>
    <mergeCell ref="CO3:CQ3"/>
    <mergeCell ref="CR3:CT3"/>
    <mergeCell ref="CU3:CW3"/>
    <mergeCell ref="CY3:DA3"/>
    <mergeCell ref="DB3:DC3"/>
    <mergeCell ref="DD3:DH3"/>
    <mergeCell ref="DI3:DK3"/>
    <mergeCell ref="A34:C34"/>
    <mergeCell ref="AG36:AH36"/>
    <mergeCell ref="AG37:AH37"/>
    <mergeCell ref="AG38:AH38"/>
    <mergeCell ref="D41:E41"/>
    <mergeCell ref="A44:B44"/>
    <mergeCell ref="C44:E44"/>
    <mergeCell ref="A2:A4"/>
    <mergeCell ref="A35:A37"/>
    <mergeCell ref="A38:A40"/>
    <mergeCell ref="B2:B4"/>
    <mergeCell ref="B35:B37"/>
    <mergeCell ref="B38:B40"/>
    <mergeCell ref="C2:C4"/>
    <mergeCell ref="C35:C37"/>
    <mergeCell ref="C38:C40"/>
    <mergeCell ref="C42:C43"/>
    <mergeCell ref="D2:D4"/>
    <mergeCell ref="E2:E4"/>
    <mergeCell ref="F2:F4"/>
    <mergeCell ref="G2:G4"/>
    <mergeCell ref="H2:H4"/>
    <mergeCell ref="I2:I4"/>
    <mergeCell ref="DL3:DL4"/>
    <mergeCell ref="D42:E43"/>
    <mergeCell ref="D38:E40"/>
    <mergeCell ref="D35:E37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DQ52"/>
  <sheetViews>
    <sheetView workbookViewId="0">
      <pane ySplit="4" topLeftCell="A20" activePane="bottomLeft" state="frozen"/>
      <selection/>
      <selection pane="bottomLeft" activeCell="A22" sqref="A22"/>
    </sheetView>
  </sheetViews>
  <sheetFormatPr defaultColWidth="9" defaultRowHeight="14.25"/>
  <cols>
    <col min="1" max="1" width="7.875" style="1" customWidth="1"/>
    <col min="2" max="2" width="10.2583333333333" style="1" customWidth="1"/>
    <col min="3" max="3" width="7.125" style="1" customWidth="1"/>
    <col min="4" max="4" width="6.75833333333333" style="1" customWidth="1"/>
    <col min="5" max="5" width="6" style="1" customWidth="1"/>
    <col min="6" max="6" width="6.125" style="2" customWidth="1"/>
    <col min="7" max="7" width="8.625" style="2" customWidth="1"/>
    <col min="8" max="8" width="7.625" style="2" customWidth="1"/>
    <col min="9" max="9" width="7.375" style="2" customWidth="1"/>
    <col min="10" max="10" width="5.625" style="2" customWidth="1"/>
    <col min="11" max="11" width="7.375" style="2" customWidth="1"/>
    <col min="12" max="42" width="5.625" style="2" customWidth="1"/>
    <col min="43" max="43" width="5.875" style="2" customWidth="1"/>
    <col min="44" max="60" width="5.625" style="2" customWidth="1"/>
    <col min="61" max="64" width="6.125" style="2" customWidth="1"/>
    <col min="65" max="67" width="5.625" style="2" customWidth="1"/>
    <col min="68" max="115" width="4" style="2" customWidth="1"/>
    <col min="116" max="116" width="4.375" style="2" customWidth="1"/>
    <col min="117" max="119" width="4" style="2" customWidth="1"/>
    <col min="120" max="120" width="8.625" style="1" customWidth="1"/>
    <col min="121" max="16384" width="9" style="3"/>
  </cols>
  <sheetData>
    <row r="1" spans="1:120">
      <c r="A1" s="2" t="s">
        <v>0</v>
      </c>
      <c r="B1" s="2"/>
      <c r="C1" s="2"/>
      <c r="D1" s="2"/>
      <c r="E1" s="2"/>
      <c r="DP1" s="2"/>
    </row>
    <row r="2" spans="1:120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44" t="s">
        <v>9</v>
      </c>
      <c r="J2" s="65" t="s">
        <v>8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98"/>
      <c r="BK2" s="98"/>
      <c r="BL2" s="66"/>
      <c r="BM2" s="66"/>
      <c r="BN2" s="66"/>
      <c r="BO2" s="66"/>
      <c r="BP2" s="66"/>
      <c r="BQ2" s="66"/>
      <c r="BR2" s="66"/>
      <c r="BS2" s="65" t="s">
        <v>10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123"/>
    </row>
    <row r="3" ht="36.95" customHeight="1" spans="1:120">
      <c r="A3" s="7"/>
      <c r="B3" s="7"/>
      <c r="C3" s="7"/>
      <c r="D3" s="7"/>
      <c r="E3" s="7"/>
      <c r="F3" s="7"/>
      <c r="G3" s="8"/>
      <c r="H3" s="9"/>
      <c r="I3" s="46"/>
      <c r="J3" s="67" t="s">
        <v>11</v>
      </c>
      <c r="K3" s="68"/>
      <c r="L3" s="68"/>
      <c r="M3" s="68"/>
      <c r="N3" s="68"/>
      <c r="O3" s="68"/>
      <c r="P3" s="69"/>
      <c r="Q3" s="67" t="s">
        <v>12</v>
      </c>
      <c r="R3" s="69"/>
      <c r="S3" s="67" t="s">
        <v>13</v>
      </c>
      <c r="T3" s="68"/>
      <c r="U3" s="68"/>
      <c r="V3" s="68"/>
      <c r="W3" s="68"/>
      <c r="X3" s="68"/>
      <c r="Y3" s="69"/>
      <c r="Z3" s="67" t="s">
        <v>14</v>
      </c>
      <c r="AA3" s="68"/>
      <c r="AB3" s="68"/>
      <c r="AC3" s="69"/>
      <c r="AD3" s="81" t="s">
        <v>15</v>
      </c>
      <c r="AE3" s="82"/>
      <c r="AF3" s="67" t="s">
        <v>16</v>
      </c>
      <c r="AG3" s="68"/>
      <c r="AH3" s="68"/>
      <c r="AI3" s="69"/>
      <c r="AJ3" s="69" t="s">
        <v>17</v>
      </c>
      <c r="AK3" s="67" t="s">
        <v>18</v>
      </c>
      <c r="AL3" s="68"/>
      <c r="AM3" s="69"/>
      <c r="AN3" s="67" t="s">
        <v>19</v>
      </c>
      <c r="AO3" s="68"/>
      <c r="AP3" s="68"/>
      <c r="AQ3" s="69"/>
      <c r="AR3" s="68" t="s">
        <v>20</v>
      </c>
      <c r="AS3" s="68"/>
      <c r="AT3" s="68"/>
      <c r="AU3" s="67" t="s">
        <v>21</v>
      </c>
      <c r="AV3" s="68"/>
      <c r="AW3" s="69"/>
      <c r="AX3" s="94" t="s">
        <v>22</v>
      </c>
      <c r="AY3" s="67" t="s">
        <v>23</v>
      </c>
      <c r="AZ3" s="68"/>
      <c r="BA3" s="68"/>
      <c r="BB3" s="68"/>
      <c r="BC3" s="68"/>
      <c r="BD3" s="68"/>
      <c r="BE3" s="68"/>
      <c r="BF3" s="69"/>
      <c r="BG3" s="67" t="s">
        <v>24</v>
      </c>
      <c r="BH3" s="68"/>
      <c r="BI3" s="68"/>
      <c r="BJ3" s="67" t="s">
        <v>25</v>
      </c>
      <c r="BK3" s="69"/>
      <c r="BL3" s="69" t="s">
        <v>26</v>
      </c>
      <c r="BM3" s="100" t="s">
        <v>27</v>
      </c>
      <c r="BN3" s="67" t="s">
        <v>141</v>
      </c>
      <c r="BO3" s="69"/>
      <c r="BP3" s="101" t="s">
        <v>28</v>
      </c>
      <c r="BQ3" s="102"/>
      <c r="BR3" s="102"/>
      <c r="BS3" s="102"/>
      <c r="BT3" s="105"/>
      <c r="BU3" s="106" t="s">
        <v>29</v>
      </c>
      <c r="BV3" s="107"/>
      <c r="BW3" s="107"/>
      <c r="BX3" s="107"/>
      <c r="BY3" s="107"/>
      <c r="BZ3" s="107"/>
      <c r="CA3" s="107"/>
      <c r="CB3" s="111"/>
      <c r="CC3" s="106" t="s">
        <v>23</v>
      </c>
      <c r="CD3" s="107"/>
      <c r="CE3" s="107"/>
      <c r="CF3" s="107"/>
      <c r="CG3" s="107"/>
      <c r="CH3" s="111"/>
      <c r="CI3" s="106" t="s">
        <v>30</v>
      </c>
      <c r="CJ3" s="107"/>
      <c r="CK3" s="111"/>
      <c r="CL3" s="113" t="s">
        <v>31</v>
      </c>
      <c r="CM3" s="114"/>
      <c r="CN3" s="115"/>
      <c r="CO3" s="106" t="s">
        <v>32</v>
      </c>
      <c r="CP3" s="111"/>
      <c r="CQ3" s="106" t="s">
        <v>21</v>
      </c>
      <c r="CR3" s="107"/>
      <c r="CS3" s="107"/>
      <c r="CT3" s="111"/>
      <c r="CU3" s="106" t="s">
        <v>33</v>
      </c>
      <c r="CV3" s="107"/>
      <c r="CW3" s="111"/>
      <c r="CX3" s="106" t="s">
        <v>14</v>
      </c>
      <c r="CY3" s="107"/>
      <c r="CZ3" s="107"/>
      <c r="DA3" s="111"/>
      <c r="DB3" s="118" t="s">
        <v>15</v>
      </c>
      <c r="DC3" s="106" t="s">
        <v>34</v>
      </c>
      <c r="DD3" s="107"/>
      <c r="DE3" s="111"/>
      <c r="DF3" s="106" t="s">
        <v>35</v>
      </c>
      <c r="DG3" s="111"/>
      <c r="DH3" s="106" t="s">
        <v>36</v>
      </c>
      <c r="DI3" s="107"/>
      <c r="DJ3" s="107"/>
      <c r="DK3" s="107"/>
      <c r="DL3" s="111"/>
      <c r="DM3" s="106" t="s">
        <v>11</v>
      </c>
      <c r="DN3" s="107"/>
      <c r="DO3" s="111"/>
      <c r="DP3" s="4" t="s">
        <v>37</v>
      </c>
    </row>
    <row r="4" ht="51" customHeight="1" spans="1:120">
      <c r="A4" s="10"/>
      <c r="B4" s="10"/>
      <c r="C4" s="10"/>
      <c r="D4" s="10"/>
      <c r="E4" s="10"/>
      <c r="F4" s="10"/>
      <c r="G4" s="11"/>
      <c r="H4" s="12"/>
      <c r="I4" s="48"/>
      <c r="J4" s="40" t="s">
        <v>38</v>
      </c>
      <c r="K4" s="40" t="s">
        <v>39</v>
      </c>
      <c r="L4" s="40" t="s">
        <v>40</v>
      </c>
      <c r="M4" s="40" t="s">
        <v>41</v>
      </c>
      <c r="N4" s="40" t="s">
        <v>49</v>
      </c>
      <c r="O4" s="40" t="s">
        <v>46</v>
      </c>
      <c r="P4" s="40" t="s">
        <v>44</v>
      </c>
      <c r="Q4" s="40" t="s">
        <v>38</v>
      </c>
      <c r="R4" s="40" t="s">
        <v>44</v>
      </c>
      <c r="S4" s="71" t="s">
        <v>41</v>
      </c>
      <c r="T4" s="71" t="s">
        <v>45</v>
      </c>
      <c r="U4" s="71" t="s">
        <v>38</v>
      </c>
      <c r="V4" s="71" t="s">
        <v>46</v>
      </c>
      <c r="W4" s="71" t="s">
        <v>47</v>
      </c>
      <c r="X4" s="71" t="s">
        <v>48</v>
      </c>
      <c r="Y4" s="71" t="s">
        <v>42</v>
      </c>
      <c r="Z4" s="71" t="s">
        <v>49</v>
      </c>
      <c r="AA4" s="71" t="s">
        <v>41</v>
      </c>
      <c r="AB4" s="71" t="s">
        <v>46</v>
      </c>
      <c r="AC4" s="71" t="s">
        <v>38</v>
      </c>
      <c r="AD4" s="71" t="s">
        <v>44</v>
      </c>
      <c r="AE4" s="71" t="s">
        <v>38</v>
      </c>
      <c r="AF4" s="71" t="s">
        <v>50</v>
      </c>
      <c r="AG4" s="71" t="s">
        <v>51</v>
      </c>
      <c r="AH4" s="71" t="s">
        <v>52</v>
      </c>
      <c r="AI4" s="71" t="s">
        <v>38</v>
      </c>
      <c r="AJ4" s="71" t="s">
        <v>38</v>
      </c>
      <c r="AK4" s="71" t="s">
        <v>41</v>
      </c>
      <c r="AL4" s="71" t="s">
        <v>53</v>
      </c>
      <c r="AM4" s="71" t="s">
        <v>38</v>
      </c>
      <c r="AN4" s="71" t="s">
        <v>38</v>
      </c>
      <c r="AO4" s="71" t="s">
        <v>41</v>
      </c>
      <c r="AP4" s="71" t="s">
        <v>54</v>
      </c>
      <c r="AQ4" s="71" t="s">
        <v>45</v>
      </c>
      <c r="AR4" s="71" t="s">
        <v>52</v>
      </c>
      <c r="AS4" s="71" t="s">
        <v>142</v>
      </c>
      <c r="AT4" s="71" t="s">
        <v>38</v>
      </c>
      <c r="AU4" s="71" t="s">
        <v>55</v>
      </c>
      <c r="AV4" s="71" t="s">
        <v>50</v>
      </c>
      <c r="AW4" s="71" t="s">
        <v>56</v>
      </c>
      <c r="AX4" s="71" t="s">
        <v>38</v>
      </c>
      <c r="AY4" s="71" t="s">
        <v>38</v>
      </c>
      <c r="AZ4" s="71" t="s">
        <v>45</v>
      </c>
      <c r="BA4" s="71" t="s">
        <v>54</v>
      </c>
      <c r="BB4" s="71" t="s">
        <v>41</v>
      </c>
      <c r="BC4" s="71" t="s">
        <v>57</v>
      </c>
      <c r="BD4" s="71" t="s">
        <v>42</v>
      </c>
      <c r="BE4" s="71" t="s">
        <v>58</v>
      </c>
      <c r="BF4" s="71" t="s">
        <v>59</v>
      </c>
      <c r="BG4" s="71" t="s">
        <v>60</v>
      </c>
      <c r="BH4" s="71" t="s">
        <v>38</v>
      </c>
      <c r="BI4" s="71" t="s">
        <v>61</v>
      </c>
      <c r="BJ4" s="99" t="s">
        <v>38</v>
      </c>
      <c r="BK4" s="99" t="s">
        <v>143</v>
      </c>
      <c r="BL4" s="71" t="s">
        <v>38</v>
      </c>
      <c r="BM4" s="71" t="s">
        <v>38</v>
      </c>
      <c r="BN4" s="99" t="s">
        <v>46</v>
      </c>
      <c r="BO4" s="99" t="s">
        <v>49</v>
      </c>
      <c r="BP4" s="103" t="s">
        <v>63</v>
      </c>
      <c r="BQ4" s="103" t="s">
        <v>64</v>
      </c>
      <c r="BR4" s="103" t="s">
        <v>65</v>
      </c>
      <c r="BS4" s="103" t="s">
        <v>66</v>
      </c>
      <c r="BT4" s="103" t="s">
        <v>67</v>
      </c>
      <c r="BU4" s="104" t="s">
        <v>68</v>
      </c>
      <c r="BV4" s="104" t="s">
        <v>65</v>
      </c>
      <c r="BW4" s="104" t="s">
        <v>63</v>
      </c>
      <c r="BX4" s="104" t="s">
        <v>69</v>
      </c>
      <c r="BY4" s="104" t="s">
        <v>70</v>
      </c>
      <c r="BZ4" s="104" t="s">
        <v>71</v>
      </c>
      <c r="CA4" s="104" t="s">
        <v>72</v>
      </c>
      <c r="CB4" s="104" t="s">
        <v>73</v>
      </c>
      <c r="CC4" s="104" t="s">
        <v>74</v>
      </c>
      <c r="CD4" s="48" t="s">
        <v>68</v>
      </c>
      <c r="CE4" s="48" t="s">
        <v>75</v>
      </c>
      <c r="CF4" s="48" t="s">
        <v>76</v>
      </c>
      <c r="CG4" s="48" t="s">
        <v>67</v>
      </c>
      <c r="CH4" s="48" t="s">
        <v>77</v>
      </c>
      <c r="CI4" s="48" t="s">
        <v>65</v>
      </c>
      <c r="CJ4" s="48" t="s">
        <v>63</v>
      </c>
      <c r="CK4" s="48" t="s">
        <v>78</v>
      </c>
      <c r="CL4" s="116" t="s">
        <v>66</v>
      </c>
      <c r="CM4" s="116" t="s">
        <v>79</v>
      </c>
      <c r="CN4" s="117" t="s">
        <v>80</v>
      </c>
      <c r="CO4" s="117" t="s">
        <v>81</v>
      </c>
      <c r="CP4" s="117" t="s">
        <v>82</v>
      </c>
      <c r="CQ4" s="103" t="s">
        <v>71</v>
      </c>
      <c r="CR4" s="117" t="s">
        <v>144</v>
      </c>
      <c r="CS4" s="117" t="s">
        <v>84</v>
      </c>
      <c r="CT4" s="48" t="s">
        <v>145</v>
      </c>
      <c r="CU4" s="103" t="s">
        <v>85</v>
      </c>
      <c r="CV4" s="103" t="s">
        <v>86</v>
      </c>
      <c r="CW4" s="103" t="s">
        <v>87</v>
      </c>
      <c r="CX4" s="103" t="s">
        <v>65</v>
      </c>
      <c r="CY4" s="103" t="s">
        <v>88</v>
      </c>
      <c r="CZ4" s="103" t="s">
        <v>63</v>
      </c>
      <c r="DA4" s="103" t="s">
        <v>68</v>
      </c>
      <c r="DB4" s="103" t="s">
        <v>89</v>
      </c>
      <c r="DC4" s="103" t="s">
        <v>90</v>
      </c>
      <c r="DD4" s="103" t="s">
        <v>63</v>
      </c>
      <c r="DE4" s="103" t="s">
        <v>91</v>
      </c>
      <c r="DF4" s="103" t="s">
        <v>71</v>
      </c>
      <c r="DG4" s="103" t="s">
        <v>92</v>
      </c>
      <c r="DH4" s="103" t="s">
        <v>68</v>
      </c>
      <c r="DI4" s="103" t="s">
        <v>65</v>
      </c>
      <c r="DJ4" s="103" t="s">
        <v>64</v>
      </c>
      <c r="DK4" s="103" t="s">
        <v>93</v>
      </c>
      <c r="DL4" s="103" t="s">
        <v>94</v>
      </c>
      <c r="DM4" s="103" t="s">
        <v>65</v>
      </c>
      <c r="DN4" s="103" t="s">
        <v>95</v>
      </c>
      <c r="DO4" s="103" t="s">
        <v>96</v>
      </c>
      <c r="DP4" s="10"/>
    </row>
    <row r="5" ht="24" customHeight="1" spans="1:121">
      <c r="A5" s="13">
        <v>45323</v>
      </c>
      <c r="B5" s="14" t="s">
        <v>106</v>
      </c>
      <c r="C5" s="15" t="s">
        <v>98</v>
      </c>
      <c r="D5" s="16">
        <f t="shared" ref="D5:D33" si="0">E5+F5</f>
        <v>1723</v>
      </c>
      <c r="E5" s="17">
        <v>1650</v>
      </c>
      <c r="F5" s="18">
        <v>73</v>
      </c>
      <c r="G5" s="19">
        <f t="shared" ref="G5:G34" si="1">E5/D5</f>
        <v>0.957632037144515</v>
      </c>
      <c r="H5" s="20">
        <f t="shared" ref="H5:H33" si="2">SUM(J5:BM5)/D5</f>
        <v>0.0179918746372606</v>
      </c>
      <c r="I5" s="70">
        <f t="shared" ref="I5:I33" si="3">SUM(BP5:DO5)/D5</f>
        <v>0.00986651189785258</v>
      </c>
      <c r="J5" s="40">
        <v>7</v>
      </c>
      <c r="K5" s="40"/>
      <c r="L5" s="40"/>
      <c r="M5" s="40"/>
      <c r="N5" s="40"/>
      <c r="O5" s="40"/>
      <c r="P5" s="40"/>
      <c r="Q5" s="40"/>
      <c r="R5" s="40"/>
      <c r="S5" s="71"/>
      <c r="T5" s="71"/>
      <c r="U5" s="71"/>
      <c r="V5" s="71"/>
      <c r="W5" s="71"/>
      <c r="X5" s="71"/>
      <c r="Y5" s="71"/>
      <c r="Z5" s="71"/>
      <c r="AA5" s="71"/>
      <c r="AB5" s="71"/>
      <c r="AC5" s="71">
        <v>4</v>
      </c>
      <c r="AD5" s="71"/>
      <c r="AE5" s="71"/>
      <c r="AF5" s="71">
        <v>7</v>
      </c>
      <c r="AG5" s="71"/>
      <c r="AH5" s="71"/>
      <c r="AI5" s="71"/>
      <c r="AJ5" s="71"/>
      <c r="AK5" s="71"/>
      <c r="AL5" s="71"/>
      <c r="AM5" s="71"/>
      <c r="AN5" s="71">
        <v>3</v>
      </c>
      <c r="AO5" s="71"/>
      <c r="AP5" s="71"/>
      <c r="AQ5" s="71"/>
      <c r="AR5" s="71">
        <v>2</v>
      </c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>
        <v>1</v>
      </c>
      <c r="BD5" s="71"/>
      <c r="BE5" s="71">
        <v>1</v>
      </c>
      <c r="BF5" s="71"/>
      <c r="BG5" s="71">
        <v>2</v>
      </c>
      <c r="BH5" s="71">
        <v>2</v>
      </c>
      <c r="BI5" s="71"/>
      <c r="BJ5" s="71"/>
      <c r="BK5" s="71"/>
      <c r="BL5" s="71"/>
      <c r="BM5" s="71">
        <v>2</v>
      </c>
      <c r="BN5" s="71"/>
      <c r="BO5" s="71"/>
      <c r="BP5" s="104"/>
      <c r="BQ5" s="104"/>
      <c r="BR5" s="104"/>
      <c r="BS5" s="104"/>
      <c r="BT5" s="103"/>
      <c r="BU5" s="103"/>
      <c r="BV5" s="103"/>
      <c r="BW5" s="103"/>
      <c r="BX5" s="103"/>
      <c r="BY5" s="108"/>
      <c r="BZ5" s="108"/>
      <c r="CA5" s="108"/>
      <c r="CB5" s="108"/>
      <c r="CC5" s="108">
        <v>14</v>
      </c>
      <c r="CD5" s="108"/>
      <c r="CE5" s="108"/>
      <c r="CF5" s="108"/>
      <c r="CG5" s="108"/>
      <c r="CH5" s="112">
        <v>1</v>
      </c>
      <c r="CI5" s="112"/>
      <c r="CJ5" s="112"/>
      <c r="CK5" s="112"/>
      <c r="CL5" s="112"/>
      <c r="CM5" s="112"/>
      <c r="CN5" s="112"/>
      <c r="CO5" s="112"/>
      <c r="CP5" s="118"/>
      <c r="CQ5" s="118"/>
      <c r="CR5" s="111"/>
      <c r="CS5" s="111"/>
      <c r="CT5" s="112"/>
      <c r="CU5" s="119"/>
      <c r="CV5" s="119"/>
      <c r="CW5" s="104"/>
      <c r="CX5" s="104">
        <v>2</v>
      </c>
      <c r="CY5" s="104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29">
        <v>48</v>
      </c>
      <c r="DQ5" s="124"/>
    </row>
    <row r="6" ht="27" customHeight="1" spans="1:120">
      <c r="A6" s="13">
        <v>45324</v>
      </c>
      <c r="B6" s="14" t="s">
        <v>112</v>
      </c>
      <c r="C6" s="15" t="s">
        <v>98</v>
      </c>
      <c r="D6" s="16">
        <f t="shared" si="0"/>
        <v>1836</v>
      </c>
      <c r="E6" s="16">
        <v>1730</v>
      </c>
      <c r="F6" s="21">
        <v>106</v>
      </c>
      <c r="G6" s="19">
        <f t="shared" si="1"/>
        <v>0.942265795206972</v>
      </c>
      <c r="H6" s="20">
        <f t="shared" si="2"/>
        <v>0.0174291938997821</v>
      </c>
      <c r="I6" s="70">
        <f t="shared" si="3"/>
        <v>0.00980392156862745</v>
      </c>
      <c r="J6" s="71">
        <v>11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>
        <v>5</v>
      </c>
      <c r="AD6" s="71"/>
      <c r="AE6" s="71"/>
      <c r="AF6" s="71">
        <v>11</v>
      </c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>
        <v>2</v>
      </c>
      <c r="BD6" s="71"/>
      <c r="BE6" s="71"/>
      <c r="BF6" s="71"/>
      <c r="BG6" s="71">
        <v>2</v>
      </c>
      <c r="BH6" s="71"/>
      <c r="BI6" s="71"/>
      <c r="BJ6" s="71"/>
      <c r="BK6" s="71">
        <v>1</v>
      </c>
      <c r="BL6" s="71"/>
      <c r="BM6" s="71"/>
      <c r="BN6" s="71"/>
      <c r="BO6" s="71"/>
      <c r="BP6" s="104"/>
      <c r="BQ6" s="104"/>
      <c r="BR6" s="104"/>
      <c r="BS6" s="104"/>
      <c r="BT6" s="104"/>
      <c r="BU6" s="104"/>
      <c r="BV6" s="104"/>
      <c r="BW6" s="104"/>
      <c r="BX6" s="109"/>
      <c r="BY6" s="110"/>
      <c r="BZ6" s="110"/>
      <c r="CA6" s="110"/>
      <c r="CB6" s="110"/>
      <c r="CC6" s="110">
        <v>15</v>
      </c>
      <c r="CD6" s="110"/>
      <c r="CE6" s="110"/>
      <c r="CF6" s="110"/>
      <c r="CG6" s="110"/>
      <c r="CH6" s="108">
        <v>2</v>
      </c>
      <c r="CI6" s="108"/>
      <c r="CJ6" s="108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4"/>
      <c r="CV6" s="104"/>
      <c r="CW6" s="104"/>
      <c r="CX6" s="104">
        <v>1</v>
      </c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29">
        <v>50</v>
      </c>
    </row>
    <row r="7" ht="27" customHeight="1" spans="1:120">
      <c r="A7" s="13">
        <v>45325</v>
      </c>
      <c r="B7" s="14" t="s">
        <v>146</v>
      </c>
      <c r="C7" s="15" t="s">
        <v>98</v>
      </c>
      <c r="D7" s="16">
        <f t="shared" si="0"/>
        <v>1760</v>
      </c>
      <c r="E7" s="17">
        <v>1680</v>
      </c>
      <c r="F7" s="18">
        <v>80</v>
      </c>
      <c r="G7" s="19">
        <f t="shared" si="1"/>
        <v>0.954545454545455</v>
      </c>
      <c r="H7" s="20">
        <f t="shared" si="2"/>
        <v>0.0153409090909091</v>
      </c>
      <c r="I7" s="70">
        <f t="shared" si="3"/>
        <v>0.00965909090909091</v>
      </c>
      <c r="J7" s="71">
        <v>7</v>
      </c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>
        <v>2</v>
      </c>
      <c r="AA7" s="71"/>
      <c r="AB7" s="71">
        <v>1</v>
      </c>
      <c r="AC7" s="71">
        <v>3</v>
      </c>
      <c r="AD7" s="71"/>
      <c r="AE7" s="71"/>
      <c r="AF7" s="71"/>
      <c r="AG7" s="71"/>
      <c r="AH7" s="71">
        <v>1</v>
      </c>
      <c r="AI7" s="71"/>
      <c r="AJ7" s="71"/>
      <c r="AK7" s="71"/>
      <c r="AL7" s="71"/>
      <c r="AM7" s="71"/>
      <c r="AN7" s="71"/>
      <c r="AO7" s="71">
        <v>5</v>
      </c>
      <c r="AP7" s="71"/>
      <c r="AQ7" s="71"/>
      <c r="AR7" s="71"/>
      <c r="AS7" s="71"/>
      <c r="AT7" s="71"/>
      <c r="AU7" s="71"/>
      <c r="AV7" s="71"/>
      <c r="AW7" s="71">
        <v>2</v>
      </c>
      <c r="AX7" s="71"/>
      <c r="AY7" s="71">
        <v>1</v>
      </c>
      <c r="AZ7" s="71"/>
      <c r="BA7" s="71"/>
      <c r="BB7" s="71"/>
      <c r="BC7" s="71">
        <v>1</v>
      </c>
      <c r="BD7" s="71"/>
      <c r="BE7" s="71"/>
      <c r="BF7" s="71"/>
      <c r="BG7" s="71"/>
      <c r="BH7" s="71">
        <v>1</v>
      </c>
      <c r="BI7" s="71"/>
      <c r="BJ7" s="71"/>
      <c r="BK7" s="71">
        <v>1</v>
      </c>
      <c r="BL7" s="71"/>
      <c r="BM7" s="71">
        <v>2</v>
      </c>
      <c r="BN7" s="71"/>
      <c r="BO7" s="71"/>
      <c r="BP7" s="104"/>
      <c r="BQ7" s="104"/>
      <c r="BR7" s="104"/>
      <c r="BS7" s="104"/>
      <c r="BT7" s="104"/>
      <c r="BU7" s="104"/>
      <c r="BV7" s="104"/>
      <c r="BW7" s="104"/>
      <c r="BX7" s="109"/>
      <c r="BY7" s="110"/>
      <c r="BZ7" s="110"/>
      <c r="CA7" s="110"/>
      <c r="CB7" s="110"/>
      <c r="CC7" s="110">
        <v>16</v>
      </c>
      <c r="CD7" s="110"/>
      <c r="CE7" s="110"/>
      <c r="CF7" s="110"/>
      <c r="CG7" s="110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>
        <v>1</v>
      </c>
      <c r="DJ7" s="104"/>
      <c r="DK7" s="104"/>
      <c r="DL7" s="104"/>
      <c r="DM7" s="104"/>
      <c r="DN7" s="104"/>
      <c r="DO7" s="104"/>
      <c r="DP7" s="29">
        <v>44</v>
      </c>
    </row>
    <row r="8" ht="27" customHeight="1" spans="1:120">
      <c r="A8" s="13">
        <v>45326</v>
      </c>
      <c r="B8" s="14" t="s">
        <v>109</v>
      </c>
      <c r="C8" s="15" t="s">
        <v>98</v>
      </c>
      <c r="D8" s="16">
        <f t="shared" si="0"/>
        <v>2112</v>
      </c>
      <c r="E8" s="17">
        <v>2000</v>
      </c>
      <c r="F8" s="18">
        <v>112</v>
      </c>
      <c r="G8" s="19">
        <f t="shared" si="1"/>
        <v>0.946969696969697</v>
      </c>
      <c r="H8" s="20">
        <f t="shared" si="2"/>
        <v>0.0160984848484848</v>
      </c>
      <c r="I8" s="70">
        <f t="shared" si="3"/>
        <v>0.00946969696969697</v>
      </c>
      <c r="J8" s="71">
        <v>5</v>
      </c>
      <c r="K8" s="71"/>
      <c r="L8" s="71"/>
      <c r="M8" s="71"/>
      <c r="N8" s="71"/>
      <c r="O8" s="71"/>
      <c r="P8" s="71"/>
      <c r="Q8" s="71"/>
      <c r="R8" s="71"/>
      <c r="S8" s="71"/>
      <c r="T8" s="71"/>
      <c r="U8" s="71">
        <v>2</v>
      </c>
      <c r="V8" s="71"/>
      <c r="W8" s="71"/>
      <c r="X8" s="71"/>
      <c r="Y8" s="71"/>
      <c r="Z8" s="71"/>
      <c r="AA8" s="71"/>
      <c r="AB8" s="71"/>
      <c r="AC8" s="71">
        <v>3</v>
      </c>
      <c r="AD8" s="71"/>
      <c r="AE8" s="71"/>
      <c r="AF8" s="71"/>
      <c r="AG8" s="71"/>
      <c r="AH8" s="71">
        <v>2</v>
      </c>
      <c r="AI8" s="71"/>
      <c r="AJ8" s="71"/>
      <c r="AK8" s="71"/>
      <c r="AL8" s="71"/>
      <c r="AM8" s="71"/>
      <c r="AN8" s="71"/>
      <c r="AO8" s="71">
        <v>9</v>
      </c>
      <c r="AP8" s="71"/>
      <c r="AQ8" s="71"/>
      <c r="AR8" s="71"/>
      <c r="AS8" s="71"/>
      <c r="AT8" s="71"/>
      <c r="AU8" s="71"/>
      <c r="AV8" s="71"/>
      <c r="AW8" s="71"/>
      <c r="AX8" s="71"/>
      <c r="AY8" s="71">
        <v>3</v>
      </c>
      <c r="AZ8" s="71"/>
      <c r="BA8" s="71"/>
      <c r="BB8" s="71"/>
      <c r="BC8" s="71"/>
      <c r="BD8" s="71"/>
      <c r="BE8" s="71"/>
      <c r="BF8" s="71"/>
      <c r="BG8" s="71">
        <v>1</v>
      </c>
      <c r="BH8" s="71"/>
      <c r="BI8" s="71"/>
      <c r="BJ8" s="71">
        <v>3</v>
      </c>
      <c r="BK8" s="71">
        <v>2</v>
      </c>
      <c r="BL8" s="71"/>
      <c r="BM8" s="71">
        <v>4</v>
      </c>
      <c r="BN8" s="71"/>
      <c r="BO8" s="71"/>
      <c r="BP8" s="104"/>
      <c r="BQ8" s="104"/>
      <c r="BR8" s="104"/>
      <c r="BS8" s="104"/>
      <c r="BT8" s="104"/>
      <c r="BU8" s="104"/>
      <c r="BV8" s="104">
        <v>5</v>
      </c>
      <c r="BW8" s="104"/>
      <c r="BX8" s="109"/>
      <c r="BY8" s="110"/>
      <c r="BZ8" s="110"/>
      <c r="CA8" s="110"/>
      <c r="CB8" s="110"/>
      <c r="CC8" s="110">
        <v>15</v>
      </c>
      <c r="CD8" s="110"/>
      <c r="CE8" s="110"/>
      <c r="CF8" s="110"/>
      <c r="CG8" s="110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29">
        <v>54</v>
      </c>
    </row>
    <row r="9" ht="27" customHeight="1" spans="1:120">
      <c r="A9" s="13">
        <v>45327</v>
      </c>
      <c r="B9" s="14" t="s">
        <v>109</v>
      </c>
      <c r="C9" s="15" t="s">
        <v>98</v>
      </c>
      <c r="D9" s="16">
        <f t="shared" si="0"/>
        <v>2091</v>
      </c>
      <c r="E9" s="17">
        <v>2000</v>
      </c>
      <c r="F9" s="22">
        <v>91</v>
      </c>
      <c r="G9" s="19">
        <f t="shared" si="1"/>
        <v>0.956480153036824</v>
      </c>
      <c r="H9" s="20">
        <f t="shared" si="2"/>
        <v>0.0109995217599235</v>
      </c>
      <c r="I9" s="70">
        <f t="shared" si="3"/>
        <v>0.00478240076518412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>
        <v>1</v>
      </c>
      <c r="AC9" s="71">
        <v>1</v>
      </c>
      <c r="AD9" s="71"/>
      <c r="AE9" s="71"/>
      <c r="AF9" s="71">
        <v>10</v>
      </c>
      <c r="AG9" s="71"/>
      <c r="AH9" s="71">
        <v>3</v>
      </c>
      <c r="AI9" s="71"/>
      <c r="AJ9" s="71"/>
      <c r="AK9" s="71"/>
      <c r="AL9" s="71"/>
      <c r="AM9" s="71"/>
      <c r="AN9" s="71"/>
      <c r="AO9" s="71"/>
      <c r="AP9" s="71"/>
      <c r="AQ9" s="71"/>
      <c r="AR9" s="71">
        <v>4</v>
      </c>
      <c r="AS9" s="71">
        <v>3</v>
      </c>
      <c r="AT9" s="71">
        <v>1</v>
      </c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104"/>
      <c r="BQ9" s="104"/>
      <c r="BR9" s="104"/>
      <c r="BS9" s="104"/>
      <c r="BT9" s="104"/>
      <c r="BU9" s="104"/>
      <c r="BV9" s="104"/>
      <c r="BW9" s="104"/>
      <c r="BX9" s="109"/>
      <c r="BY9" s="110"/>
      <c r="BZ9" s="110"/>
      <c r="CA9" s="110"/>
      <c r="CB9" s="110"/>
      <c r="CC9" s="110">
        <v>9</v>
      </c>
      <c r="CD9" s="110"/>
      <c r="CE9" s="110"/>
      <c r="CF9" s="110"/>
      <c r="CG9" s="110"/>
      <c r="CH9" s="108">
        <v>1</v>
      </c>
      <c r="CI9" s="108"/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29">
        <v>33</v>
      </c>
    </row>
    <row r="10" ht="27" customHeight="1" spans="1:120">
      <c r="A10" s="13">
        <v>45328</v>
      </c>
      <c r="B10" s="14" t="s">
        <v>147</v>
      </c>
      <c r="C10" s="15" t="s">
        <v>148</v>
      </c>
      <c r="D10" s="16">
        <f t="shared" si="0"/>
        <v>2812</v>
      </c>
      <c r="E10" s="23">
        <v>2676</v>
      </c>
      <c r="F10" s="22">
        <v>136</v>
      </c>
      <c r="G10" s="19">
        <f t="shared" si="1"/>
        <v>0.951635846372688</v>
      </c>
      <c r="H10" s="20">
        <f t="shared" si="2"/>
        <v>0.00711237553342817</v>
      </c>
      <c r="I10" s="70">
        <f t="shared" si="3"/>
        <v>0.0042674253200569</v>
      </c>
      <c r="J10" s="71">
        <v>9</v>
      </c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>
        <v>1</v>
      </c>
      <c r="V10" s="71"/>
      <c r="W10" s="71"/>
      <c r="X10" s="71"/>
      <c r="Y10" s="71"/>
      <c r="Z10" s="71"/>
      <c r="AA10" s="71"/>
      <c r="AB10" s="71"/>
      <c r="AC10" s="71">
        <v>3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>
        <v>1</v>
      </c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>
        <v>1</v>
      </c>
      <c r="BK10" s="71"/>
      <c r="BL10" s="71"/>
      <c r="BM10" s="71">
        <v>5</v>
      </c>
      <c r="BN10" s="71"/>
      <c r="BO10" s="71"/>
      <c r="BP10" s="104"/>
      <c r="BQ10" s="104"/>
      <c r="BR10" s="104"/>
      <c r="BS10" s="104"/>
      <c r="BT10" s="104"/>
      <c r="BU10" s="104"/>
      <c r="BV10" s="104"/>
      <c r="BW10" s="104"/>
      <c r="BX10" s="109"/>
      <c r="BY10" s="110"/>
      <c r="BZ10" s="110"/>
      <c r="CA10" s="110"/>
      <c r="CB10" s="110"/>
      <c r="CC10" s="110">
        <v>12</v>
      </c>
      <c r="CD10" s="110"/>
      <c r="CE10" s="110"/>
      <c r="CF10" s="110"/>
      <c r="CG10" s="110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29">
        <v>32</v>
      </c>
    </row>
    <row r="11" ht="27" customHeight="1" spans="1:120">
      <c r="A11" s="13">
        <v>45329</v>
      </c>
      <c r="B11" s="14" t="s">
        <v>149</v>
      </c>
      <c r="C11" s="15" t="s">
        <v>148</v>
      </c>
      <c r="D11" s="16">
        <f t="shared" si="0"/>
        <v>865</v>
      </c>
      <c r="E11" s="24">
        <v>840</v>
      </c>
      <c r="F11" s="22">
        <v>25</v>
      </c>
      <c r="G11" s="19">
        <f t="shared" si="1"/>
        <v>0.971098265895954</v>
      </c>
      <c r="H11" s="20">
        <f t="shared" si="2"/>
        <v>0</v>
      </c>
      <c r="I11" s="70">
        <f t="shared" si="3"/>
        <v>0.00578034682080925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104"/>
      <c r="BQ11" s="104"/>
      <c r="BR11" s="104"/>
      <c r="BS11" s="104"/>
      <c r="BT11" s="104"/>
      <c r="BU11" s="104"/>
      <c r="BV11" s="104"/>
      <c r="BW11" s="104"/>
      <c r="BX11" s="109"/>
      <c r="BY11" s="110"/>
      <c r="BZ11" s="110"/>
      <c r="CA11" s="110"/>
      <c r="CB11" s="110"/>
      <c r="CC11" s="110">
        <v>4</v>
      </c>
      <c r="CD11" s="110"/>
      <c r="CE11" s="110"/>
      <c r="CF11" s="110"/>
      <c r="CG11" s="110"/>
      <c r="CH11" s="108">
        <v>1</v>
      </c>
      <c r="CI11" s="108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4"/>
      <c r="CV11" s="104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/>
      <c r="DK11" s="104"/>
      <c r="DL11" s="104"/>
      <c r="DM11" s="104"/>
      <c r="DN11" s="104"/>
      <c r="DO11" s="104"/>
      <c r="DP11" s="29">
        <v>5</v>
      </c>
    </row>
    <row r="12" ht="27" customHeight="1" spans="1:120">
      <c r="A12" s="13">
        <v>45341</v>
      </c>
      <c r="B12" s="14" t="s">
        <v>146</v>
      </c>
      <c r="C12" s="15" t="s">
        <v>98</v>
      </c>
      <c r="D12" s="16">
        <f t="shared" si="0"/>
        <v>547</v>
      </c>
      <c r="E12" s="25">
        <v>450</v>
      </c>
      <c r="F12" s="22">
        <v>97</v>
      </c>
      <c r="G12" s="19">
        <f t="shared" si="1"/>
        <v>0.822669104204753</v>
      </c>
      <c r="H12" s="20">
        <f t="shared" si="2"/>
        <v>0.0164533820840951</v>
      </c>
      <c r="I12" s="70">
        <f t="shared" si="3"/>
        <v>0.00731261425959781</v>
      </c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>
        <v>9</v>
      </c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104"/>
      <c r="BQ12" s="104"/>
      <c r="BR12" s="104"/>
      <c r="BS12" s="104"/>
      <c r="BT12" s="104"/>
      <c r="BU12" s="104"/>
      <c r="BV12" s="104"/>
      <c r="BW12" s="104"/>
      <c r="BX12" s="109"/>
      <c r="BY12" s="110"/>
      <c r="BZ12" s="110"/>
      <c r="CA12" s="110"/>
      <c r="CB12" s="110"/>
      <c r="CC12" s="110">
        <v>4</v>
      </c>
      <c r="CD12" s="110"/>
      <c r="CE12" s="110"/>
      <c r="CF12" s="110"/>
      <c r="CG12" s="110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4"/>
      <c r="CV12" s="104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29">
        <v>13</v>
      </c>
    </row>
    <row r="13" ht="27" customHeight="1" spans="1:120">
      <c r="A13" s="13">
        <v>45342</v>
      </c>
      <c r="B13" s="14" t="s">
        <v>146</v>
      </c>
      <c r="C13" s="15" t="s">
        <v>98</v>
      </c>
      <c r="D13" s="16">
        <f t="shared" si="0"/>
        <v>928</v>
      </c>
      <c r="E13" s="25">
        <v>900</v>
      </c>
      <c r="F13" s="22">
        <v>28</v>
      </c>
      <c r="G13" s="19">
        <f t="shared" si="1"/>
        <v>0.969827586206897</v>
      </c>
      <c r="H13" s="20">
        <f t="shared" si="2"/>
        <v>0.00646551724137931</v>
      </c>
      <c r="I13" s="70">
        <f t="shared" si="3"/>
        <v>0.0118534482758621</v>
      </c>
      <c r="J13" s="71">
        <v>2</v>
      </c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>
        <v>1</v>
      </c>
      <c r="AX13" s="71"/>
      <c r="AY13" s="71">
        <v>1</v>
      </c>
      <c r="AZ13" s="71"/>
      <c r="BA13" s="71"/>
      <c r="BB13" s="71"/>
      <c r="BC13" s="71">
        <v>2</v>
      </c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104"/>
      <c r="BQ13" s="104"/>
      <c r="BR13" s="104"/>
      <c r="BS13" s="104"/>
      <c r="BT13" s="104"/>
      <c r="BU13" s="104"/>
      <c r="BV13" s="104"/>
      <c r="BW13" s="104"/>
      <c r="BX13" s="109"/>
      <c r="BY13" s="110"/>
      <c r="BZ13" s="110"/>
      <c r="CA13" s="110"/>
      <c r="CB13" s="110"/>
      <c r="CC13" s="110">
        <v>11</v>
      </c>
      <c r="CD13" s="110"/>
      <c r="CE13" s="110"/>
      <c r="CF13" s="110"/>
      <c r="CG13" s="110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4"/>
      <c r="CV13" s="104"/>
      <c r="CW13" s="104"/>
      <c r="CX13" s="104"/>
      <c r="CY13" s="104"/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29">
        <v>17</v>
      </c>
    </row>
    <row r="14" ht="27" customHeight="1" spans="1:120">
      <c r="A14" s="13">
        <v>45343</v>
      </c>
      <c r="B14" s="14" t="s">
        <v>150</v>
      </c>
      <c r="C14" s="15" t="s">
        <v>98</v>
      </c>
      <c r="D14" s="16">
        <f t="shared" si="0"/>
        <v>897</v>
      </c>
      <c r="E14" s="17">
        <v>850</v>
      </c>
      <c r="F14" s="22">
        <v>47</v>
      </c>
      <c r="G14" s="19">
        <f t="shared" si="1"/>
        <v>0.947603121516165</v>
      </c>
      <c r="H14" s="20">
        <f t="shared" si="2"/>
        <v>0.0156075808249721</v>
      </c>
      <c r="I14" s="70">
        <f t="shared" si="3"/>
        <v>0.012263099219621</v>
      </c>
      <c r="J14" s="71">
        <v>5</v>
      </c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>
        <v>1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>
        <v>1</v>
      </c>
      <c r="AP14" s="71"/>
      <c r="AQ14" s="71"/>
      <c r="AR14" s="71">
        <v>1</v>
      </c>
      <c r="AS14" s="71"/>
      <c r="AT14" s="71"/>
      <c r="AU14" s="71"/>
      <c r="AV14" s="71">
        <v>1</v>
      </c>
      <c r="AW14" s="71"/>
      <c r="AX14" s="71"/>
      <c r="AY14" s="71"/>
      <c r="AZ14" s="71"/>
      <c r="BA14" s="71"/>
      <c r="BB14" s="71">
        <v>1</v>
      </c>
      <c r="BC14" s="71"/>
      <c r="BD14" s="71"/>
      <c r="BE14" s="71"/>
      <c r="BF14" s="71"/>
      <c r="BG14" s="71"/>
      <c r="BH14" s="71"/>
      <c r="BI14" s="71"/>
      <c r="BJ14" s="71"/>
      <c r="BK14" s="71">
        <v>4</v>
      </c>
      <c r="BL14" s="71"/>
      <c r="BM14" s="71"/>
      <c r="BN14" s="71"/>
      <c r="BO14" s="71"/>
      <c r="BP14" s="104"/>
      <c r="BQ14" s="104"/>
      <c r="BR14" s="104"/>
      <c r="BS14" s="104"/>
      <c r="BT14" s="104"/>
      <c r="BU14" s="104"/>
      <c r="BV14" s="104"/>
      <c r="BW14" s="104"/>
      <c r="BX14" s="109"/>
      <c r="BY14" s="110"/>
      <c r="BZ14" s="110"/>
      <c r="CA14" s="110"/>
      <c r="CB14" s="110"/>
      <c r="CC14" s="110">
        <v>10</v>
      </c>
      <c r="CD14" s="110"/>
      <c r="CE14" s="110"/>
      <c r="CF14" s="110"/>
      <c r="CG14" s="110"/>
      <c r="CH14" s="108">
        <v>1</v>
      </c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29">
        <v>25</v>
      </c>
    </row>
    <row r="15" ht="27" customHeight="1" spans="1:120">
      <c r="A15" s="13">
        <v>45344</v>
      </c>
      <c r="B15" s="14" t="s">
        <v>150</v>
      </c>
      <c r="C15" s="15" t="s">
        <v>98</v>
      </c>
      <c r="D15" s="16">
        <f t="shared" si="0"/>
        <v>970</v>
      </c>
      <c r="E15" s="17">
        <v>904</v>
      </c>
      <c r="F15" s="22">
        <v>66</v>
      </c>
      <c r="G15" s="19">
        <f t="shared" si="1"/>
        <v>0.931958762886598</v>
      </c>
      <c r="H15" s="20">
        <f t="shared" si="2"/>
        <v>0.00515463917525773</v>
      </c>
      <c r="I15" s="70">
        <f t="shared" si="3"/>
        <v>0.0154639175257732</v>
      </c>
      <c r="J15" s="71">
        <v>2</v>
      </c>
      <c r="K15" s="71"/>
      <c r="L15" s="71"/>
      <c r="M15" s="71"/>
      <c r="N15" s="71">
        <v>2</v>
      </c>
      <c r="O15" s="71">
        <v>1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>
        <v>4</v>
      </c>
      <c r="BO15" s="71">
        <v>1</v>
      </c>
      <c r="BP15" s="104"/>
      <c r="BQ15" s="104"/>
      <c r="BR15" s="104"/>
      <c r="BS15" s="104"/>
      <c r="BT15" s="104"/>
      <c r="BU15" s="104"/>
      <c r="BV15" s="104"/>
      <c r="BW15" s="104"/>
      <c r="BX15" s="109"/>
      <c r="BY15" s="110"/>
      <c r="BZ15" s="110"/>
      <c r="CA15" s="110">
        <v>6</v>
      </c>
      <c r="CB15" s="110"/>
      <c r="CC15" s="110">
        <v>7</v>
      </c>
      <c r="CD15" s="110"/>
      <c r="CE15" s="110"/>
      <c r="CF15" s="110"/>
      <c r="CG15" s="110"/>
      <c r="CH15" s="108">
        <v>2</v>
      </c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4"/>
      <c r="CV15" s="104"/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104"/>
      <c r="DM15" s="104"/>
      <c r="DN15" s="104"/>
      <c r="DO15" s="104"/>
      <c r="DP15" s="29">
        <v>25</v>
      </c>
    </row>
    <row r="16" ht="27" customHeight="1" spans="1:120">
      <c r="A16" s="13">
        <v>45345</v>
      </c>
      <c r="B16" s="14" t="s">
        <v>151</v>
      </c>
      <c r="C16" s="15" t="s">
        <v>98</v>
      </c>
      <c r="D16" s="16">
        <f t="shared" si="0"/>
        <v>1006</v>
      </c>
      <c r="E16" s="17">
        <v>950</v>
      </c>
      <c r="F16" s="22">
        <v>56</v>
      </c>
      <c r="G16" s="19">
        <f t="shared" si="1"/>
        <v>0.944333996023857</v>
      </c>
      <c r="H16" s="20">
        <f t="shared" si="2"/>
        <v>0.010934393638171</v>
      </c>
      <c r="I16" s="70">
        <f t="shared" si="3"/>
        <v>0.00795228628230616</v>
      </c>
      <c r="J16" s="71">
        <v>3</v>
      </c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>
        <v>1</v>
      </c>
      <c r="AA16" s="71"/>
      <c r="AB16" s="71"/>
      <c r="AC16" s="71"/>
      <c r="AD16" s="71"/>
      <c r="AE16" s="71"/>
      <c r="AF16" s="71"/>
      <c r="AG16" s="71">
        <v>2</v>
      </c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>
        <v>3</v>
      </c>
      <c r="AS16" s="71">
        <v>1</v>
      </c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>
        <v>1</v>
      </c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104"/>
      <c r="BQ16" s="104"/>
      <c r="BR16" s="104"/>
      <c r="BS16" s="104"/>
      <c r="BT16" s="104"/>
      <c r="BU16" s="104"/>
      <c r="BV16" s="104"/>
      <c r="BW16" s="104"/>
      <c r="BX16" s="109"/>
      <c r="BY16" s="110"/>
      <c r="BZ16" s="110"/>
      <c r="CA16" s="110">
        <v>3</v>
      </c>
      <c r="CB16" s="110"/>
      <c r="CC16" s="110">
        <v>3</v>
      </c>
      <c r="CD16" s="110"/>
      <c r="CE16" s="110"/>
      <c r="CF16" s="110"/>
      <c r="CG16" s="110"/>
      <c r="CH16" s="108">
        <v>1</v>
      </c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4"/>
      <c r="CV16" s="104"/>
      <c r="CW16" s="104"/>
      <c r="CX16" s="104"/>
      <c r="CY16" s="104"/>
      <c r="CZ16" s="104">
        <v>1</v>
      </c>
      <c r="DA16" s="104"/>
      <c r="DB16" s="104"/>
      <c r="DC16" s="104"/>
      <c r="DD16" s="104"/>
      <c r="DE16" s="104"/>
      <c r="DF16" s="104"/>
      <c r="DG16" s="104"/>
      <c r="DH16" s="104"/>
      <c r="DI16" s="104"/>
      <c r="DJ16" s="104"/>
      <c r="DK16" s="104"/>
      <c r="DL16" s="104"/>
      <c r="DM16" s="104"/>
      <c r="DN16" s="104"/>
      <c r="DO16" s="104"/>
      <c r="DP16" s="29">
        <v>19</v>
      </c>
    </row>
    <row r="17" ht="27" customHeight="1" spans="1:120">
      <c r="A17" s="13">
        <v>45347</v>
      </c>
      <c r="B17" s="14" t="s">
        <v>105</v>
      </c>
      <c r="C17" s="15" t="s">
        <v>98</v>
      </c>
      <c r="D17" s="16">
        <f t="shared" si="0"/>
        <v>1061</v>
      </c>
      <c r="E17" s="17">
        <v>1000</v>
      </c>
      <c r="F17" s="22">
        <v>61</v>
      </c>
      <c r="G17" s="19">
        <f t="shared" si="1"/>
        <v>0.942507068803016</v>
      </c>
      <c r="H17" s="20">
        <f t="shared" si="2"/>
        <v>0.0150801131008483</v>
      </c>
      <c r="I17" s="70">
        <f t="shared" si="3"/>
        <v>0.0197926484448633</v>
      </c>
      <c r="J17" s="71">
        <v>2</v>
      </c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>
        <v>4</v>
      </c>
      <c r="X17" s="71"/>
      <c r="Y17" s="71"/>
      <c r="Z17" s="71">
        <v>2</v>
      </c>
      <c r="AA17" s="71"/>
      <c r="AB17" s="71"/>
      <c r="AC17" s="71">
        <v>1</v>
      </c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>
        <v>2</v>
      </c>
      <c r="AZ17" s="71"/>
      <c r="BA17" s="71"/>
      <c r="BB17" s="71"/>
      <c r="BC17" s="71">
        <v>1</v>
      </c>
      <c r="BD17" s="71"/>
      <c r="BE17" s="71">
        <v>2</v>
      </c>
      <c r="BF17" s="71"/>
      <c r="BG17" s="71"/>
      <c r="BH17" s="71"/>
      <c r="BI17" s="71"/>
      <c r="BJ17" s="71"/>
      <c r="BK17" s="71">
        <v>2</v>
      </c>
      <c r="BL17" s="71"/>
      <c r="BM17" s="71"/>
      <c r="BN17" s="71"/>
      <c r="BO17" s="71"/>
      <c r="BP17" s="104"/>
      <c r="BQ17" s="104"/>
      <c r="BR17" s="104"/>
      <c r="BS17" s="104"/>
      <c r="BT17" s="104"/>
      <c r="BU17" s="104"/>
      <c r="BV17" s="104"/>
      <c r="BW17" s="104"/>
      <c r="BX17" s="109"/>
      <c r="BY17" s="110"/>
      <c r="BZ17" s="110"/>
      <c r="CA17" s="110"/>
      <c r="CB17" s="110"/>
      <c r="CC17" s="110">
        <v>15</v>
      </c>
      <c r="CD17" s="110"/>
      <c r="CE17" s="110"/>
      <c r="CF17" s="110"/>
      <c r="CG17" s="110"/>
      <c r="CH17" s="108">
        <v>1</v>
      </c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>
        <v>2</v>
      </c>
      <c r="CT17" s="108"/>
      <c r="CU17" s="104"/>
      <c r="CV17" s="104"/>
      <c r="CW17" s="104"/>
      <c r="CX17" s="104"/>
      <c r="CY17" s="104">
        <v>3</v>
      </c>
      <c r="CZ17" s="104"/>
      <c r="DA17" s="104"/>
      <c r="DB17" s="104"/>
      <c r="DC17" s="104"/>
      <c r="DD17" s="104"/>
      <c r="DE17" s="104"/>
      <c r="DF17" s="104"/>
      <c r="DG17" s="104"/>
      <c r="DH17" s="104"/>
      <c r="DI17" s="104"/>
      <c r="DJ17" s="104"/>
      <c r="DK17" s="104"/>
      <c r="DL17" s="104"/>
      <c r="DM17" s="104"/>
      <c r="DN17" s="104"/>
      <c r="DO17" s="104"/>
      <c r="DP17" s="29">
        <v>37</v>
      </c>
    </row>
    <row r="18" ht="27" customHeight="1" spans="1:120">
      <c r="A18" s="13">
        <v>45348</v>
      </c>
      <c r="B18" s="14" t="s">
        <v>150</v>
      </c>
      <c r="C18" s="15" t="s">
        <v>98</v>
      </c>
      <c r="D18" s="16">
        <f t="shared" si="0"/>
        <v>724</v>
      </c>
      <c r="E18" s="17">
        <v>700</v>
      </c>
      <c r="F18" s="22">
        <v>24</v>
      </c>
      <c r="G18" s="19">
        <f t="shared" si="1"/>
        <v>0.966850828729282</v>
      </c>
      <c r="H18" s="20">
        <f t="shared" si="2"/>
        <v>0.0151933701657459</v>
      </c>
      <c r="I18" s="70">
        <f t="shared" si="3"/>
        <v>0.00828729281767956</v>
      </c>
      <c r="J18" s="71">
        <v>2</v>
      </c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>
        <v>1</v>
      </c>
      <c r="X18" s="71"/>
      <c r="Y18" s="71"/>
      <c r="Z18" s="71"/>
      <c r="AA18" s="71"/>
      <c r="AB18" s="71"/>
      <c r="AC18" s="71">
        <v>1</v>
      </c>
      <c r="AD18" s="71"/>
      <c r="AE18" s="71"/>
      <c r="AF18" s="71"/>
      <c r="AG18" s="71"/>
      <c r="AH18" s="71"/>
      <c r="AI18" s="71">
        <v>2</v>
      </c>
      <c r="AJ18" s="71"/>
      <c r="AK18" s="71"/>
      <c r="AL18" s="71"/>
      <c r="AM18" s="71">
        <v>1</v>
      </c>
      <c r="AN18" s="71"/>
      <c r="AO18" s="71">
        <v>1</v>
      </c>
      <c r="AP18" s="71"/>
      <c r="AQ18" s="71"/>
      <c r="AR18" s="71"/>
      <c r="AS18" s="71"/>
      <c r="AT18" s="71"/>
      <c r="AU18" s="71"/>
      <c r="AV18" s="71"/>
      <c r="AW18" s="71"/>
      <c r="AX18" s="71"/>
      <c r="AY18" s="71">
        <v>2</v>
      </c>
      <c r="AZ18" s="71"/>
      <c r="BA18" s="71"/>
      <c r="BB18" s="71"/>
      <c r="BC18" s="71"/>
      <c r="BD18" s="71"/>
      <c r="BE18" s="71">
        <v>1</v>
      </c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104"/>
      <c r="BQ18" s="104"/>
      <c r="BR18" s="104"/>
      <c r="BS18" s="104"/>
      <c r="BT18" s="104"/>
      <c r="BU18" s="104"/>
      <c r="BV18" s="104"/>
      <c r="BW18" s="104"/>
      <c r="BX18" s="109"/>
      <c r="BY18" s="110"/>
      <c r="BZ18" s="110"/>
      <c r="CA18" s="110"/>
      <c r="CB18" s="110"/>
      <c r="CC18" s="110">
        <v>6</v>
      </c>
      <c r="CD18" s="110"/>
      <c r="CE18" s="110"/>
      <c r="CF18" s="110"/>
      <c r="CG18" s="110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29">
        <v>17</v>
      </c>
    </row>
    <row r="19" ht="27" customHeight="1" spans="1:120">
      <c r="A19" s="13">
        <v>45349</v>
      </c>
      <c r="B19" s="14" t="s">
        <v>152</v>
      </c>
      <c r="C19" s="15" t="s">
        <v>98</v>
      </c>
      <c r="D19" s="16">
        <f t="shared" si="0"/>
        <v>863</v>
      </c>
      <c r="E19" s="17">
        <v>820</v>
      </c>
      <c r="F19" s="22">
        <v>43</v>
      </c>
      <c r="G19" s="19">
        <f t="shared" si="1"/>
        <v>0.950173812282735</v>
      </c>
      <c r="H19" s="20">
        <f t="shared" si="2"/>
        <v>0.0115874855156431</v>
      </c>
      <c r="I19" s="70">
        <f t="shared" si="3"/>
        <v>0.00926998841251448</v>
      </c>
      <c r="J19" s="71">
        <v>1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>
        <v>3</v>
      </c>
      <c r="AS19" s="71">
        <v>2</v>
      </c>
      <c r="AT19" s="71"/>
      <c r="AU19" s="71"/>
      <c r="AV19" s="71"/>
      <c r="AW19" s="71"/>
      <c r="AX19" s="71">
        <v>1</v>
      </c>
      <c r="AY19" s="71">
        <v>2</v>
      </c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>
        <v>1</v>
      </c>
      <c r="BN19" s="71"/>
      <c r="BO19" s="71"/>
      <c r="BP19" s="104"/>
      <c r="BQ19" s="104"/>
      <c r="BR19" s="104"/>
      <c r="BS19" s="104"/>
      <c r="BT19" s="104"/>
      <c r="BU19" s="104"/>
      <c r="BV19" s="104"/>
      <c r="BW19" s="104"/>
      <c r="BX19" s="109"/>
      <c r="BY19" s="110"/>
      <c r="BZ19" s="110"/>
      <c r="CA19" s="110"/>
      <c r="CB19" s="110"/>
      <c r="CC19" s="110">
        <v>5</v>
      </c>
      <c r="CD19" s="110"/>
      <c r="CE19" s="110"/>
      <c r="CF19" s="110"/>
      <c r="CG19" s="110"/>
      <c r="CH19" s="108">
        <v>2</v>
      </c>
      <c r="CI19" s="108"/>
      <c r="CJ19" s="108"/>
      <c r="CK19" s="108"/>
      <c r="CL19" s="108"/>
      <c r="CM19" s="108"/>
      <c r="CN19" s="108"/>
      <c r="CO19" s="108"/>
      <c r="CP19" s="108"/>
      <c r="CQ19" s="108"/>
      <c r="CR19" s="108">
        <v>1</v>
      </c>
      <c r="CS19" s="108"/>
      <c r="CT19" s="108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29">
        <v>18</v>
      </c>
    </row>
    <row r="20" ht="27" customHeight="1" spans="1:120">
      <c r="A20" s="13">
        <v>45350</v>
      </c>
      <c r="B20" s="14" t="s">
        <v>153</v>
      </c>
      <c r="C20" s="15" t="s">
        <v>98</v>
      </c>
      <c r="D20" s="16">
        <f t="shared" si="0"/>
        <v>942</v>
      </c>
      <c r="E20" s="17">
        <v>909</v>
      </c>
      <c r="F20" s="22">
        <v>33</v>
      </c>
      <c r="G20" s="19">
        <f t="shared" si="1"/>
        <v>0.964968152866242</v>
      </c>
      <c r="H20" s="20">
        <f t="shared" si="2"/>
        <v>0.0127388535031847</v>
      </c>
      <c r="I20" s="70">
        <f t="shared" si="3"/>
        <v>0.0148619957537155</v>
      </c>
      <c r="J20" s="71">
        <v>2</v>
      </c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>
        <v>3</v>
      </c>
      <c r="AD20" s="71"/>
      <c r="AE20" s="71"/>
      <c r="AF20" s="71"/>
      <c r="AG20" s="71"/>
      <c r="AH20" s="71"/>
      <c r="AI20" s="71"/>
      <c r="AJ20" s="71"/>
      <c r="AK20" s="71">
        <v>2</v>
      </c>
      <c r="AL20" s="71"/>
      <c r="AM20" s="71">
        <v>1</v>
      </c>
      <c r="AN20" s="71"/>
      <c r="AO20" s="71"/>
      <c r="AP20" s="71"/>
      <c r="AQ20" s="71"/>
      <c r="AR20" s="71"/>
      <c r="AS20" s="71"/>
      <c r="AT20" s="71"/>
      <c r="AU20" s="71"/>
      <c r="AV20" s="71">
        <v>1</v>
      </c>
      <c r="AW20" s="71"/>
      <c r="AX20" s="71">
        <v>1</v>
      </c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>
        <v>1</v>
      </c>
      <c r="BL20" s="71"/>
      <c r="BM20" s="71">
        <v>1</v>
      </c>
      <c r="BN20" s="71"/>
      <c r="BO20" s="71"/>
      <c r="BP20" s="104"/>
      <c r="BQ20" s="104"/>
      <c r="BR20" s="104"/>
      <c r="BS20" s="104"/>
      <c r="BT20" s="104"/>
      <c r="BU20" s="104"/>
      <c r="BV20" s="104"/>
      <c r="BW20" s="104"/>
      <c r="BX20" s="109"/>
      <c r="BY20" s="110"/>
      <c r="BZ20" s="110"/>
      <c r="CA20" s="110"/>
      <c r="CB20" s="110"/>
      <c r="CC20" s="110">
        <v>9</v>
      </c>
      <c r="CD20" s="110"/>
      <c r="CE20" s="110"/>
      <c r="CF20" s="110"/>
      <c r="CG20" s="110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>
        <v>3</v>
      </c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>
        <v>2</v>
      </c>
      <c r="DI20" s="104"/>
      <c r="DJ20" s="104"/>
      <c r="DK20" s="104"/>
      <c r="DL20" s="104"/>
      <c r="DM20" s="104"/>
      <c r="DN20" s="104"/>
      <c r="DO20" s="104"/>
      <c r="DP20" s="29">
        <v>26</v>
      </c>
    </row>
    <row r="21" ht="27" customHeight="1" spans="1:120">
      <c r="A21" s="13">
        <v>45351</v>
      </c>
      <c r="B21" s="14" t="s">
        <v>146</v>
      </c>
      <c r="C21" s="15" t="s">
        <v>98</v>
      </c>
      <c r="D21" s="16">
        <f t="shared" si="0"/>
        <v>1074</v>
      </c>
      <c r="E21" s="17">
        <v>1020</v>
      </c>
      <c r="F21" s="22">
        <v>54</v>
      </c>
      <c r="G21" s="19">
        <f t="shared" si="1"/>
        <v>0.949720670391061</v>
      </c>
      <c r="H21" s="20">
        <f t="shared" si="2"/>
        <v>0.00837988826815642</v>
      </c>
      <c r="I21" s="70">
        <f t="shared" si="3"/>
        <v>0.0148975791433892</v>
      </c>
      <c r="J21" s="71">
        <v>3</v>
      </c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>
        <v>3</v>
      </c>
      <c r="AX21" s="71"/>
      <c r="AY21" s="71"/>
      <c r="AZ21" s="71"/>
      <c r="BA21" s="71"/>
      <c r="BB21" s="71"/>
      <c r="BC21" s="71"/>
      <c r="BD21" s="71">
        <v>3</v>
      </c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104"/>
      <c r="BQ21" s="104"/>
      <c r="BR21" s="104"/>
      <c r="BS21" s="104"/>
      <c r="BT21" s="104"/>
      <c r="BU21" s="104"/>
      <c r="BV21" s="104"/>
      <c r="BW21" s="104"/>
      <c r="BX21" s="109"/>
      <c r="BY21" s="110"/>
      <c r="BZ21" s="110"/>
      <c r="CA21" s="110"/>
      <c r="CB21" s="110"/>
      <c r="CC21" s="110">
        <v>15</v>
      </c>
      <c r="CD21" s="110"/>
      <c r="CE21" s="110"/>
      <c r="CF21" s="110"/>
      <c r="CG21" s="110"/>
      <c r="CH21" s="108">
        <v>1</v>
      </c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4"/>
      <c r="DP21" s="29">
        <v>25</v>
      </c>
    </row>
    <row r="22" ht="29.25" customHeight="1" spans="1:120">
      <c r="A22" s="13"/>
      <c r="B22" s="14"/>
      <c r="C22" s="15"/>
      <c r="D22" s="16">
        <f t="shared" si="0"/>
        <v>0</v>
      </c>
      <c r="E22" s="17"/>
      <c r="F22" s="22"/>
      <c r="G22" s="19" t="e">
        <f t="shared" si="1"/>
        <v>#DIV/0!</v>
      </c>
      <c r="H22" s="20" t="e">
        <f t="shared" si="2"/>
        <v>#DIV/0!</v>
      </c>
      <c r="I22" s="70" t="e">
        <f t="shared" si="3"/>
        <v>#DIV/0!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104"/>
      <c r="BQ22" s="104"/>
      <c r="BR22" s="104"/>
      <c r="BS22" s="104"/>
      <c r="BT22" s="104"/>
      <c r="BU22" s="104"/>
      <c r="BV22" s="104"/>
      <c r="BW22" s="104"/>
      <c r="BX22" s="109"/>
      <c r="BY22" s="110"/>
      <c r="BZ22" s="110"/>
      <c r="CA22" s="110"/>
      <c r="CB22" s="110"/>
      <c r="CC22" s="110"/>
      <c r="CD22" s="110"/>
      <c r="CE22" s="110"/>
      <c r="CF22" s="110"/>
      <c r="CG22" s="110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/>
      <c r="DK22" s="104"/>
      <c r="DL22" s="104"/>
      <c r="DM22" s="104"/>
      <c r="DN22" s="104"/>
      <c r="DO22" s="104"/>
      <c r="DP22" s="29">
        <v>0</v>
      </c>
    </row>
    <row r="23" ht="29.25" customHeight="1" spans="1:120">
      <c r="A23" s="13"/>
      <c r="B23" s="14"/>
      <c r="C23" s="15"/>
      <c r="D23" s="16">
        <f t="shared" si="0"/>
        <v>0</v>
      </c>
      <c r="E23" s="17"/>
      <c r="F23" s="22"/>
      <c r="G23" s="19" t="e">
        <f t="shared" si="1"/>
        <v>#DIV/0!</v>
      </c>
      <c r="H23" s="20" t="e">
        <f t="shared" si="2"/>
        <v>#DIV/0!</v>
      </c>
      <c r="I23" s="70" t="e">
        <f t="shared" si="3"/>
        <v>#DIV/0!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104"/>
      <c r="BQ23" s="104"/>
      <c r="BR23" s="104"/>
      <c r="BS23" s="104"/>
      <c r="BT23" s="104"/>
      <c r="BU23" s="104"/>
      <c r="BV23" s="104"/>
      <c r="BW23" s="104"/>
      <c r="BX23" s="109"/>
      <c r="BY23" s="110"/>
      <c r="BZ23" s="110"/>
      <c r="CA23" s="110"/>
      <c r="CB23" s="110"/>
      <c r="CC23" s="110"/>
      <c r="CD23" s="110"/>
      <c r="CE23" s="110"/>
      <c r="CF23" s="110"/>
      <c r="CG23" s="110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29">
        <v>0</v>
      </c>
    </row>
    <row r="24" ht="29.25" customHeight="1" spans="1:120">
      <c r="A24" s="13"/>
      <c r="B24" s="14"/>
      <c r="C24" s="15"/>
      <c r="D24" s="16">
        <f t="shared" si="0"/>
        <v>0</v>
      </c>
      <c r="E24" s="17"/>
      <c r="F24" s="22"/>
      <c r="G24" s="19" t="e">
        <f t="shared" si="1"/>
        <v>#DIV/0!</v>
      </c>
      <c r="H24" s="20" t="e">
        <f t="shared" si="2"/>
        <v>#DIV/0!</v>
      </c>
      <c r="I24" s="70" t="e">
        <f t="shared" si="3"/>
        <v>#DIV/0!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104"/>
      <c r="BQ24" s="104"/>
      <c r="BR24" s="104"/>
      <c r="BS24" s="104"/>
      <c r="BT24" s="104"/>
      <c r="BU24" s="104"/>
      <c r="BV24" s="104"/>
      <c r="BW24" s="104"/>
      <c r="BX24" s="109"/>
      <c r="BY24" s="110"/>
      <c r="BZ24" s="110"/>
      <c r="CA24" s="110"/>
      <c r="CB24" s="110"/>
      <c r="CC24" s="110"/>
      <c r="CD24" s="110"/>
      <c r="CE24" s="110"/>
      <c r="CF24" s="110"/>
      <c r="CG24" s="110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29">
        <v>0</v>
      </c>
    </row>
    <row r="25" ht="29.25" customHeight="1" spans="1:120">
      <c r="A25" s="13"/>
      <c r="B25" s="14"/>
      <c r="C25" s="15"/>
      <c r="D25" s="16">
        <f t="shared" si="0"/>
        <v>0</v>
      </c>
      <c r="E25" s="17"/>
      <c r="F25" s="22"/>
      <c r="G25" s="19" t="e">
        <f t="shared" si="1"/>
        <v>#DIV/0!</v>
      </c>
      <c r="H25" s="20" t="e">
        <f t="shared" si="2"/>
        <v>#DIV/0!</v>
      </c>
      <c r="I25" s="70" t="e">
        <f t="shared" si="3"/>
        <v>#DIV/0!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104"/>
      <c r="BQ25" s="104"/>
      <c r="BR25" s="104"/>
      <c r="BS25" s="104"/>
      <c r="BT25" s="104"/>
      <c r="BU25" s="104"/>
      <c r="BV25" s="104"/>
      <c r="BW25" s="104"/>
      <c r="BX25" s="109"/>
      <c r="BY25" s="110"/>
      <c r="BZ25" s="110"/>
      <c r="CA25" s="110"/>
      <c r="CB25" s="110"/>
      <c r="CC25" s="110"/>
      <c r="CD25" s="110"/>
      <c r="CE25" s="110"/>
      <c r="CF25" s="110"/>
      <c r="CG25" s="110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4"/>
      <c r="CV25" s="104"/>
      <c r="CW25" s="104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104"/>
      <c r="DM25" s="104"/>
      <c r="DN25" s="104"/>
      <c r="DO25" s="104"/>
      <c r="DP25" s="29">
        <v>0</v>
      </c>
    </row>
    <row r="26" ht="29.25" customHeight="1" spans="1:120">
      <c r="A26" s="13"/>
      <c r="B26" s="14"/>
      <c r="C26" s="15"/>
      <c r="D26" s="16">
        <f t="shared" si="0"/>
        <v>0</v>
      </c>
      <c r="E26" s="17"/>
      <c r="F26" s="22"/>
      <c r="G26" s="19" t="e">
        <f t="shared" si="1"/>
        <v>#DIV/0!</v>
      </c>
      <c r="H26" s="20" t="e">
        <f t="shared" si="2"/>
        <v>#DIV/0!</v>
      </c>
      <c r="I26" s="70" t="e">
        <f t="shared" si="3"/>
        <v>#DIV/0!</v>
      </c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104"/>
      <c r="BQ26" s="104"/>
      <c r="BR26" s="104"/>
      <c r="BS26" s="104"/>
      <c r="BT26" s="104"/>
      <c r="BU26" s="104"/>
      <c r="BV26" s="104"/>
      <c r="BW26" s="104"/>
      <c r="BX26" s="109"/>
      <c r="BY26" s="110"/>
      <c r="BZ26" s="110"/>
      <c r="CA26" s="110"/>
      <c r="CB26" s="110"/>
      <c r="CC26" s="110"/>
      <c r="CD26" s="110"/>
      <c r="CE26" s="110"/>
      <c r="CF26" s="110"/>
      <c r="CG26" s="110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4"/>
      <c r="CV26" s="104"/>
      <c r="CW26" s="104"/>
      <c r="CX26" s="104"/>
      <c r="CY26" s="104"/>
      <c r="CZ26" s="104"/>
      <c r="DA26" s="104"/>
      <c r="DB26" s="104"/>
      <c r="DC26" s="104"/>
      <c r="DD26" s="104"/>
      <c r="DE26" s="104"/>
      <c r="DF26" s="104"/>
      <c r="DG26" s="104"/>
      <c r="DH26" s="104"/>
      <c r="DI26" s="104"/>
      <c r="DJ26" s="104"/>
      <c r="DK26" s="104"/>
      <c r="DL26" s="104"/>
      <c r="DM26" s="104"/>
      <c r="DN26" s="104"/>
      <c r="DO26" s="104"/>
      <c r="DP26" s="29">
        <v>0</v>
      </c>
    </row>
    <row r="27" ht="27" customHeight="1" spans="1:120">
      <c r="A27" s="13"/>
      <c r="B27" s="14"/>
      <c r="C27" s="15"/>
      <c r="D27" s="16">
        <f t="shared" si="0"/>
        <v>0</v>
      </c>
      <c r="E27" s="17"/>
      <c r="F27" s="22"/>
      <c r="G27" s="19" t="e">
        <f t="shared" si="1"/>
        <v>#DIV/0!</v>
      </c>
      <c r="H27" s="20" t="e">
        <f t="shared" si="2"/>
        <v>#DIV/0!</v>
      </c>
      <c r="I27" s="70" t="e">
        <f t="shared" si="3"/>
        <v>#DIV/0!</v>
      </c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104"/>
      <c r="BQ27" s="104"/>
      <c r="BR27" s="104"/>
      <c r="BS27" s="104"/>
      <c r="BT27" s="104"/>
      <c r="BU27" s="104"/>
      <c r="BV27" s="104"/>
      <c r="BW27" s="104"/>
      <c r="BX27" s="109"/>
      <c r="BY27" s="110"/>
      <c r="BZ27" s="110"/>
      <c r="CA27" s="110"/>
      <c r="CB27" s="110"/>
      <c r="CC27" s="110"/>
      <c r="CD27" s="110"/>
      <c r="CE27" s="110"/>
      <c r="CF27" s="110"/>
      <c r="CG27" s="110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4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29">
        <v>0</v>
      </c>
    </row>
    <row r="28" ht="27" customHeight="1" spans="1:120">
      <c r="A28" s="13"/>
      <c r="B28" s="14"/>
      <c r="C28" s="15"/>
      <c r="D28" s="16">
        <f t="shared" si="0"/>
        <v>0</v>
      </c>
      <c r="E28" s="17"/>
      <c r="F28" s="22"/>
      <c r="G28" s="19" t="e">
        <f t="shared" si="1"/>
        <v>#DIV/0!</v>
      </c>
      <c r="H28" s="20" t="e">
        <f t="shared" si="2"/>
        <v>#DIV/0!</v>
      </c>
      <c r="I28" s="70" t="e">
        <f t="shared" si="3"/>
        <v>#DIV/0!</v>
      </c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104"/>
      <c r="BQ28" s="104"/>
      <c r="BR28" s="104"/>
      <c r="BS28" s="104"/>
      <c r="BT28" s="104"/>
      <c r="BU28" s="104"/>
      <c r="BV28" s="104"/>
      <c r="BW28" s="104"/>
      <c r="BX28" s="109"/>
      <c r="BY28" s="110"/>
      <c r="BZ28" s="110"/>
      <c r="CA28" s="110"/>
      <c r="CB28" s="110"/>
      <c r="CC28" s="110"/>
      <c r="CD28" s="110"/>
      <c r="CE28" s="110"/>
      <c r="CF28" s="110"/>
      <c r="CG28" s="110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4"/>
      <c r="CV28" s="104"/>
      <c r="CW28" s="104"/>
      <c r="CX28" s="104"/>
      <c r="CY28" s="104"/>
      <c r="CZ28" s="104"/>
      <c r="DA28" s="104"/>
      <c r="DB28" s="104"/>
      <c r="DC28" s="104"/>
      <c r="DD28" s="104"/>
      <c r="DE28" s="104"/>
      <c r="DF28" s="104"/>
      <c r="DG28" s="104"/>
      <c r="DH28" s="104"/>
      <c r="DI28" s="104"/>
      <c r="DJ28" s="104"/>
      <c r="DK28" s="104"/>
      <c r="DL28" s="104"/>
      <c r="DM28" s="104"/>
      <c r="DN28" s="104"/>
      <c r="DO28" s="104"/>
      <c r="DP28" s="29">
        <v>0</v>
      </c>
    </row>
    <row r="29" ht="27" customHeight="1" spans="1:120">
      <c r="A29" s="13"/>
      <c r="B29" s="14"/>
      <c r="C29" s="15"/>
      <c r="D29" s="16">
        <f t="shared" si="0"/>
        <v>0</v>
      </c>
      <c r="E29" s="17"/>
      <c r="F29" s="22"/>
      <c r="G29" s="19" t="e">
        <f t="shared" si="1"/>
        <v>#DIV/0!</v>
      </c>
      <c r="H29" s="20" t="e">
        <f t="shared" si="2"/>
        <v>#DIV/0!</v>
      </c>
      <c r="I29" s="70" t="e">
        <f t="shared" si="3"/>
        <v>#DIV/0!</v>
      </c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104"/>
      <c r="BQ29" s="104"/>
      <c r="BR29" s="104"/>
      <c r="BS29" s="104"/>
      <c r="BT29" s="104"/>
      <c r="BU29" s="104"/>
      <c r="BV29" s="104"/>
      <c r="BW29" s="104"/>
      <c r="BX29" s="109"/>
      <c r="BY29" s="110"/>
      <c r="BZ29" s="110"/>
      <c r="CA29" s="110"/>
      <c r="CB29" s="110"/>
      <c r="CC29" s="110"/>
      <c r="CD29" s="110"/>
      <c r="CE29" s="110"/>
      <c r="CF29" s="110"/>
      <c r="CG29" s="110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4"/>
      <c r="CV29" s="104"/>
      <c r="CW29" s="104"/>
      <c r="CX29" s="104"/>
      <c r="CY29" s="104"/>
      <c r="CZ29" s="104"/>
      <c r="DA29" s="104"/>
      <c r="DB29" s="104"/>
      <c r="DC29" s="104"/>
      <c r="DD29" s="104"/>
      <c r="DE29" s="104"/>
      <c r="DF29" s="104"/>
      <c r="DG29" s="104"/>
      <c r="DH29" s="104"/>
      <c r="DI29" s="104"/>
      <c r="DJ29" s="104"/>
      <c r="DK29" s="104"/>
      <c r="DL29" s="104"/>
      <c r="DM29" s="104"/>
      <c r="DN29" s="104"/>
      <c r="DO29" s="104"/>
      <c r="DP29" s="29">
        <v>0</v>
      </c>
    </row>
    <row r="30" ht="27" customHeight="1" spans="1:120">
      <c r="A30" s="13"/>
      <c r="B30" s="14"/>
      <c r="C30" s="15"/>
      <c r="D30" s="16">
        <f t="shared" si="0"/>
        <v>0</v>
      </c>
      <c r="E30" s="17"/>
      <c r="F30" s="22"/>
      <c r="G30" s="19" t="e">
        <f t="shared" si="1"/>
        <v>#DIV/0!</v>
      </c>
      <c r="H30" s="20" t="e">
        <f t="shared" si="2"/>
        <v>#DIV/0!</v>
      </c>
      <c r="I30" s="70" t="e">
        <f t="shared" si="3"/>
        <v>#DIV/0!</v>
      </c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104"/>
      <c r="BQ30" s="104"/>
      <c r="BR30" s="104"/>
      <c r="BS30" s="104"/>
      <c r="BT30" s="104"/>
      <c r="BU30" s="104"/>
      <c r="BV30" s="104"/>
      <c r="BW30" s="104"/>
      <c r="BX30" s="109"/>
      <c r="BY30" s="110"/>
      <c r="BZ30" s="110"/>
      <c r="CA30" s="110"/>
      <c r="CB30" s="110"/>
      <c r="CC30" s="110"/>
      <c r="CD30" s="110"/>
      <c r="CE30" s="110"/>
      <c r="CF30" s="110"/>
      <c r="CG30" s="110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29">
        <v>0</v>
      </c>
    </row>
    <row r="31" ht="27" customHeight="1" spans="1:120">
      <c r="A31" s="13"/>
      <c r="B31" s="14"/>
      <c r="C31" s="15"/>
      <c r="D31" s="16">
        <f t="shared" si="0"/>
        <v>0</v>
      </c>
      <c r="E31" s="17"/>
      <c r="F31" s="22"/>
      <c r="G31" s="19" t="e">
        <f t="shared" si="1"/>
        <v>#DIV/0!</v>
      </c>
      <c r="H31" s="20" t="e">
        <f t="shared" si="2"/>
        <v>#DIV/0!</v>
      </c>
      <c r="I31" s="70" t="e">
        <f t="shared" si="3"/>
        <v>#DIV/0!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104"/>
      <c r="BQ31" s="104"/>
      <c r="BR31" s="104"/>
      <c r="BS31" s="104"/>
      <c r="BT31" s="104"/>
      <c r="BU31" s="104"/>
      <c r="BV31" s="104"/>
      <c r="BW31" s="104"/>
      <c r="BX31" s="109"/>
      <c r="BY31" s="110"/>
      <c r="BZ31" s="110"/>
      <c r="CA31" s="110"/>
      <c r="CB31" s="110"/>
      <c r="CC31" s="110"/>
      <c r="CD31" s="110"/>
      <c r="CE31" s="110"/>
      <c r="CF31" s="110"/>
      <c r="CG31" s="110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4"/>
      <c r="CV31" s="104"/>
      <c r="CW31" s="104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H31" s="104"/>
      <c r="DI31" s="104"/>
      <c r="DJ31" s="104"/>
      <c r="DK31" s="104"/>
      <c r="DL31" s="104"/>
      <c r="DM31" s="104"/>
      <c r="DN31" s="104"/>
      <c r="DO31" s="104"/>
      <c r="DP31" s="29">
        <v>0</v>
      </c>
    </row>
    <row r="32" ht="27" customHeight="1" spans="1:120">
      <c r="A32" s="13"/>
      <c r="B32" s="14"/>
      <c r="C32" s="15"/>
      <c r="D32" s="16">
        <f t="shared" si="0"/>
        <v>0</v>
      </c>
      <c r="E32" s="17"/>
      <c r="F32" s="22"/>
      <c r="G32" s="19" t="e">
        <f t="shared" si="1"/>
        <v>#DIV/0!</v>
      </c>
      <c r="H32" s="20" t="e">
        <f t="shared" si="2"/>
        <v>#DIV/0!</v>
      </c>
      <c r="I32" s="70" t="e">
        <f t="shared" si="3"/>
        <v>#DIV/0!</v>
      </c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83"/>
      <c r="AC32" s="83"/>
      <c r="AD32" s="83"/>
      <c r="AE32" s="83"/>
      <c r="AF32" s="83"/>
      <c r="AG32" s="83"/>
      <c r="AH32" s="83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104"/>
      <c r="BQ32" s="104"/>
      <c r="BR32" s="104"/>
      <c r="BS32" s="104"/>
      <c r="BT32" s="104"/>
      <c r="BU32" s="104"/>
      <c r="BV32" s="104"/>
      <c r="BW32" s="104"/>
      <c r="BX32" s="109"/>
      <c r="BY32" s="110"/>
      <c r="BZ32" s="110"/>
      <c r="CA32" s="110"/>
      <c r="CB32" s="110"/>
      <c r="CC32" s="110"/>
      <c r="CD32" s="110"/>
      <c r="CE32" s="110"/>
      <c r="CF32" s="110"/>
      <c r="CG32" s="110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4"/>
      <c r="CV32" s="104"/>
      <c r="CW32" s="104"/>
      <c r="CX32" s="104"/>
      <c r="CY32" s="104"/>
      <c r="CZ32" s="104"/>
      <c r="DA32" s="104"/>
      <c r="DB32" s="104"/>
      <c r="DC32" s="104"/>
      <c r="DD32" s="104"/>
      <c r="DE32" s="104"/>
      <c r="DF32" s="104"/>
      <c r="DG32" s="104"/>
      <c r="DH32" s="104"/>
      <c r="DI32" s="104"/>
      <c r="DJ32" s="104"/>
      <c r="DK32" s="104"/>
      <c r="DL32" s="104"/>
      <c r="DM32" s="104"/>
      <c r="DN32" s="104"/>
      <c r="DO32" s="104"/>
      <c r="DP32" s="29">
        <v>0</v>
      </c>
    </row>
    <row r="33" ht="27" customHeight="1" spans="1:120">
      <c r="A33" s="125"/>
      <c r="B33" s="14"/>
      <c r="C33" s="17"/>
      <c r="D33" s="16">
        <f t="shared" si="0"/>
        <v>0</v>
      </c>
      <c r="E33" s="17"/>
      <c r="F33" s="18"/>
      <c r="G33" s="19" t="e">
        <f t="shared" si="1"/>
        <v>#DIV/0!</v>
      </c>
      <c r="H33" s="20" t="e">
        <f t="shared" si="2"/>
        <v>#DIV/0!</v>
      </c>
      <c r="I33" s="70" t="e">
        <f t="shared" si="3"/>
        <v>#DIV/0!</v>
      </c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104"/>
      <c r="BQ33" s="104"/>
      <c r="BR33" s="104"/>
      <c r="BS33" s="104"/>
      <c r="BT33" s="104"/>
      <c r="BU33" s="104"/>
      <c r="BV33" s="104"/>
      <c r="BW33" s="104"/>
      <c r="BX33" s="109"/>
      <c r="BY33" s="110"/>
      <c r="BZ33" s="110"/>
      <c r="CA33" s="110"/>
      <c r="CB33" s="110"/>
      <c r="CC33" s="110"/>
      <c r="CD33" s="110"/>
      <c r="CE33" s="110"/>
      <c r="CF33" s="110"/>
      <c r="CG33" s="110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4"/>
      <c r="CV33" s="104"/>
      <c r="CW33" s="104"/>
      <c r="CX33" s="104"/>
      <c r="CY33" s="104"/>
      <c r="CZ33" s="104"/>
      <c r="DA33" s="104"/>
      <c r="DB33" s="104"/>
      <c r="DC33" s="104"/>
      <c r="DD33" s="104"/>
      <c r="DE33" s="104"/>
      <c r="DF33" s="104"/>
      <c r="DG33" s="104"/>
      <c r="DH33" s="104"/>
      <c r="DI33" s="104"/>
      <c r="DJ33" s="104"/>
      <c r="DK33" s="104"/>
      <c r="DL33" s="104"/>
      <c r="DM33" s="104"/>
      <c r="DN33" s="104"/>
      <c r="DO33" s="104"/>
      <c r="DP33" s="29">
        <f t="shared" ref="DP33" si="4">SUM(P33:DO33)</f>
        <v>0</v>
      </c>
    </row>
    <row r="34" ht="50.25" customHeight="1" spans="1:120">
      <c r="A34" s="26" t="s">
        <v>116</v>
      </c>
      <c r="B34" s="27"/>
      <c r="C34" s="28"/>
      <c r="D34" s="29">
        <f>F34+E34</f>
        <v>22211</v>
      </c>
      <c r="E34" s="29">
        <v>21079</v>
      </c>
      <c r="F34" s="18">
        <v>1132</v>
      </c>
      <c r="G34" s="19">
        <f t="shared" si="1"/>
        <v>0.949034262302463</v>
      </c>
      <c r="H34" s="30"/>
      <c r="I34" s="30"/>
      <c r="J34" s="72">
        <f t="shared" ref="J34:BY34" si="5">SUM(J5:J33)</f>
        <v>61</v>
      </c>
      <c r="K34" s="72">
        <f t="shared" si="5"/>
        <v>0</v>
      </c>
      <c r="L34" s="72">
        <f t="shared" si="5"/>
        <v>0</v>
      </c>
      <c r="M34" s="72">
        <f t="shared" si="5"/>
        <v>0</v>
      </c>
      <c r="N34" s="72">
        <f t="shared" si="5"/>
        <v>2</v>
      </c>
      <c r="O34" s="72">
        <f t="shared" si="5"/>
        <v>1</v>
      </c>
      <c r="P34" s="72">
        <f t="shared" si="5"/>
        <v>0</v>
      </c>
      <c r="Q34" s="72">
        <f t="shared" si="5"/>
        <v>0</v>
      </c>
      <c r="R34" s="72">
        <f t="shared" si="5"/>
        <v>0</v>
      </c>
      <c r="S34" s="72">
        <f t="shared" si="5"/>
        <v>0</v>
      </c>
      <c r="T34" s="72">
        <f t="shared" si="5"/>
        <v>0</v>
      </c>
      <c r="U34" s="72">
        <f t="shared" si="5"/>
        <v>3</v>
      </c>
      <c r="V34" s="72">
        <f t="shared" si="5"/>
        <v>0</v>
      </c>
      <c r="W34" s="72">
        <f t="shared" si="5"/>
        <v>5</v>
      </c>
      <c r="X34" s="72">
        <f t="shared" si="5"/>
        <v>0</v>
      </c>
      <c r="Y34" s="72">
        <f t="shared" si="5"/>
        <v>0</v>
      </c>
      <c r="Z34" s="72">
        <f t="shared" si="5"/>
        <v>5</v>
      </c>
      <c r="AA34" s="72">
        <f t="shared" si="5"/>
        <v>0</v>
      </c>
      <c r="AB34" s="72">
        <f t="shared" si="5"/>
        <v>2</v>
      </c>
      <c r="AC34" s="72">
        <f t="shared" si="5"/>
        <v>25</v>
      </c>
      <c r="AD34" s="72">
        <f t="shared" si="5"/>
        <v>0</v>
      </c>
      <c r="AE34" s="72">
        <f t="shared" si="5"/>
        <v>0</v>
      </c>
      <c r="AF34" s="72">
        <f t="shared" si="5"/>
        <v>28</v>
      </c>
      <c r="AG34" s="72">
        <f t="shared" si="5"/>
        <v>2</v>
      </c>
      <c r="AH34" s="72">
        <f t="shared" si="5"/>
        <v>6</v>
      </c>
      <c r="AI34" s="72">
        <f t="shared" si="5"/>
        <v>2</v>
      </c>
      <c r="AJ34" s="72">
        <f t="shared" si="5"/>
        <v>0</v>
      </c>
      <c r="AK34" s="72">
        <f t="shared" si="5"/>
        <v>2</v>
      </c>
      <c r="AL34" s="72">
        <f t="shared" si="5"/>
        <v>0</v>
      </c>
      <c r="AM34" s="72">
        <f t="shared" si="5"/>
        <v>2</v>
      </c>
      <c r="AN34" s="72">
        <f t="shared" si="5"/>
        <v>3</v>
      </c>
      <c r="AO34" s="72">
        <f t="shared" si="5"/>
        <v>16</v>
      </c>
      <c r="AP34" s="72">
        <f t="shared" si="5"/>
        <v>0</v>
      </c>
      <c r="AQ34" s="72">
        <f t="shared" si="5"/>
        <v>0</v>
      </c>
      <c r="AR34" s="72">
        <f t="shared" si="5"/>
        <v>13</v>
      </c>
      <c r="AS34" s="72">
        <f t="shared" si="5"/>
        <v>6</v>
      </c>
      <c r="AT34" s="72">
        <f t="shared" si="5"/>
        <v>1</v>
      </c>
      <c r="AU34" s="72">
        <f t="shared" si="5"/>
        <v>0</v>
      </c>
      <c r="AV34" s="72">
        <f t="shared" si="5"/>
        <v>2</v>
      </c>
      <c r="AW34" s="72">
        <f t="shared" si="5"/>
        <v>15</v>
      </c>
      <c r="AX34" s="72">
        <f t="shared" si="5"/>
        <v>2</v>
      </c>
      <c r="AY34" s="72">
        <f t="shared" si="5"/>
        <v>12</v>
      </c>
      <c r="AZ34" s="72">
        <f t="shared" si="5"/>
        <v>0</v>
      </c>
      <c r="BA34" s="72">
        <f t="shared" si="5"/>
        <v>0</v>
      </c>
      <c r="BB34" s="72">
        <f t="shared" si="5"/>
        <v>1</v>
      </c>
      <c r="BC34" s="72">
        <f t="shared" si="5"/>
        <v>7</v>
      </c>
      <c r="BD34" s="72">
        <f t="shared" si="5"/>
        <v>3</v>
      </c>
      <c r="BE34" s="72">
        <f t="shared" si="5"/>
        <v>5</v>
      </c>
      <c r="BF34" s="72">
        <f t="shared" si="5"/>
        <v>0</v>
      </c>
      <c r="BG34" s="72">
        <f t="shared" si="5"/>
        <v>5</v>
      </c>
      <c r="BH34" s="72">
        <f t="shared" si="5"/>
        <v>3</v>
      </c>
      <c r="BI34" s="72">
        <f t="shared" si="5"/>
        <v>0</v>
      </c>
      <c r="BJ34" s="72">
        <f t="shared" si="5"/>
        <v>4</v>
      </c>
      <c r="BK34" s="72">
        <f t="shared" si="5"/>
        <v>11</v>
      </c>
      <c r="BL34" s="72">
        <f t="shared" si="5"/>
        <v>0</v>
      </c>
      <c r="BM34" s="72">
        <f t="shared" si="5"/>
        <v>15</v>
      </c>
      <c r="BN34" s="72">
        <f t="shared" ref="BN34:BT34" si="6">SUM(BN5:BN33)</f>
        <v>4</v>
      </c>
      <c r="BO34" s="72">
        <f t="shared" si="6"/>
        <v>1</v>
      </c>
      <c r="BP34" s="72">
        <f t="shared" si="6"/>
        <v>0</v>
      </c>
      <c r="BQ34" s="72">
        <f t="shared" si="6"/>
        <v>0</v>
      </c>
      <c r="BR34" s="72">
        <f t="shared" si="6"/>
        <v>0</v>
      </c>
      <c r="BS34" s="72">
        <f t="shared" si="6"/>
        <v>0</v>
      </c>
      <c r="BT34" s="72">
        <f t="shared" si="6"/>
        <v>0</v>
      </c>
      <c r="BU34" s="72">
        <f t="shared" si="5"/>
        <v>0</v>
      </c>
      <c r="BV34" s="72">
        <f t="shared" si="5"/>
        <v>5</v>
      </c>
      <c r="BW34" s="72">
        <f t="shared" si="5"/>
        <v>0</v>
      </c>
      <c r="BX34" s="72">
        <f t="shared" si="5"/>
        <v>0</v>
      </c>
      <c r="BY34" s="72">
        <f t="shared" si="5"/>
        <v>0</v>
      </c>
      <c r="BZ34" s="72">
        <f t="shared" ref="BZ34:DO34" si="7">SUM(BZ5:BZ33)</f>
        <v>0</v>
      </c>
      <c r="CA34" s="72">
        <f t="shared" si="7"/>
        <v>9</v>
      </c>
      <c r="CB34" s="72">
        <f t="shared" si="7"/>
        <v>0</v>
      </c>
      <c r="CC34" s="72">
        <f t="shared" si="7"/>
        <v>170</v>
      </c>
      <c r="CD34" s="72">
        <f t="shared" si="7"/>
        <v>0</v>
      </c>
      <c r="CE34" s="72">
        <f t="shared" si="7"/>
        <v>0</v>
      </c>
      <c r="CF34" s="72">
        <f t="shared" si="7"/>
        <v>0</v>
      </c>
      <c r="CG34" s="72">
        <f t="shared" si="7"/>
        <v>0</v>
      </c>
      <c r="CH34" s="72">
        <f t="shared" si="7"/>
        <v>13</v>
      </c>
      <c r="CI34" s="72">
        <f t="shared" si="7"/>
        <v>0</v>
      </c>
      <c r="CJ34" s="72">
        <f t="shared" si="7"/>
        <v>0</v>
      </c>
      <c r="CK34" s="72">
        <f t="shared" si="7"/>
        <v>0</v>
      </c>
      <c r="CL34" s="72">
        <f t="shared" si="7"/>
        <v>0</v>
      </c>
      <c r="CM34" s="72">
        <f t="shared" si="7"/>
        <v>0</v>
      </c>
      <c r="CN34" s="72">
        <f t="shared" si="7"/>
        <v>0</v>
      </c>
      <c r="CO34" s="72">
        <f t="shared" si="7"/>
        <v>0</v>
      </c>
      <c r="CP34" s="72">
        <f t="shared" si="7"/>
        <v>0</v>
      </c>
      <c r="CQ34" s="72">
        <f t="shared" si="7"/>
        <v>0</v>
      </c>
      <c r="CR34" s="72">
        <f t="shared" si="7"/>
        <v>1</v>
      </c>
      <c r="CS34" s="72">
        <f t="shared" si="7"/>
        <v>2</v>
      </c>
      <c r="CT34" s="72">
        <v>0</v>
      </c>
      <c r="CU34" s="72">
        <f t="shared" si="7"/>
        <v>0</v>
      </c>
      <c r="CV34" s="72">
        <f t="shared" si="7"/>
        <v>0</v>
      </c>
      <c r="CW34" s="72">
        <f t="shared" si="7"/>
        <v>0</v>
      </c>
      <c r="CX34" s="72">
        <f t="shared" si="7"/>
        <v>3</v>
      </c>
      <c r="CY34" s="72">
        <f t="shared" si="7"/>
        <v>3</v>
      </c>
      <c r="CZ34" s="72">
        <f t="shared" si="7"/>
        <v>1</v>
      </c>
      <c r="DA34" s="72">
        <f t="shared" si="7"/>
        <v>0</v>
      </c>
      <c r="DB34" s="72">
        <f t="shared" si="7"/>
        <v>0</v>
      </c>
      <c r="DC34" s="72">
        <f t="shared" si="7"/>
        <v>0</v>
      </c>
      <c r="DD34" s="72">
        <f t="shared" si="7"/>
        <v>0</v>
      </c>
      <c r="DE34" s="72">
        <f t="shared" si="7"/>
        <v>0</v>
      </c>
      <c r="DF34" s="72">
        <f t="shared" si="7"/>
        <v>0</v>
      </c>
      <c r="DG34" s="72">
        <f t="shared" si="7"/>
        <v>0</v>
      </c>
      <c r="DH34" s="72">
        <f t="shared" si="7"/>
        <v>2</v>
      </c>
      <c r="DI34" s="72">
        <f t="shared" si="7"/>
        <v>1</v>
      </c>
      <c r="DJ34" s="72">
        <f t="shared" si="7"/>
        <v>0</v>
      </c>
      <c r="DK34" s="72">
        <f t="shared" si="7"/>
        <v>0</v>
      </c>
      <c r="DL34" s="72">
        <f t="shared" si="7"/>
        <v>0</v>
      </c>
      <c r="DM34" s="72">
        <f t="shared" si="7"/>
        <v>0</v>
      </c>
      <c r="DN34" s="72">
        <f t="shared" si="7"/>
        <v>0</v>
      </c>
      <c r="DO34" s="72">
        <f t="shared" si="7"/>
        <v>0</v>
      </c>
      <c r="DP34" s="10">
        <f>SUM(J34:DO34)</f>
        <v>485</v>
      </c>
    </row>
    <row r="35" customHeight="1" spans="1:120">
      <c r="A35" s="6" t="s">
        <v>8</v>
      </c>
      <c r="B35" s="31">
        <v>275</v>
      </c>
      <c r="C35" s="32" t="s">
        <v>117</v>
      </c>
      <c r="D35" s="33">
        <f>B35/B42</f>
        <v>0.242932862190813</v>
      </c>
      <c r="E35" s="3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72"/>
      <c r="AI35" s="72"/>
      <c r="AJ35" s="72"/>
      <c r="AK35" s="72"/>
      <c r="AL35" s="72"/>
      <c r="AM35" s="72"/>
      <c r="AN35" s="72"/>
      <c r="AO35" s="72"/>
      <c r="AP35" s="72"/>
      <c r="AQ35" s="93"/>
      <c r="AR35" s="93"/>
      <c r="AS35" s="93"/>
      <c r="AT35" s="93"/>
      <c r="AU35" s="93"/>
      <c r="AV35" s="93"/>
      <c r="AW35" s="93"/>
      <c r="AX35" s="93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10"/>
    </row>
    <row r="36" ht="55.5" customHeight="1" spans="1:120">
      <c r="A36" s="9"/>
      <c r="B36" s="35"/>
      <c r="C36" s="36"/>
      <c r="D36" s="37"/>
      <c r="E36" s="38"/>
      <c r="K36" s="73" t="s">
        <v>118</v>
      </c>
      <c r="L36" s="74" t="s">
        <v>38</v>
      </c>
      <c r="M36" s="74" t="s">
        <v>41</v>
      </c>
      <c r="N36" s="74" t="s">
        <v>44</v>
      </c>
      <c r="O36" s="74" t="s">
        <v>45</v>
      </c>
      <c r="P36" s="74" t="s">
        <v>46</v>
      </c>
      <c r="Q36" s="74" t="s">
        <v>54</v>
      </c>
      <c r="R36" s="74" t="s">
        <v>48</v>
      </c>
      <c r="S36" s="74" t="s">
        <v>119</v>
      </c>
      <c r="T36" s="74" t="s">
        <v>120</v>
      </c>
      <c r="U36" s="74" t="s">
        <v>121</v>
      </c>
      <c r="V36" s="74" t="s">
        <v>57</v>
      </c>
      <c r="W36" s="74" t="s">
        <v>50</v>
      </c>
      <c r="X36" s="74" t="s">
        <v>56</v>
      </c>
      <c r="Y36" s="74" t="s">
        <v>58</v>
      </c>
      <c r="Z36" s="74" t="s">
        <v>59</v>
      </c>
      <c r="AA36" s="74" t="s">
        <v>60</v>
      </c>
      <c r="AB36" s="74" t="s">
        <v>61</v>
      </c>
      <c r="AC36" s="84" t="s">
        <v>52</v>
      </c>
      <c r="AG36" s="90" t="s">
        <v>118</v>
      </c>
      <c r="AH36" s="91"/>
      <c r="AI36" s="74" t="s">
        <v>63</v>
      </c>
      <c r="AJ36" s="74" t="s">
        <v>64</v>
      </c>
      <c r="AK36" s="74" t="s">
        <v>65</v>
      </c>
      <c r="AL36" s="74" t="s">
        <v>66</v>
      </c>
      <c r="AM36" s="74" t="s">
        <v>67</v>
      </c>
      <c r="AN36" s="74" t="s">
        <v>69</v>
      </c>
      <c r="AO36" s="74" t="s">
        <v>122</v>
      </c>
      <c r="AP36" s="74" t="s">
        <v>123</v>
      </c>
      <c r="AQ36" s="74" t="s">
        <v>124</v>
      </c>
      <c r="AR36" s="74" t="s">
        <v>125</v>
      </c>
      <c r="AS36" s="74" t="s">
        <v>126</v>
      </c>
      <c r="AT36" s="74" t="s">
        <v>127</v>
      </c>
      <c r="AU36" s="74" t="s">
        <v>128</v>
      </c>
      <c r="AV36" s="74" t="s">
        <v>129</v>
      </c>
      <c r="AW36" s="84" t="s">
        <v>130</v>
      </c>
      <c r="AX36" s="95" t="s">
        <v>131</v>
      </c>
      <c r="DO36" s="1"/>
      <c r="DP36" s="3"/>
    </row>
    <row r="37" ht="26.25" customHeight="1" spans="1:120">
      <c r="A37" s="12"/>
      <c r="B37" s="39"/>
      <c r="C37" s="40"/>
      <c r="D37" s="41"/>
      <c r="E37" s="42"/>
      <c r="K37" s="75" t="s">
        <v>132</v>
      </c>
      <c r="L37" s="76">
        <f>J34+Q34+U34+AC34+AN34+AM34+AT34+AU34+AX34+AY34+BH34+BM34+AJ34</f>
        <v>127</v>
      </c>
      <c r="M37" s="76">
        <f>M34+O34+AC34</f>
        <v>26</v>
      </c>
      <c r="N37" s="76">
        <f>N34+P34+AD34</f>
        <v>2</v>
      </c>
      <c r="O37" s="76">
        <f>T34+AQ34+AZ34</f>
        <v>0</v>
      </c>
      <c r="P37" s="76">
        <f>V34+AB34</f>
        <v>2</v>
      </c>
      <c r="Q37" s="76">
        <f>W34+AP34+BA34</f>
        <v>5</v>
      </c>
      <c r="R37" s="76">
        <f>X34+Z34+AI34</f>
        <v>7</v>
      </c>
      <c r="S37" s="76">
        <f>Y34+BD34</f>
        <v>3</v>
      </c>
      <c r="T37" s="76">
        <f>AF34</f>
        <v>28</v>
      </c>
      <c r="U37" s="76">
        <f>AG34</f>
        <v>2</v>
      </c>
      <c r="V37" s="76">
        <f>AL34+BC34</f>
        <v>7</v>
      </c>
      <c r="W37" s="76">
        <f>AV34</f>
        <v>2</v>
      </c>
      <c r="X37" s="76">
        <f>AW34</f>
        <v>15</v>
      </c>
      <c r="Y37" s="76">
        <f>BE34</f>
        <v>5</v>
      </c>
      <c r="Z37" s="76">
        <f>BF34</f>
        <v>0</v>
      </c>
      <c r="AA37" s="76">
        <f>BG34</f>
        <v>5</v>
      </c>
      <c r="AB37" s="76">
        <f>BI34</f>
        <v>0</v>
      </c>
      <c r="AC37" s="86">
        <f>AE34+AH34+AR34</f>
        <v>19</v>
      </c>
      <c r="AG37" s="90" t="s">
        <v>132</v>
      </c>
      <c r="AH37" s="91"/>
      <c r="AI37" s="76">
        <f>BP34+BW34+CE34</f>
        <v>0</v>
      </c>
      <c r="AJ37" s="76">
        <f>BQ34+CA34+CY34+DC34+DB34+DJ34</f>
        <v>12</v>
      </c>
      <c r="AK37" s="76">
        <f>BR34+BV34+CI34+CX34+CS34+DI34+DM34</f>
        <v>11</v>
      </c>
      <c r="AL37" s="76">
        <f>BS34+BY34+CK34+CL34+DO34</f>
        <v>0</v>
      </c>
      <c r="AM37" s="76">
        <f>BT34+BU34+CD34+CG34+DA34+DE34+DH34</f>
        <v>2</v>
      </c>
      <c r="AN37" s="76">
        <f>BX34</f>
        <v>0</v>
      </c>
      <c r="AO37" s="76">
        <f>CC34</f>
        <v>170</v>
      </c>
      <c r="AP37" s="76">
        <f>BZ34+CB34+DF34</f>
        <v>0</v>
      </c>
      <c r="AQ37" s="76">
        <f>CF34</f>
        <v>0</v>
      </c>
      <c r="AR37" s="76">
        <f>CH34</f>
        <v>13</v>
      </c>
      <c r="AS37" s="76">
        <f>CJ34</f>
        <v>0</v>
      </c>
      <c r="AT37" s="76">
        <v>0</v>
      </c>
      <c r="AU37" s="76">
        <f>CU34</f>
        <v>0</v>
      </c>
      <c r="AV37" s="76">
        <f>CV34</f>
        <v>0</v>
      </c>
      <c r="AW37" s="86">
        <f>CW34</f>
        <v>0</v>
      </c>
      <c r="AX37" s="96">
        <f>CR34</f>
        <v>1</v>
      </c>
      <c r="DO37" s="1"/>
      <c r="DP37" s="3"/>
    </row>
    <row r="38" ht="39.75" customHeight="1" spans="1:120">
      <c r="A38" s="43" t="s">
        <v>133</v>
      </c>
      <c r="B38" s="31">
        <v>213</v>
      </c>
      <c r="C38" s="44" t="s">
        <v>134</v>
      </c>
      <c r="D38" s="33">
        <f>B38/B42</f>
        <v>0.188162544169611</v>
      </c>
      <c r="E38" s="34"/>
      <c r="K38" s="77" t="s">
        <v>135</v>
      </c>
      <c r="L38" s="78">
        <f>L37/B35</f>
        <v>0.461818181818182</v>
      </c>
      <c r="M38" s="78">
        <f>M37/B35</f>
        <v>0.0945454545454545</v>
      </c>
      <c r="N38" s="78">
        <f>N37/B35</f>
        <v>0.00727272727272727</v>
      </c>
      <c r="O38" s="78">
        <f>O37/B35</f>
        <v>0</v>
      </c>
      <c r="P38" s="79">
        <f>P37/B35</f>
        <v>0.00727272727272727</v>
      </c>
      <c r="Q38" s="78">
        <f>Q37/B35</f>
        <v>0.0181818181818182</v>
      </c>
      <c r="R38" s="78">
        <f>R37/B35</f>
        <v>0.0254545454545455</v>
      </c>
      <c r="S38" s="78">
        <f>S37/B35</f>
        <v>0.0109090909090909</v>
      </c>
      <c r="T38" s="80">
        <f>T37/B35</f>
        <v>0.101818181818182</v>
      </c>
      <c r="U38" s="80">
        <f>U37/B35</f>
        <v>0.00727272727272727</v>
      </c>
      <c r="V38" s="78">
        <f>V37/B35</f>
        <v>0.0254545454545455</v>
      </c>
      <c r="W38" s="78">
        <f>W37/B35</f>
        <v>0.00727272727272727</v>
      </c>
      <c r="X38" s="78">
        <f>X37/B35</f>
        <v>0.0545454545454545</v>
      </c>
      <c r="Y38" s="78">
        <f>Y37/B35</f>
        <v>0.0181818181818182</v>
      </c>
      <c r="Z38" s="78">
        <f>Z37/B35</f>
        <v>0</v>
      </c>
      <c r="AA38" s="80">
        <f>AA37/B35</f>
        <v>0.0181818181818182</v>
      </c>
      <c r="AB38" s="78">
        <f>AB37/B35</f>
        <v>0</v>
      </c>
      <c r="AC38" s="88">
        <f>AC37/B35</f>
        <v>0.0690909090909091</v>
      </c>
      <c r="AG38" s="92" t="s">
        <v>135</v>
      </c>
      <c r="AH38" s="92"/>
      <c r="AI38" s="78">
        <f>AI37/B38</f>
        <v>0</v>
      </c>
      <c r="AJ38" s="78">
        <f>AJ37/B38</f>
        <v>0.0563380281690141</v>
      </c>
      <c r="AK38" s="78">
        <f>AK37/B38</f>
        <v>0.0516431924882629</v>
      </c>
      <c r="AL38" s="78">
        <f>AL37/B38</f>
        <v>0</v>
      </c>
      <c r="AM38" s="78">
        <f>AM37/B38</f>
        <v>0.00938967136150235</v>
      </c>
      <c r="AN38" s="78">
        <f>AN37/B38</f>
        <v>0</v>
      </c>
      <c r="AO38" s="78">
        <f>AO37/B38</f>
        <v>0.7981220657277</v>
      </c>
      <c r="AP38" s="78">
        <f>AP37/B38</f>
        <v>0</v>
      </c>
      <c r="AQ38" s="78">
        <f>AQ37/B38</f>
        <v>0</v>
      </c>
      <c r="AR38" s="78">
        <f>AR37/B38</f>
        <v>0.0610328638497653</v>
      </c>
      <c r="AS38" s="78">
        <f>AS37/B38</f>
        <v>0</v>
      </c>
      <c r="AT38" s="78">
        <f>AT37/B38</f>
        <v>0</v>
      </c>
      <c r="AU38" s="78">
        <f>AU37/B38</f>
        <v>0</v>
      </c>
      <c r="AV38" s="78">
        <f>AV37/B38</f>
        <v>0</v>
      </c>
      <c r="AW38" s="88">
        <f>AW37/B38</f>
        <v>0</v>
      </c>
      <c r="AX38" s="97">
        <f>AX37/B38</f>
        <v>0.00469483568075117</v>
      </c>
      <c r="DO38" s="1"/>
      <c r="DP38" s="3"/>
    </row>
    <row r="39" ht="23.25" hidden="1" customHeight="1" spans="1:5">
      <c r="A39" s="45"/>
      <c r="B39" s="35"/>
      <c r="C39" s="46"/>
      <c r="D39" s="37"/>
      <c r="E39" s="38"/>
    </row>
    <row r="40" ht="23.25" hidden="1" customHeight="1" spans="1:5">
      <c r="A40" s="47"/>
      <c r="B40" s="39"/>
      <c r="C40" s="48"/>
      <c r="D40" s="41"/>
      <c r="E40" s="42"/>
    </row>
    <row r="41" ht="42" customHeight="1" spans="1:5">
      <c r="A41" s="49" t="s">
        <v>136</v>
      </c>
      <c r="B41" s="50">
        <v>644</v>
      </c>
      <c r="C41" s="51" t="s">
        <v>137</v>
      </c>
      <c r="D41" s="52">
        <f>B41/B42</f>
        <v>0.568904593639576</v>
      </c>
      <c r="E41" s="53"/>
    </row>
    <row r="42" ht="38.25" customHeight="1" spans="1:5">
      <c r="A42" s="29" t="s">
        <v>138</v>
      </c>
      <c r="B42" s="50">
        <v>1132</v>
      </c>
      <c r="C42" s="54" t="s">
        <v>139</v>
      </c>
      <c r="D42" s="55">
        <f>B42/B43</f>
        <v>0.0509657376975373</v>
      </c>
      <c r="E42" s="56"/>
    </row>
    <row r="43" ht="34.5" customHeight="1" spans="1:120">
      <c r="A43" s="29" t="s">
        <v>140</v>
      </c>
      <c r="B43" s="50">
        <f>D34</f>
        <v>22211</v>
      </c>
      <c r="C43" s="57"/>
      <c r="D43" s="58"/>
      <c r="E43" s="59"/>
      <c r="DG43" s="1"/>
      <c r="DH43" s="1"/>
      <c r="DI43" s="3"/>
      <c r="DJ43" s="3"/>
      <c r="DK43" s="3"/>
      <c r="DL43" s="3"/>
      <c r="DM43" s="3"/>
      <c r="DN43" s="3"/>
      <c r="DO43" s="3"/>
      <c r="DP43" s="3"/>
    </row>
    <row r="44" ht="36" customHeight="1" spans="1:120">
      <c r="A44" s="60" t="s">
        <v>7</v>
      </c>
      <c r="B44" s="61"/>
      <c r="C44" s="62">
        <f>1-B42/B43</f>
        <v>0.949034262302463</v>
      </c>
      <c r="D44" s="63"/>
      <c r="E44" s="64"/>
      <c r="DG44" s="1"/>
      <c r="DH44" s="1"/>
      <c r="DI44" s="3"/>
      <c r="DJ44" s="3"/>
      <c r="DK44" s="3"/>
      <c r="DL44" s="3"/>
      <c r="DM44" s="3"/>
      <c r="DN44" s="3"/>
      <c r="DO44" s="3"/>
      <c r="DP44" s="3"/>
    </row>
    <row r="45" spans="111:120">
      <c r="DG45" s="1"/>
      <c r="DH45" s="1"/>
      <c r="DI45" s="3"/>
      <c r="DJ45" s="3"/>
      <c r="DK45" s="3"/>
      <c r="DL45" s="3"/>
      <c r="DM45" s="3"/>
      <c r="DN45" s="3"/>
      <c r="DO45" s="3"/>
      <c r="DP45" s="3"/>
    </row>
    <row r="46" customHeight="1" spans="111:120">
      <c r="DG46" s="1"/>
      <c r="DH46" s="1"/>
      <c r="DI46" s="3"/>
      <c r="DJ46" s="3"/>
      <c r="DK46" s="3"/>
      <c r="DL46" s="3"/>
      <c r="DM46" s="3"/>
      <c r="DN46" s="3"/>
      <c r="DO46" s="3"/>
      <c r="DP46" s="3"/>
    </row>
    <row r="47" spans="111:120">
      <c r="DG47" s="1"/>
      <c r="DH47" s="1"/>
      <c r="DI47" s="3"/>
      <c r="DJ47" s="3"/>
      <c r="DK47" s="3"/>
      <c r="DL47" s="3"/>
      <c r="DM47" s="3"/>
      <c r="DN47" s="3"/>
      <c r="DO47" s="3"/>
      <c r="DP47" s="3"/>
    </row>
    <row r="48" spans="111:120">
      <c r="DG48" s="1"/>
      <c r="DH48" s="1"/>
      <c r="DI48" s="3"/>
      <c r="DJ48" s="3"/>
      <c r="DK48" s="3"/>
      <c r="DL48" s="3"/>
      <c r="DM48" s="3"/>
      <c r="DN48" s="3"/>
      <c r="DO48" s="3"/>
      <c r="DP48" s="3"/>
    </row>
    <row r="49" spans="111:120">
      <c r="DG49" s="1"/>
      <c r="DH49" s="1"/>
      <c r="DI49" s="3"/>
      <c r="DJ49" s="3"/>
      <c r="DK49" s="3"/>
      <c r="DL49" s="3"/>
      <c r="DM49" s="3"/>
      <c r="DN49" s="3"/>
      <c r="DO49" s="3"/>
      <c r="DP49" s="3"/>
    </row>
    <row r="50" customHeight="1" spans="111:120">
      <c r="DG50" s="1"/>
      <c r="DH50" s="1"/>
      <c r="DI50" s="3"/>
      <c r="DJ50" s="3"/>
      <c r="DK50" s="3"/>
      <c r="DL50" s="3"/>
      <c r="DM50" s="3"/>
      <c r="DN50" s="3"/>
      <c r="DO50" s="3"/>
      <c r="DP50" s="3"/>
    </row>
    <row r="51" spans="111:120">
      <c r="DG51" s="1"/>
      <c r="DH51" s="1"/>
      <c r="DI51" s="3"/>
      <c r="DJ51" s="3"/>
      <c r="DK51" s="3"/>
      <c r="DL51" s="3"/>
      <c r="DM51" s="3"/>
      <c r="DN51" s="3"/>
      <c r="DO51" s="3"/>
      <c r="DP51" s="3"/>
    </row>
    <row r="52" spans="111:120">
      <c r="DG52" s="1"/>
      <c r="DH52" s="1"/>
      <c r="DI52" s="3"/>
      <c r="DJ52" s="3"/>
      <c r="DK52" s="3"/>
      <c r="DL52" s="3"/>
      <c r="DM52" s="3"/>
      <c r="DN52" s="3"/>
      <c r="DO52" s="3"/>
      <c r="DP52" s="3"/>
    </row>
  </sheetData>
  <autoFilter ref="A1:DP44">
    <extLst/>
  </autoFilter>
  <mergeCells count="57">
    <mergeCell ref="A1:I1"/>
    <mergeCell ref="J2:BM2"/>
    <mergeCell ref="BS2:DO2"/>
    <mergeCell ref="J3:P3"/>
    <mergeCell ref="Q3:R3"/>
    <mergeCell ref="S3:Y3"/>
    <mergeCell ref="Z3:AC3"/>
    <mergeCell ref="AD3:AE3"/>
    <mergeCell ref="AF3:AI3"/>
    <mergeCell ref="AK3:AM3"/>
    <mergeCell ref="AN3:AQ3"/>
    <mergeCell ref="AR3:AT3"/>
    <mergeCell ref="AU3:AW3"/>
    <mergeCell ref="AY3:BF3"/>
    <mergeCell ref="BG3:BI3"/>
    <mergeCell ref="BJ3:BK3"/>
    <mergeCell ref="BN3:BO3"/>
    <mergeCell ref="BP3:BT3"/>
    <mergeCell ref="BU3:CB3"/>
    <mergeCell ref="CC3:CH3"/>
    <mergeCell ref="CI3:CK3"/>
    <mergeCell ref="CL3:CN3"/>
    <mergeCell ref="CO3:CP3"/>
    <mergeCell ref="CQ3:CT3"/>
    <mergeCell ref="CU3:CW3"/>
    <mergeCell ref="CX3:DA3"/>
    <mergeCell ref="DC3:DE3"/>
    <mergeCell ref="DF3:DG3"/>
    <mergeCell ref="DH3:DL3"/>
    <mergeCell ref="DM3:DO3"/>
    <mergeCell ref="A34:C34"/>
    <mergeCell ref="AG36:AH36"/>
    <mergeCell ref="AG37:AH37"/>
    <mergeCell ref="AG38:AH38"/>
    <mergeCell ref="D41:E41"/>
    <mergeCell ref="A44:B44"/>
    <mergeCell ref="C44:E44"/>
    <mergeCell ref="A2:A4"/>
    <mergeCell ref="A35:A37"/>
    <mergeCell ref="A38:A40"/>
    <mergeCell ref="B2:B4"/>
    <mergeCell ref="B35:B37"/>
    <mergeCell ref="B38:B40"/>
    <mergeCell ref="C2:C4"/>
    <mergeCell ref="C35:C37"/>
    <mergeCell ref="C38:C40"/>
    <mergeCell ref="C42:C43"/>
    <mergeCell ref="D2:D4"/>
    <mergeCell ref="E2:E4"/>
    <mergeCell ref="F2:F4"/>
    <mergeCell ref="G2:G4"/>
    <mergeCell ref="H2:H4"/>
    <mergeCell ref="I2:I4"/>
    <mergeCell ref="DP3:DP4"/>
    <mergeCell ref="D42:E43"/>
    <mergeCell ref="D38:E40"/>
    <mergeCell ref="D35:E37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DS52"/>
  <sheetViews>
    <sheetView workbookViewId="0">
      <pane ySplit="4" topLeftCell="A20" activePane="bottomLeft" state="frozen"/>
      <selection/>
      <selection pane="bottomLeft" activeCell="B21" sqref="B21"/>
    </sheetView>
  </sheetViews>
  <sheetFormatPr defaultColWidth="9" defaultRowHeight="14.25"/>
  <cols>
    <col min="1" max="1" width="7.875" style="1" customWidth="1"/>
    <col min="2" max="2" width="10.2583333333333" style="1" customWidth="1"/>
    <col min="3" max="3" width="7.125" style="1" customWidth="1"/>
    <col min="4" max="4" width="6.75833333333333" style="1" customWidth="1"/>
    <col min="5" max="5" width="6" style="1" customWidth="1"/>
    <col min="6" max="6" width="6.125" style="2" customWidth="1"/>
    <col min="7" max="7" width="8.625" style="2" customWidth="1"/>
    <col min="8" max="8" width="7.625" style="2" customWidth="1"/>
    <col min="9" max="9" width="7.375" style="2" customWidth="1"/>
    <col min="10" max="10" width="5.625" style="2" customWidth="1"/>
    <col min="11" max="11" width="7.375" style="2" customWidth="1"/>
    <col min="12" max="43" width="5.625" style="2" customWidth="1"/>
    <col min="44" max="44" width="5.875" style="2" customWidth="1"/>
    <col min="45" max="61" width="5.625" style="2" customWidth="1"/>
    <col min="62" max="65" width="6.125" style="2" customWidth="1"/>
    <col min="66" max="68" width="5.625" style="2" customWidth="1"/>
    <col min="69" max="117" width="4" style="2" customWidth="1"/>
    <col min="118" max="118" width="4.375" style="2" customWidth="1"/>
    <col min="119" max="121" width="4" style="2" customWidth="1"/>
    <col min="122" max="122" width="8.625" style="1" customWidth="1"/>
    <col min="123" max="16384" width="9" style="3"/>
  </cols>
  <sheetData>
    <row r="1" spans="1:122">
      <c r="A1" s="2" t="s">
        <v>0</v>
      </c>
      <c r="B1" s="2"/>
      <c r="C1" s="2"/>
      <c r="D1" s="2"/>
      <c r="E1" s="2"/>
      <c r="DR1" s="2"/>
    </row>
    <row r="2" spans="1:12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44" t="s">
        <v>9</v>
      </c>
      <c r="J2" s="65" t="s">
        <v>8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98"/>
      <c r="BL2" s="98"/>
      <c r="BM2" s="66"/>
      <c r="BN2" s="66"/>
      <c r="BO2" s="66"/>
      <c r="BP2" s="66"/>
      <c r="BQ2" s="66"/>
      <c r="BR2" s="66"/>
      <c r="BS2" s="66"/>
      <c r="BT2" s="65" t="s">
        <v>10</v>
      </c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123"/>
    </row>
    <row r="3" ht="36.95" customHeight="1" spans="1:122">
      <c r="A3" s="7"/>
      <c r="B3" s="7"/>
      <c r="C3" s="7"/>
      <c r="D3" s="7"/>
      <c r="E3" s="7"/>
      <c r="F3" s="7"/>
      <c r="G3" s="8"/>
      <c r="H3" s="9"/>
      <c r="I3" s="46"/>
      <c r="J3" s="67" t="s">
        <v>11</v>
      </c>
      <c r="K3" s="68"/>
      <c r="L3" s="68"/>
      <c r="M3" s="68"/>
      <c r="N3" s="68"/>
      <c r="O3" s="68"/>
      <c r="P3" s="69"/>
      <c r="Q3" s="67" t="s">
        <v>12</v>
      </c>
      <c r="R3" s="69"/>
      <c r="S3" s="67" t="s">
        <v>13</v>
      </c>
      <c r="T3" s="68"/>
      <c r="U3" s="68"/>
      <c r="V3" s="68"/>
      <c r="W3" s="68"/>
      <c r="X3" s="68"/>
      <c r="Y3" s="69"/>
      <c r="Z3" s="67" t="s">
        <v>14</v>
      </c>
      <c r="AA3" s="68"/>
      <c r="AB3" s="68"/>
      <c r="AC3" s="68"/>
      <c r="AD3" s="69"/>
      <c r="AE3" s="81" t="s">
        <v>15</v>
      </c>
      <c r="AF3" s="82"/>
      <c r="AG3" s="67" t="s">
        <v>16</v>
      </c>
      <c r="AH3" s="68"/>
      <c r="AI3" s="68"/>
      <c r="AJ3" s="69"/>
      <c r="AK3" s="69" t="s">
        <v>17</v>
      </c>
      <c r="AL3" s="67" t="s">
        <v>18</v>
      </c>
      <c r="AM3" s="68"/>
      <c r="AN3" s="69"/>
      <c r="AO3" s="67" t="s">
        <v>19</v>
      </c>
      <c r="AP3" s="68"/>
      <c r="AQ3" s="68"/>
      <c r="AR3" s="69"/>
      <c r="AS3" s="68" t="s">
        <v>20</v>
      </c>
      <c r="AT3" s="68"/>
      <c r="AU3" s="68"/>
      <c r="AV3" s="67" t="s">
        <v>21</v>
      </c>
      <c r="AW3" s="68"/>
      <c r="AX3" s="69"/>
      <c r="AY3" s="94" t="s">
        <v>22</v>
      </c>
      <c r="AZ3" s="67" t="s">
        <v>23</v>
      </c>
      <c r="BA3" s="68"/>
      <c r="BB3" s="68"/>
      <c r="BC3" s="68"/>
      <c r="BD3" s="68"/>
      <c r="BE3" s="68"/>
      <c r="BF3" s="68"/>
      <c r="BG3" s="69"/>
      <c r="BH3" s="67" t="s">
        <v>24</v>
      </c>
      <c r="BI3" s="68"/>
      <c r="BJ3" s="68"/>
      <c r="BK3" s="67" t="s">
        <v>25</v>
      </c>
      <c r="BL3" s="69"/>
      <c r="BM3" s="69" t="s">
        <v>26</v>
      </c>
      <c r="BN3" s="100" t="s">
        <v>27</v>
      </c>
      <c r="BO3" s="67" t="s">
        <v>141</v>
      </c>
      <c r="BP3" s="69"/>
      <c r="BQ3" s="101" t="s">
        <v>28</v>
      </c>
      <c r="BR3" s="102"/>
      <c r="BS3" s="102"/>
      <c r="BT3" s="102"/>
      <c r="BU3" s="105"/>
      <c r="BV3" s="106" t="s">
        <v>29</v>
      </c>
      <c r="BW3" s="107"/>
      <c r="BX3" s="107"/>
      <c r="BY3" s="107"/>
      <c r="BZ3" s="107"/>
      <c r="CA3" s="107"/>
      <c r="CB3" s="107"/>
      <c r="CC3" s="111"/>
      <c r="CD3" s="106" t="s">
        <v>23</v>
      </c>
      <c r="CE3" s="107"/>
      <c r="CF3" s="107"/>
      <c r="CG3" s="107"/>
      <c r="CH3" s="107"/>
      <c r="CI3" s="111"/>
      <c r="CJ3" s="106" t="s">
        <v>30</v>
      </c>
      <c r="CK3" s="107"/>
      <c r="CL3" s="111"/>
      <c r="CM3" s="113" t="s">
        <v>31</v>
      </c>
      <c r="CN3" s="114"/>
      <c r="CO3" s="115"/>
      <c r="CP3" s="106" t="s">
        <v>32</v>
      </c>
      <c r="CQ3" s="111"/>
      <c r="CR3" s="106" t="s">
        <v>21</v>
      </c>
      <c r="CS3" s="107"/>
      <c r="CT3" s="107"/>
      <c r="CU3" s="111"/>
      <c r="CV3" s="106" t="s">
        <v>33</v>
      </c>
      <c r="CW3" s="107"/>
      <c r="CX3" s="111"/>
      <c r="CY3" s="106" t="s">
        <v>14</v>
      </c>
      <c r="CZ3" s="107"/>
      <c r="DA3" s="107"/>
      <c r="DB3" s="111"/>
      <c r="DC3" s="118" t="s">
        <v>15</v>
      </c>
      <c r="DD3" s="106" t="s">
        <v>34</v>
      </c>
      <c r="DE3" s="107"/>
      <c r="DF3" s="111"/>
      <c r="DG3" s="106" t="s">
        <v>35</v>
      </c>
      <c r="DH3" s="107"/>
      <c r="DI3" s="111"/>
      <c r="DJ3" s="106" t="s">
        <v>36</v>
      </c>
      <c r="DK3" s="107"/>
      <c r="DL3" s="107"/>
      <c r="DM3" s="107"/>
      <c r="DN3" s="111"/>
      <c r="DO3" s="106" t="s">
        <v>11</v>
      </c>
      <c r="DP3" s="107"/>
      <c r="DQ3" s="111"/>
      <c r="DR3" s="4" t="s">
        <v>37</v>
      </c>
    </row>
    <row r="4" ht="51" customHeight="1" spans="1:122">
      <c r="A4" s="10"/>
      <c r="B4" s="10"/>
      <c r="C4" s="10"/>
      <c r="D4" s="10"/>
      <c r="E4" s="10"/>
      <c r="F4" s="10"/>
      <c r="G4" s="11"/>
      <c r="H4" s="12"/>
      <c r="I4" s="48"/>
      <c r="J4" s="40" t="s">
        <v>38</v>
      </c>
      <c r="K4" s="40" t="s">
        <v>39</v>
      </c>
      <c r="L4" s="40" t="s">
        <v>40</v>
      </c>
      <c r="M4" s="40" t="s">
        <v>41</v>
      </c>
      <c r="N4" s="40" t="s">
        <v>49</v>
      </c>
      <c r="O4" s="40" t="s">
        <v>46</v>
      </c>
      <c r="P4" s="40" t="s">
        <v>44</v>
      </c>
      <c r="Q4" s="40" t="s">
        <v>38</v>
      </c>
      <c r="R4" s="40" t="s">
        <v>44</v>
      </c>
      <c r="S4" s="71" t="s">
        <v>41</v>
      </c>
      <c r="T4" s="71" t="s">
        <v>45</v>
      </c>
      <c r="U4" s="71" t="s">
        <v>38</v>
      </c>
      <c r="V4" s="71" t="s">
        <v>46</v>
      </c>
      <c r="W4" s="71" t="s">
        <v>47</v>
      </c>
      <c r="X4" s="71" t="s">
        <v>48</v>
      </c>
      <c r="Y4" s="71" t="s">
        <v>154</v>
      </c>
      <c r="Z4" s="71" t="s">
        <v>49</v>
      </c>
      <c r="AA4" s="71" t="s">
        <v>41</v>
      </c>
      <c r="AB4" s="71" t="s">
        <v>46</v>
      </c>
      <c r="AC4" s="71" t="s">
        <v>38</v>
      </c>
      <c r="AD4" s="71" t="s">
        <v>154</v>
      </c>
      <c r="AE4" s="71" t="s">
        <v>44</v>
      </c>
      <c r="AF4" s="71" t="s">
        <v>38</v>
      </c>
      <c r="AG4" s="71" t="s">
        <v>50</v>
      </c>
      <c r="AH4" s="71" t="s">
        <v>51</v>
      </c>
      <c r="AI4" s="71" t="s">
        <v>52</v>
      </c>
      <c r="AJ4" s="71" t="s">
        <v>38</v>
      </c>
      <c r="AK4" s="71" t="s">
        <v>38</v>
      </c>
      <c r="AL4" s="71" t="s">
        <v>41</v>
      </c>
      <c r="AM4" s="71" t="s">
        <v>53</v>
      </c>
      <c r="AN4" s="71" t="s">
        <v>38</v>
      </c>
      <c r="AO4" s="71" t="s">
        <v>38</v>
      </c>
      <c r="AP4" s="71" t="s">
        <v>41</v>
      </c>
      <c r="AQ4" s="71" t="s">
        <v>54</v>
      </c>
      <c r="AR4" s="71" t="s">
        <v>45</v>
      </c>
      <c r="AS4" s="71" t="s">
        <v>52</v>
      </c>
      <c r="AT4" s="71" t="s">
        <v>41</v>
      </c>
      <c r="AU4" s="71" t="s">
        <v>38</v>
      </c>
      <c r="AV4" s="71" t="s">
        <v>55</v>
      </c>
      <c r="AW4" s="71" t="s">
        <v>50</v>
      </c>
      <c r="AX4" s="71" t="s">
        <v>38</v>
      </c>
      <c r="AY4" s="71" t="s">
        <v>38</v>
      </c>
      <c r="AZ4" s="71" t="s">
        <v>38</v>
      </c>
      <c r="BA4" s="71" t="s">
        <v>45</v>
      </c>
      <c r="BB4" s="71" t="s">
        <v>54</v>
      </c>
      <c r="BC4" s="71" t="s">
        <v>41</v>
      </c>
      <c r="BD4" s="71" t="s">
        <v>57</v>
      </c>
      <c r="BE4" s="71" t="s">
        <v>42</v>
      </c>
      <c r="BF4" s="71" t="s">
        <v>58</v>
      </c>
      <c r="BG4" s="71" t="s">
        <v>59</v>
      </c>
      <c r="BH4" s="71" t="s">
        <v>60</v>
      </c>
      <c r="BI4" s="71" t="s">
        <v>38</v>
      </c>
      <c r="BJ4" s="71" t="s">
        <v>61</v>
      </c>
      <c r="BK4" s="99" t="s">
        <v>38</v>
      </c>
      <c r="BL4" s="99" t="s">
        <v>143</v>
      </c>
      <c r="BM4" s="71" t="s">
        <v>38</v>
      </c>
      <c r="BN4" s="71" t="s">
        <v>38</v>
      </c>
      <c r="BO4" s="99" t="s">
        <v>46</v>
      </c>
      <c r="BP4" s="99" t="s">
        <v>49</v>
      </c>
      <c r="BQ4" s="103" t="s">
        <v>63</v>
      </c>
      <c r="BR4" s="103" t="s">
        <v>64</v>
      </c>
      <c r="BS4" s="103" t="s">
        <v>65</v>
      </c>
      <c r="BT4" s="103" t="s">
        <v>155</v>
      </c>
      <c r="BU4" s="103" t="s">
        <v>67</v>
      </c>
      <c r="BV4" s="104" t="s">
        <v>68</v>
      </c>
      <c r="BW4" s="104" t="s">
        <v>65</v>
      </c>
      <c r="BX4" s="104" t="s">
        <v>63</v>
      </c>
      <c r="BY4" s="104" t="s">
        <v>69</v>
      </c>
      <c r="BZ4" s="104" t="s">
        <v>70</v>
      </c>
      <c r="CA4" s="104" t="s">
        <v>71</v>
      </c>
      <c r="CB4" s="104" t="s">
        <v>72</v>
      </c>
      <c r="CC4" s="104" t="s">
        <v>73</v>
      </c>
      <c r="CD4" s="104" t="s">
        <v>74</v>
      </c>
      <c r="CE4" s="48" t="s">
        <v>68</v>
      </c>
      <c r="CF4" s="48" t="s">
        <v>63</v>
      </c>
      <c r="CG4" s="48" t="s">
        <v>76</v>
      </c>
      <c r="CH4" s="48" t="s">
        <v>67</v>
      </c>
      <c r="CI4" s="48" t="s">
        <v>77</v>
      </c>
      <c r="CJ4" s="48" t="s">
        <v>65</v>
      </c>
      <c r="CK4" s="48" t="s">
        <v>63</v>
      </c>
      <c r="CL4" s="48" t="s">
        <v>78</v>
      </c>
      <c r="CM4" s="116" t="s">
        <v>66</v>
      </c>
      <c r="CN4" s="116" t="s">
        <v>79</v>
      </c>
      <c r="CO4" s="117" t="s">
        <v>80</v>
      </c>
      <c r="CP4" s="117" t="s">
        <v>81</v>
      </c>
      <c r="CQ4" s="117" t="s">
        <v>82</v>
      </c>
      <c r="CR4" s="103" t="s">
        <v>71</v>
      </c>
      <c r="CS4" s="117" t="s">
        <v>144</v>
      </c>
      <c r="CT4" s="117" t="s">
        <v>84</v>
      </c>
      <c r="CU4" s="48" t="s">
        <v>145</v>
      </c>
      <c r="CV4" s="103" t="s">
        <v>85</v>
      </c>
      <c r="CW4" s="103" t="s">
        <v>86</v>
      </c>
      <c r="CX4" s="103" t="s">
        <v>87</v>
      </c>
      <c r="CY4" s="103" t="s">
        <v>65</v>
      </c>
      <c r="CZ4" s="103" t="s">
        <v>88</v>
      </c>
      <c r="DA4" s="103" t="s">
        <v>63</v>
      </c>
      <c r="DB4" s="103" t="s">
        <v>68</v>
      </c>
      <c r="DC4" s="103" t="s">
        <v>89</v>
      </c>
      <c r="DD4" s="103" t="s">
        <v>90</v>
      </c>
      <c r="DE4" s="103" t="s">
        <v>63</v>
      </c>
      <c r="DF4" s="103" t="s">
        <v>91</v>
      </c>
      <c r="DG4" s="103" t="s">
        <v>71</v>
      </c>
      <c r="DH4" s="103" t="s">
        <v>156</v>
      </c>
      <c r="DI4" s="103" t="s">
        <v>92</v>
      </c>
      <c r="DJ4" s="103" t="s">
        <v>68</v>
      </c>
      <c r="DK4" s="103" t="s">
        <v>65</v>
      </c>
      <c r="DL4" s="103" t="s">
        <v>64</v>
      </c>
      <c r="DM4" s="103" t="s">
        <v>93</v>
      </c>
      <c r="DN4" s="103" t="s">
        <v>94</v>
      </c>
      <c r="DO4" s="103" t="s">
        <v>65</v>
      </c>
      <c r="DP4" s="103" t="s">
        <v>95</v>
      </c>
      <c r="DQ4" s="103" t="s">
        <v>96</v>
      </c>
      <c r="DR4" s="10"/>
    </row>
    <row r="5" ht="24" customHeight="1" spans="1:123">
      <c r="A5" s="13">
        <v>45352</v>
      </c>
      <c r="B5" s="14" t="s">
        <v>157</v>
      </c>
      <c r="C5" s="15" t="s">
        <v>98</v>
      </c>
      <c r="D5" s="16">
        <f t="shared" ref="D5:D33" si="0">E5+F5</f>
        <v>1032</v>
      </c>
      <c r="E5" s="17">
        <v>986</v>
      </c>
      <c r="F5" s="18">
        <v>46</v>
      </c>
      <c r="G5" s="19">
        <f t="shared" ref="G5:G34" si="1">E5/D5</f>
        <v>0.955426356589147</v>
      </c>
      <c r="H5" s="20">
        <f t="shared" ref="H5:H33" si="2">SUM(J5:BN5)/D5</f>
        <v>0.0242248062015504</v>
      </c>
      <c r="I5" s="70">
        <f t="shared" ref="I5:I33" si="3">SUM(BQ5:DQ5)/D5</f>
        <v>0.0174418604651163</v>
      </c>
      <c r="J5" s="40">
        <v>3</v>
      </c>
      <c r="K5" s="40"/>
      <c r="L5" s="40"/>
      <c r="M5" s="40"/>
      <c r="N5" s="40"/>
      <c r="O5" s="40"/>
      <c r="P5" s="40"/>
      <c r="Q5" s="40"/>
      <c r="R5" s="40"/>
      <c r="S5" s="71"/>
      <c r="T5" s="71"/>
      <c r="U5" s="71"/>
      <c r="V5" s="71"/>
      <c r="W5" s="71"/>
      <c r="X5" s="71"/>
      <c r="Y5" s="71"/>
      <c r="Z5" s="71"/>
      <c r="AA5" s="71"/>
      <c r="AB5" s="71"/>
      <c r="AC5" s="71">
        <v>2</v>
      </c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>
        <v>2</v>
      </c>
      <c r="AQ5" s="71"/>
      <c r="AR5" s="71"/>
      <c r="AS5" s="71">
        <v>1</v>
      </c>
      <c r="AT5" s="71">
        <v>1</v>
      </c>
      <c r="AU5" s="71">
        <v>1</v>
      </c>
      <c r="AV5" s="71"/>
      <c r="AW5" s="71"/>
      <c r="AX5" s="71"/>
      <c r="AY5" s="71"/>
      <c r="AZ5" s="71"/>
      <c r="BA5" s="71"/>
      <c r="BB5" s="71"/>
      <c r="BC5" s="71"/>
      <c r="BD5" s="71">
        <v>2</v>
      </c>
      <c r="BE5" s="71">
        <v>11</v>
      </c>
      <c r="BF5" s="71">
        <v>1</v>
      </c>
      <c r="BG5" s="71"/>
      <c r="BH5" s="71"/>
      <c r="BI5" s="71"/>
      <c r="BJ5" s="71"/>
      <c r="BK5" s="71">
        <v>1</v>
      </c>
      <c r="BL5" s="71"/>
      <c r="BM5" s="71"/>
      <c r="BN5" s="71"/>
      <c r="BO5" s="71"/>
      <c r="BP5" s="71"/>
      <c r="BQ5" s="104"/>
      <c r="BR5" s="104"/>
      <c r="BS5" s="104"/>
      <c r="BT5" s="104"/>
      <c r="BU5" s="103"/>
      <c r="BV5" s="103"/>
      <c r="BW5" s="103"/>
      <c r="BX5" s="103"/>
      <c r="BY5" s="103"/>
      <c r="BZ5" s="108"/>
      <c r="CA5" s="108"/>
      <c r="CB5" s="108"/>
      <c r="CC5" s="108"/>
      <c r="CD5" s="108">
        <v>17</v>
      </c>
      <c r="CE5" s="108"/>
      <c r="CF5" s="108"/>
      <c r="CG5" s="108"/>
      <c r="CH5" s="108">
        <v>1</v>
      </c>
      <c r="CI5" s="112"/>
      <c r="CJ5" s="112"/>
      <c r="CK5" s="112"/>
      <c r="CL5" s="112"/>
      <c r="CM5" s="112"/>
      <c r="CN5" s="112"/>
      <c r="CO5" s="112"/>
      <c r="CP5" s="112"/>
      <c r="CQ5" s="118"/>
      <c r="CR5" s="118"/>
      <c r="CS5" s="111"/>
      <c r="CT5" s="111"/>
      <c r="CU5" s="112"/>
      <c r="CV5" s="119"/>
      <c r="CW5" s="119"/>
      <c r="CX5" s="104"/>
      <c r="CY5" s="104"/>
      <c r="CZ5" s="104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29">
        <v>43</v>
      </c>
      <c r="DS5" s="124"/>
    </row>
    <row r="6" ht="27" customHeight="1" spans="1:122">
      <c r="A6" s="13">
        <v>45353</v>
      </c>
      <c r="B6" s="14" t="s">
        <v>158</v>
      </c>
      <c r="C6" s="15" t="s">
        <v>98</v>
      </c>
      <c r="D6" s="16">
        <f t="shared" si="0"/>
        <v>865</v>
      </c>
      <c r="E6" s="16">
        <v>810</v>
      </c>
      <c r="F6" s="21">
        <v>55</v>
      </c>
      <c r="G6" s="19">
        <f t="shared" si="1"/>
        <v>0.936416184971098</v>
      </c>
      <c r="H6" s="20">
        <f t="shared" si="2"/>
        <v>0.0069364161849711</v>
      </c>
      <c r="I6" s="70">
        <f t="shared" si="3"/>
        <v>0.0208092485549133</v>
      </c>
      <c r="J6" s="71">
        <v>3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>
        <v>1</v>
      </c>
      <c r="AZ6" s="71"/>
      <c r="BA6" s="71"/>
      <c r="BB6" s="71"/>
      <c r="BC6" s="71"/>
      <c r="BD6" s="71">
        <v>2</v>
      </c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104"/>
      <c r="BR6" s="104"/>
      <c r="BS6" s="104"/>
      <c r="BT6" s="104"/>
      <c r="BU6" s="104"/>
      <c r="BV6" s="104"/>
      <c r="BW6" s="104"/>
      <c r="BX6" s="104"/>
      <c r="BY6" s="109"/>
      <c r="BZ6" s="110"/>
      <c r="CA6" s="110"/>
      <c r="CB6" s="110"/>
      <c r="CC6" s="110"/>
      <c r="CD6" s="110">
        <v>18</v>
      </c>
      <c r="CE6" s="110"/>
      <c r="CF6" s="110"/>
      <c r="CG6" s="110"/>
      <c r="CH6" s="110"/>
      <c r="CI6" s="108"/>
      <c r="CJ6" s="108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29">
        <v>24</v>
      </c>
    </row>
    <row r="7" ht="27" customHeight="1" spans="1:122">
      <c r="A7" s="13">
        <v>45355</v>
      </c>
      <c r="B7" s="14" t="s">
        <v>159</v>
      </c>
      <c r="C7" s="15" t="s">
        <v>98</v>
      </c>
      <c r="D7" s="16">
        <f t="shared" si="0"/>
        <v>732</v>
      </c>
      <c r="E7" s="17">
        <v>700</v>
      </c>
      <c r="F7" s="18">
        <v>32</v>
      </c>
      <c r="G7" s="19">
        <f t="shared" si="1"/>
        <v>0.956284153005464</v>
      </c>
      <c r="H7" s="20">
        <f t="shared" si="2"/>
        <v>0.0163934426229508</v>
      </c>
      <c r="I7" s="70">
        <f t="shared" si="3"/>
        <v>0.0122950819672131</v>
      </c>
      <c r="J7" s="71">
        <v>3</v>
      </c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>
        <v>2</v>
      </c>
      <c r="AK7" s="71"/>
      <c r="AL7" s="71"/>
      <c r="AM7" s="71"/>
      <c r="AN7" s="71"/>
      <c r="AO7" s="71"/>
      <c r="AP7" s="71"/>
      <c r="AQ7" s="71"/>
      <c r="AR7" s="71"/>
      <c r="AS7" s="71">
        <v>2</v>
      </c>
      <c r="AT7" s="71"/>
      <c r="AU7" s="71">
        <v>1</v>
      </c>
      <c r="AV7" s="71"/>
      <c r="AW7" s="71"/>
      <c r="AX7" s="71"/>
      <c r="AY7" s="71"/>
      <c r="AZ7" s="71"/>
      <c r="BA7" s="71"/>
      <c r="BB7" s="71"/>
      <c r="BC7" s="71"/>
      <c r="BD7" s="71">
        <v>2</v>
      </c>
      <c r="BE7" s="71"/>
      <c r="BF7" s="71"/>
      <c r="BG7" s="71"/>
      <c r="BH7" s="71">
        <v>2</v>
      </c>
      <c r="BI7" s="71"/>
      <c r="BJ7" s="71"/>
      <c r="BK7" s="71"/>
      <c r="BL7" s="71"/>
      <c r="BM7" s="71"/>
      <c r="BN7" s="71"/>
      <c r="BO7" s="71"/>
      <c r="BP7" s="71"/>
      <c r="BQ7" s="104"/>
      <c r="BR7" s="104"/>
      <c r="BS7" s="104"/>
      <c r="BT7" s="104"/>
      <c r="BU7" s="104"/>
      <c r="BV7" s="104"/>
      <c r="BW7" s="104"/>
      <c r="BX7" s="104"/>
      <c r="BY7" s="109"/>
      <c r="BZ7" s="110">
        <v>1</v>
      </c>
      <c r="CA7" s="110"/>
      <c r="CB7" s="110"/>
      <c r="CC7" s="110"/>
      <c r="CD7" s="110">
        <v>8</v>
      </c>
      <c r="CE7" s="110"/>
      <c r="CF7" s="110"/>
      <c r="CG7" s="110"/>
      <c r="CH7" s="110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29">
        <v>21</v>
      </c>
    </row>
    <row r="8" ht="27" customHeight="1" spans="1:122">
      <c r="A8" s="13">
        <v>45356</v>
      </c>
      <c r="B8" s="14" t="s">
        <v>100</v>
      </c>
      <c r="C8" s="15" t="s">
        <v>98</v>
      </c>
      <c r="D8" s="16">
        <f t="shared" si="0"/>
        <v>770</v>
      </c>
      <c r="E8" s="17">
        <v>750</v>
      </c>
      <c r="F8" s="18">
        <v>20</v>
      </c>
      <c r="G8" s="19">
        <f t="shared" si="1"/>
        <v>0.974025974025974</v>
      </c>
      <c r="H8" s="20">
        <f t="shared" si="2"/>
        <v>0.00909090909090909</v>
      </c>
      <c r="I8" s="70">
        <f t="shared" si="3"/>
        <v>0.0116883116883117</v>
      </c>
      <c r="J8" s="71">
        <v>2</v>
      </c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>
        <v>2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>
        <v>1</v>
      </c>
      <c r="AT8" s="71"/>
      <c r="AU8" s="71"/>
      <c r="AV8" s="71"/>
      <c r="AW8" s="71">
        <v>1</v>
      </c>
      <c r="AX8" s="71"/>
      <c r="AY8" s="71"/>
      <c r="AZ8" s="71"/>
      <c r="BA8" s="71"/>
      <c r="BB8" s="71"/>
      <c r="BC8" s="71"/>
      <c r="BD8" s="71">
        <v>1</v>
      </c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104"/>
      <c r="BR8" s="104"/>
      <c r="BS8" s="104"/>
      <c r="BT8" s="104"/>
      <c r="BU8" s="104"/>
      <c r="BV8" s="104"/>
      <c r="BW8" s="104"/>
      <c r="BX8" s="104"/>
      <c r="BY8" s="109"/>
      <c r="BZ8" s="110"/>
      <c r="CA8" s="110"/>
      <c r="CB8" s="110"/>
      <c r="CC8" s="110"/>
      <c r="CD8" s="110">
        <v>7</v>
      </c>
      <c r="CE8" s="110"/>
      <c r="CF8" s="110"/>
      <c r="CG8" s="110"/>
      <c r="CH8" s="110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>
        <v>1</v>
      </c>
      <c r="CU8" s="108"/>
      <c r="CV8" s="104"/>
      <c r="CW8" s="104"/>
      <c r="CX8" s="104"/>
      <c r="CY8" s="104"/>
      <c r="CZ8" s="104">
        <v>1</v>
      </c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29">
        <v>16</v>
      </c>
    </row>
    <row r="9" ht="27" customHeight="1" spans="1:122">
      <c r="A9" s="13">
        <v>45357</v>
      </c>
      <c r="B9" s="14" t="s">
        <v>159</v>
      </c>
      <c r="C9" s="15" t="s">
        <v>98</v>
      </c>
      <c r="D9" s="16">
        <f t="shared" si="0"/>
        <v>468</v>
      </c>
      <c r="E9" s="17">
        <v>440</v>
      </c>
      <c r="F9" s="22">
        <v>28</v>
      </c>
      <c r="G9" s="19">
        <f t="shared" si="1"/>
        <v>0.94017094017094</v>
      </c>
      <c r="H9" s="20">
        <f t="shared" si="2"/>
        <v>0.0128205128205128</v>
      </c>
      <c r="I9" s="70">
        <f t="shared" si="3"/>
        <v>0.00854700854700855</v>
      </c>
      <c r="J9" s="71">
        <v>2</v>
      </c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>
        <v>1</v>
      </c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>
        <v>1</v>
      </c>
      <c r="AR9" s="71"/>
      <c r="AS9" s="71"/>
      <c r="AT9" s="71"/>
      <c r="AU9" s="71"/>
      <c r="AV9" s="71"/>
      <c r="AW9" s="71">
        <v>1</v>
      </c>
      <c r="AX9" s="71"/>
      <c r="AY9" s="71"/>
      <c r="AZ9" s="71"/>
      <c r="BA9" s="71"/>
      <c r="BB9" s="71"/>
      <c r="BC9" s="71"/>
      <c r="BD9" s="71"/>
      <c r="BE9" s="71">
        <v>1</v>
      </c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104"/>
      <c r="BR9" s="104"/>
      <c r="BS9" s="104"/>
      <c r="BT9" s="104"/>
      <c r="BU9" s="104"/>
      <c r="BV9" s="104"/>
      <c r="BW9" s="104"/>
      <c r="BX9" s="104"/>
      <c r="BY9" s="109"/>
      <c r="BZ9" s="110"/>
      <c r="CA9" s="110"/>
      <c r="CB9" s="110"/>
      <c r="CC9" s="110"/>
      <c r="CD9" s="110">
        <v>4</v>
      </c>
      <c r="CE9" s="110"/>
      <c r="CF9" s="110"/>
      <c r="CG9" s="110"/>
      <c r="CH9" s="110"/>
      <c r="CI9" s="108"/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8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29">
        <v>10</v>
      </c>
    </row>
    <row r="10" ht="27" customHeight="1" spans="1:122">
      <c r="A10" s="13">
        <v>45358</v>
      </c>
      <c r="B10" s="14" t="s">
        <v>160</v>
      </c>
      <c r="C10" s="15" t="s">
        <v>98</v>
      </c>
      <c r="D10" s="16">
        <f t="shared" si="0"/>
        <v>643</v>
      </c>
      <c r="E10" s="23">
        <v>600</v>
      </c>
      <c r="F10" s="22">
        <v>43</v>
      </c>
      <c r="G10" s="19">
        <f t="shared" si="1"/>
        <v>0.933125972006221</v>
      </c>
      <c r="H10" s="20">
        <f t="shared" si="2"/>
        <v>0.0186625194401244</v>
      </c>
      <c r="I10" s="70">
        <f t="shared" si="3"/>
        <v>0.0171073094867807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>
        <v>1</v>
      </c>
      <c r="V10" s="71"/>
      <c r="W10" s="71"/>
      <c r="X10" s="71"/>
      <c r="Y10" s="71"/>
      <c r="Z10" s="71"/>
      <c r="AA10" s="71"/>
      <c r="AB10" s="71"/>
      <c r="AC10" s="71">
        <v>6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>
        <v>5</v>
      </c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104"/>
      <c r="BR10" s="104"/>
      <c r="BS10" s="104"/>
      <c r="BT10" s="104"/>
      <c r="BU10" s="104"/>
      <c r="BV10" s="104"/>
      <c r="BW10" s="104"/>
      <c r="BX10" s="104"/>
      <c r="BY10" s="109"/>
      <c r="BZ10" s="110"/>
      <c r="CA10" s="110"/>
      <c r="CB10" s="110"/>
      <c r="CC10" s="110"/>
      <c r="CD10" s="110">
        <v>11</v>
      </c>
      <c r="CE10" s="110"/>
      <c r="CF10" s="110"/>
      <c r="CG10" s="110"/>
      <c r="CH10" s="110"/>
      <c r="CI10" s="108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29">
        <v>23</v>
      </c>
    </row>
    <row r="11" ht="27" customHeight="1" spans="1:122">
      <c r="A11" s="13">
        <v>45359</v>
      </c>
      <c r="B11" s="14" t="s">
        <v>161</v>
      </c>
      <c r="C11" s="15" t="s">
        <v>98</v>
      </c>
      <c r="D11" s="16">
        <f t="shared" si="0"/>
        <v>1103</v>
      </c>
      <c r="E11" s="24">
        <v>1050</v>
      </c>
      <c r="F11" s="22">
        <v>53</v>
      </c>
      <c r="G11" s="19">
        <f t="shared" si="1"/>
        <v>0.951949229374433</v>
      </c>
      <c r="H11" s="20">
        <f t="shared" si="2"/>
        <v>0.0163191296464189</v>
      </c>
      <c r="I11" s="70">
        <f t="shared" si="3"/>
        <v>0.0099728014505893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>
        <v>5</v>
      </c>
      <c r="AD11" s="71"/>
      <c r="AE11" s="71"/>
      <c r="AF11" s="71"/>
      <c r="AG11" s="71"/>
      <c r="AH11" s="71"/>
      <c r="AI11" s="71">
        <v>2</v>
      </c>
      <c r="AJ11" s="71"/>
      <c r="AK11" s="71"/>
      <c r="AL11" s="71"/>
      <c r="AM11" s="71"/>
      <c r="AN11" s="71"/>
      <c r="AO11" s="71"/>
      <c r="AP11" s="71">
        <v>1</v>
      </c>
      <c r="AQ11" s="71"/>
      <c r="AR11" s="71"/>
      <c r="AS11" s="71">
        <v>1</v>
      </c>
      <c r="AT11" s="71"/>
      <c r="AU11" s="71"/>
      <c r="AV11" s="71"/>
      <c r="AW11" s="71">
        <v>4</v>
      </c>
      <c r="AX11" s="71"/>
      <c r="AY11" s="71"/>
      <c r="AZ11" s="71"/>
      <c r="BA11" s="71"/>
      <c r="BB11" s="71"/>
      <c r="BC11" s="71"/>
      <c r="BD11" s="71">
        <v>1</v>
      </c>
      <c r="BE11" s="71"/>
      <c r="BF11" s="71">
        <v>2</v>
      </c>
      <c r="BG11" s="71"/>
      <c r="BH11" s="71"/>
      <c r="BI11" s="71"/>
      <c r="BJ11" s="71"/>
      <c r="BK11" s="71"/>
      <c r="BL11" s="71">
        <v>1</v>
      </c>
      <c r="BM11" s="71">
        <v>1</v>
      </c>
      <c r="BN11" s="71"/>
      <c r="BO11" s="71"/>
      <c r="BP11" s="71"/>
      <c r="BQ11" s="104"/>
      <c r="BR11" s="104"/>
      <c r="BS11" s="104">
        <v>2</v>
      </c>
      <c r="BT11" s="104"/>
      <c r="BU11" s="104"/>
      <c r="BV11" s="104"/>
      <c r="BW11" s="104"/>
      <c r="BX11" s="104"/>
      <c r="BY11" s="109"/>
      <c r="BZ11" s="110"/>
      <c r="CA11" s="110"/>
      <c r="CB11" s="110"/>
      <c r="CC11" s="110"/>
      <c r="CD11" s="110">
        <v>8</v>
      </c>
      <c r="CE11" s="110"/>
      <c r="CF11" s="110"/>
      <c r="CG11" s="110"/>
      <c r="CH11" s="110"/>
      <c r="CI11" s="108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8"/>
      <c r="CV11" s="104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>
        <v>1</v>
      </c>
      <c r="DK11" s="104"/>
      <c r="DL11" s="104"/>
      <c r="DM11" s="104"/>
      <c r="DN11" s="104"/>
      <c r="DO11" s="104"/>
      <c r="DP11" s="104"/>
      <c r="DQ11" s="104"/>
      <c r="DR11" s="29">
        <v>29</v>
      </c>
    </row>
    <row r="12" ht="27" customHeight="1" spans="1:122">
      <c r="A12" s="13">
        <v>45360</v>
      </c>
      <c r="B12" s="14" t="s">
        <v>162</v>
      </c>
      <c r="C12" s="15" t="s">
        <v>98</v>
      </c>
      <c r="D12" s="16">
        <f t="shared" si="0"/>
        <v>1102</v>
      </c>
      <c r="E12" s="25">
        <v>1026</v>
      </c>
      <c r="F12" s="22">
        <v>76</v>
      </c>
      <c r="G12" s="19">
        <f t="shared" si="1"/>
        <v>0.931034482758621</v>
      </c>
      <c r="H12" s="20">
        <f t="shared" si="2"/>
        <v>0.00725952813067151</v>
      </c>
      <c r="I12" s="70">
        <f t="shared" si="3"/>
        <v>0.0136116152450091</v>
      </c>
      <c r="J12" s="71">
        <v>3</v>
      </c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>
        <v>1</v>
      </c>
      <c r="X12" s="71"/>
      <c r="Y12" s="71"/>
      <c r="Z12" s="71"/>
      <c r="AA12" s="71"/>
      <c r="AB12" s="71">
        <v>1</v>
      </c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>
        <v>1</v>
      </c>
      <c r="AT12" s="71"/>
      <c r="AU12" s="71"/>
      <c r="AV12" s="71"/>
      <c r="AW12" s="71"/>
      <c r="AX12" s="71"/>
      <c r="AY12" s="71"/>
      <c r="AZ12" s="71">
        <v>1</v>
      </c>
      <c r="BA12" s="71"/>
      <c r="BB12" s="71"/>
      <c r="BC12" s="71"/>
      <c r="BD12" s="71">
        <v>1</v>
      </c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04"/>
      <c r="BR12" s="104"/>
      <c r="BS12" s="104"/>
      <c r="BT12" s="104"/>
      <c r="BU12" s="104"/>
      <c r="BV12" s="104"/>
      <c r="BW12" s="104"/>
      <c r="BX12" s="104"/>
      <c r="BY12" s="109"/>
      <c r="BZ12" s="110"/>
      <c r="CA12" s="110"/>
      <c r="CB12" s="110"/>
      <c r="CC12" s="110"/>
      <c r="CD12" s="110">
        <v>15</v>
      </c>
      <c r="CE12" s="110"/>
      <c r="CF12" s="110"/>
      <c r="CG12" s="110"/>
      <c r="CH12" s="110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4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29">
        <v>23</v>
      </c>
    </row>
    <row r="13" ht="27" customHeight="1" spans="1:122">
      <c r="A13" s="13">
        <v>45362</v>
      </c>
      <c r="B13" s="14" t="s">
        <v>163</v>
      </c>
      <c r="C13" s="15" t="s">
        <v>98</v>
      </c>
      <c r="D13" s="16">
        <f t="shared" si="0"/>
        <v>1038</v>
      </c>
      <c r="E13" s="25">
        <v>1000</v>
      </c>
      <c r="F13" s="22">
        <v>38</v>
      </c>
      <c r="G13" s="19">
        <f t="shared" si="1"/>
        <v>0.963391136801541</v>
      </c>
      <c r="H13" s="20">
        <f t="shared" si="2"/>
        <v>0.01252408477842</v>
      </c>
      <c r="I13" s="70">
        <f t="shared" si="3"/>
        <v>0.00770712909441233</v>
      </c>
      <c r="J13" s="71">
        <v>2</v>
      </c>
      <c r="K13" s="71"/>
      <c r="L13" s="71"/>
      <c r="M13" s="71"/>
      <c r="N13" s="71"/>
      <c r="O13" s="71"/>
      <c r="P13" s="71"/>
      <c r="Q13" s="71">
        <v>3</v>
      </c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>
        <v>3</v>
      </c>
      <c r="AD13" s="71"/>
      <c r="AE13" s="71"/>
      <c r="AF13" s="71"/>
      <c r="AG13" s="71"/>
      <c r="AH13" s="71"/>
      <c r="AI13" s="71"/>
      <c r="AJ13" s="71">
        <v>1</v>
      </c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>
        <v>3</v>
      </c>
      <c r="BA13" s="71"/>
      <c r="BB13" s="71"/>
      <c r="BC13" s="71"/>
      <c r="BD13" s="71">
        <v>1</v>
      </c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104"/>
      <c r="BR13" s="104"/>
      <c r="BS13" s="104"/>
      <c r="BT13" s="104"/>
      <c r="BU13" s="104"/>
      <c r="BV13" s="104"/>
      <c r="BW13" s="104"/>
      <c r="BX13" s="104"/>
      <c r="BY13" s="109"/>
      <c r="BZ13" s="110"/>
      <c r="CA13" s="110"/>
      <c r="CB13" s="110"/>
      <c r="CC13" s="110"/>
      <c r="CD13" s="110">
        <v>5</v>
      </c>
      <c r="CE13" s="110"/>
      <c r="CF13" s="110"/>
      <c r="CG13" s="110"/>
      <c r="CH13" s="110"/>
      <c r="CI13" s="108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>
        <v>3</v>
      </c>
      <c r="CU13" s="108"/>
      <c r="CV13" s="104"/>
      <c r="CW13" s="104"/>
      <c r="CX13" s="104"/>
      <c r="CY13" s="104"/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29">
        <v>21</v>
      </c>
    </row>
    <row r="14" ht="27" customHeight="1" spans="1:122">
      <c r="A14" s="13">
        <v>45363</v>
      </c>
      <c r="B14" s="14" t="s">
        <v>164</v>
      </c>
      <c r="C14" s="15" t="s">
        <v>98</v>
      </c>
      <c r="D14" s="16">
        <f t="shared" si="0"/>
        <v>1028</v>
      </c>
      <c r="E14" s="17">
        <v>1000</v>
      </c>
      <c r="F14" s="22">
        <v>28</v>
      </c>
      <c r="G14" s="19">
        <f t="shared" si="1"/>
        <v>0.972762645914397</v>
      </c>
      <c r="H14" s="20">
        <f t="shared" si="2"/>
        <v>0.00583657587548638</v>
      </c>
      <c r="I14" s="70">
        <f t="shared" si="3"/>
        <v>0.00389105058365759</v>
      </c>
      <c r="J14" s="71">
        <v>4</v>
      </c>
      <c r="K14" s="71"/>
      <c r="L14" s="71"/>
      <c r="M14" s="71"/>
      <c r="N14" s="71"/>
      <c r="O14" s="71"/>
      <c r="P14" s="71"/>
      <c r="Q14" s="71">
        <v>1</v>
      </c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>
        <v>1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104"/>
      <c r="BR14" s="104"/>
      <c r="BS14" s="104"/>
      <c r="BT14" s="104"/>
      <c r="BU14" s="104"/>
      <c r="BV14" s="104">
        <v>1</v>
      </c>
      <c r="BW14" s="104">
        <v>1</v>
      </c>
      <c r="BX14" s="104"/>
      <c r="BY14" s="109"/>
      <c r="BZ14" s="110"/>
      <c r="CA14" s="110"/>
      <c r="CB14" s="110"/>
      <c r="CC14" s="110"/>
      <c r="CD14" s="110">
        <v>2</v>
      </c>
      <c r="CE14" s="110"/>
      <c r="CF14" s="110"/>
      <c r="CG14" s="110"/>
      <c r="CH14" s="110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29">
        <v>10</v>
      </c>
    </row>
    <row r="15" ht="27" customHeight="1" spans="1:122">
      <c r="A15" s="13">
        <v>45364</v>
      </c>
      <c r="B15" s="14" t="s">
        <v>150</v>
      </c>
      <c r="C15" s="15" t="s">
        <v>98</v>
      </c>
      <c r="D15" s="16">
        <f t="shared" si="0"/>
        <v>1086</v>
      </c>
      <c r="E15" s="17">
        <v>1002</v>
      </c>
      <c r="F15" s="22">
        <v>84</v>
      </c>
      <c r="G15" s="19">
        <f t="shared" si="1"/>
        <v>0.922651933701657</v>
      </c>
      <c r="H15" s="20">
        <f t="shared" si="2"/>
        <v>0.00644567219152855</v>
      </c>
      <c r="I15" s="70">
        <f t="shared" si="3"/>
        <v>0.00644567219152855</v>
      </c>
      <c r="J15" s="71">
        <v>1</v>
      </c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>
        <v>2</v>
      </c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>
        <v>1</v>
      </c>
      <c r="AV15" s="71"/>
      <c r="AW15" s="71"/>
      <c r="AX15" s="71"/>
      <c r="AY15" s="71"/>
      <c r="AZ15" s="71"/>
      <c r="BA15" s="71"/>
      <c r="BB15" s="71"/>
      <c r="BC15" s="71"/>
      <c r="BD15" s="71">
        <v>2</v>
      </c>
      <c r="BE15" s="71"/>
      <c r="BF15" s="71"/>
      <c r="BG15" s="71"/>
      <c r="BH15" s="71"/>
      <c r="BI15" s="71"/>
      <c r="BJ15" s="71"/>
      <c r="BK15" s="71"/>
      <c r="BL15" s="71">
        <v>1</v>
      </c>
      <c r="BM15" s="71"/>
      <c r="BN15" s="71"/>
      <c r="BO15" s="71"/>
      <c r="BP15" s="71"/>
      <c r="BQ15" s="104"/>
      <c r="BR15" s="104"/>
      <c r="BS15" s="104"/>
      <c r="BT15" s="104"/>
      <c r="BU15" s="104"/>
      <c r="BV15" s="104"/>
      <c r="BW15" s="104"/>
      <c r="BX15" s="104"/>
      <c r="BY15" s="109"/>
      <c r="BZ15" s="110"/>
      <c r="CA15" s="110"/>
      <c r="CB15" s="110"/>
      <c r="CC15" s="110"/>
      <c r="CD15" s="110">
        <v>5</v>
      </c>
      <c r="CE15" s="110"/>
      <c r="CF15" s="110"/>
      <c r="CG15" s="110"/>
      <c r="CH15" s="110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>
        <v>2</v>
      </c>
      <c r="CU15" s="108"/>
      <c r="CV15" s="104"/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104"/>
      <c r="DM15" s="104"/>
      <c r="DN15" s="104"/>
      <c r="DO15" s="104"/>
      <c r="DP15" s="104"/>
      <c r="DQ15" s="104"/>
      <c r="DR15" s="29">
        <v>14</v>
      </c>
    </row>
    <row r="16" ht="27" customHeight="1" spans="1:122">
      <c r="A16" s="13">
        <v>45365</v>
      </c>
      <c r="B16" s="14" t="s">
        <v>150</v>
      </c>
      <c r="C16" s="15" t="s">
        <v>98</v>
      </c>
      <c r="D16" s="16">
        <f t="shared" si="0"/>
        <v>1076</v>
      </c>
      <c r="E16" s="17">
        <v>1000</v>
      </c>
      <c r="F16" s="22">
        <v>76</v>
      </c>
      <c r="G16" s="19">
        <f t="shared" si="1"/>
        <v>0.929368029739777</v>
      </c>
      <c r="H16" s="20">
        <f t="shared" si="2"/>
        <v>0.00464684014869888</v>
      </c>
      <c r="I16" s="70">
        <f t="shared" si="3"/>
        <v>0.00743494423791822</v>
      </c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>
        <v>1</v>
      </c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>
        <v>2</v>
      </c>
      <c r="BA16" s="71"/>
      <c r="BB16" s="71"/>
      <c r="BC16" s="71"/>
      <c r="BD16" s="71">
        <v>2</v>
      </c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104">
        <v>1</v>
      </c>
      <c r="BR16" s="104"/>
      <c r="BS16" s="104"/>
      <c r="BT16" s="104"/>
      <c r="BU16" s="104"/>
      <c r="BV16" s="104"/>
      <c r="BW16" s="104"/>
      <c r="BX16" s="104"/>
      <c r="BY16" s="109"/>
      <c r="BZ16" s="110"/>
      <c r="CA16" s="110"/>
      <c r="CB16" s="110"/>
      <c r="CC16" s="110"/>
      <c r="CD16" s="110">
        <v>7</v>
      </c>
      <c r="CE16" s="110"/>
      <c r="CF16" s="110"/>
      <c r="CG16" s="110"/>
      <c r="CH16" s="110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4"/>
      <c r="DI16" s="104"/>
      <c r="DJ16" s="104"/>
      <c r="DK16" s="104"/>
      <c r="DL16" s="104"/>
      <c r="DM16" s="104"/>
      <c r="DN16" s="104"/>
      <c r="DO16" s="104"/>
      <c r="DP16" s="104"/>
      <c r="DQ16" s="104"/>
      <c r="DR16" s="29">
        <v>13</v>
      </c>
    </row>
    <row r="17" ht="27" customHeight="1" spans="1:122">
      <c r="A17" s="13">
        <v>45366</v>
      </c>
      <c r="B17" s="14" t="s">
        <v>105</v>
      </c>
      <c r="C17" s="15" t="s">
        <v>98</v>
      </c>
      <c r="D17" s="16">
        <f t="shared" si="0"/>
        <v>1187</v>
      </c>
      <c r="E17" s="17">
        <v>1109</v>
      </c>
      <c r="F17" s="22">
        <v>78</v>
      </c>
      <c r="G17" s="19">
        <f t="shared" si="1"/>
        <v>0.934288121314238</v>
      </c>
      <c r="H17" s="20">
        <f t="shared" si="2"/>
        <v>0.0101095197978096</v>
      </c>
      <c r="I17" s="70">
        <f t="shared" si="3"/>
        <v>0.0092670598146588</v>
      </c>
      <c r="J17" s="71">
        <v>2</v>
      </c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>
        <v>7</v>
      </c>
      <c r="AC17" s="71"/>
      <c r="AD17" s="71"/>
      <c r="AE17" s="71"/>
      <c r="AF17" s="71"/>
      <c r="AG17" s="71"/>
      <c r="AH17" s="71"/>
      <c r="AI17" s="71">
        <v>1</v>
      </c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>
        <v>1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>
        <v>1</v>
      </c>
      <c r="BO17" s="71"/>
      <c r="BP17" s="71"/>
      <c r="BQ17" s="104"/>
      <c r="BR17" s="104"/>
      <c r="BS17" s="104"/>
      <c r="BT17" s="104"/>
      <c r="BU17" s="104"/>
      <c r="BV17" s="104"/>
      <c r="BW17" s="104"/>
      <c r="BX17" s="104"/>
      <c r="BY17" s="109"/>
      <c r="BZ17" s="110"/>
      <c r="CA17" s="110"/>
      <c r="CB17" s="110"/>
      <c r="CC17" s="110"/>
      <c r="CD17" s="110">
        <v>11</v>
      </c>
      <c r="CE17" s="110"/>
      <c r="CF17" s="110"/>
      <c r="CG17" s="110"/>
      <c r="CH17" s="110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4"/>
      <c r="CW17" s="104"/>
      <c r="CX17" s="104"/>
      <c r="CY17" s="104"/>
      <c r="CZ17" s="104"/>
      <c r="DA17" s="104"/>
      <c r="DB17" s="104"/>
      <c r="DC17" s="104"/>
      <c r="DD17" s="104"/>
      <c r="DE17" s="104"/>
      <c r="DF17" s="104"/>
      <c r="DG17" s="104"/>
      <c r="DH17" s="104"/>
      <c r="DI17" s="104"/>
      <c r="DJ17" s="104"/>
      <c r="DK17" s="104"/>
      <c r="DL17" s="104"/>
      <c r="DM17" s="104"/>
      <c r="DN17" s="104"/>
      <c r="DO17" s="104"/>
      <c r="DP17" s="104"/>
      <c r="DQ17" s="104"/>
      <c r="DR17" s="29">
        <v>23</v>
      </c>
    </row>
    <row r="18" ht="27" customHeight="1" spans="1:122">
      <c r="A18" s="13">
        <v>45367</v>
      </c>
      <c r="B18" s="14" t="s">
        <v>105</v>
      </c>
      <c r="C18" s="15" t="s">
        <v>98</v>
      </c>
      <c r="D18" s="16">
        <f t="shared" si="0"/>
        <v>1264</v>
      </c>
      <c r="E18" s="17">
        <v>1180</v>
      </c>
      <c r="F18" s="22">
        <v>84</v>
      </c>
      <c r="G18" s="19">
        <f t="shared" si="1"/>
        <v>0.933544303797468</v>
      </c>
      <c r="H18" s="20">
        <f t="shared" si="2"/>
        <v>0.00474683544303797</v>
      </c>
      <c r="I18" s="70">
        <f t="shared" si="3"/>
        <v>0.0102848101265823</v>
      </c>
      <c r="J18" s="71">
        <v>1</v>
      </c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>
        <v>1</v>
      </c>
      <c r="X18" s="71"/>
      <c r="Y18" s="71"/>
      <c r="Z18" s="71"/>
      <c r="AA18" s="71"/>
      <c r="AB18" s="71">
        <v>3</v>
      </c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>
        <v>1</v>
      </c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104"/>
      <c r="BR18" s="104"/>
      <c r="BS18" s="104"/>
      <c r="BT18" s="104"/>
      <c r="BU18" s="104">
        <v>4</v>
      </c>
      <c r="BV18" s="104"/>
      <c r="BW18" s="104"/>
      <c r="BX18" s="104"/>
      <c r="BY18" s="109"/>
      <c r="BZ18" s="110"/>
      <c r="CA18" s="110"/>
      <c r="CB18" s="110"/>
      <c r="CC18" s="110"/>
      <c r="CD18" s="110">
        <v>8</v>
      </c>
      <c r="CE18" s="110"/>
      <c r="CF18" s="110"/>
      <c r="CG18" s="110"/>
      <c r="CH18" s="110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>
        <v>1</v>
      </c>
      <c r="DK18" s="104"/>
      <c r="DL18" s="104"/>
      <c r="DM18" s="104"/>
      <c r="DN18" s="104"/>
      <c r="DO18" s="104"/>
      <c r="DP18" s="104"/>
      <c r="DQ18" s="104"/>
      <c r="DR18" s="29">
        <v>19</v>
      </c>
    </row>
    <row r="19" ht="27" customHeight="1" spans="1:122">
      <c r="A19" s="13">
        <v>45368</v>
      </c>
      <c r="B19" s="14" t="s">
        <v>165</v>
      </c>
      <c r="C19" s="15" t="s">
        <v>98</v>
      </c>
      <c r="D19" s="16">
        <f t="shared" si="0"/>
        <v>1168</v>
      </c>
      <c r="E19" s="17">
        <v>1100</v>
      </c>
      <c r="F19" s="22">
        <v>68</v>
      </c>
      <c r="G19" s="19">
        <f t="shared" si="1"/>
        <v>0.941780821917808</v>
      </c>
      <c r="H19" s="20">
        <f t="shared" si="2"/>
        <v>0.00856164383561644</v>
      </c>
      <c r="I19" s="70">
        <f t="shared" si="3"/>
        <v>0.026541095890411</v>
      </c>
      <c r="J19" s="71">
        <v>1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>
        <v>1</v>
      </c>
      <c r="AD19" s="71"/>
      <c r="AE19" s="71"/>
      <c r="AF19" s="71"/>
      <c r="AG19" s="71"/>
      <c r="AH19" s="71"/>
      <c r="AI19" s="71">
        <v>1</v>
      </c>
      <c r="AJ19" s="71">
        <v>1</v>
      </c>
      <c r="AK19" s="71"/>
      <c r="AL19" s="71"/>
      <c r="AM19" s="71"/>
      <c r="AN19" s="71">
        <v>1</v>
      </c>
      <c r="AO19" s="71"/>
      <c r="AP19" s="71"/>
      <c r="AQ19" s="71"/>
      <c r="AR19" s="71"/>
      <c r="AS19" s="71">
        <v>1</v>
      </c>
      <c r="AT19" s="71"/>
      <c r="AU19" s="71"/>
      <c r="AV19" s="71"/>
      <c r="AW19" s="71"/>
      <c r="AX19" s="71"/>
      <c r="AY19" s="71"/>
      <c r="AZ19" s="71">
        <v>1</v>
      </c>
      <c r="BA19" s="71"/>
      <c r="BB19" s="71"/>
      <c r="BC19" s="71"/>
      <c r="BD19" s="71">
        <v>1</v>
      </c>
      <c r="BE19" s="71"/>
      <c r="BF19" s="71"/>
      <c r="BG19" s="71"/>
      <c r="BH19" s="71"/>
      <c r="BI19" s="71">
        <v>1</v>
      </c>
      <c r="BJ19" s="71"/>
      <c r="BK19" s="71">
        <v>1</v>
      </c>
      <c r="BL19" s="71"/>
      <c r="BM19" s="71"/>
      <c r="BN19" s="71"/>
      <c r="BO19" s="71"/>
      <c r="BP19" s="71"/>
      <c r="BQ19" s="104"/>
      <c r="BR19" s="104"/>
      <c r="BS19" s="104"/>
      <c r="BT19" s="104">
        <v>15</v>
      </c>
      <c r="BU19" s="104"/>
      <c r="BV19" s="104"/>
      <c r="BW19" s="104"/>
      <c r="BX19" s="104"/>
      <c r="BY19" s="109"/>
      <c r="BZ19" s="110"/>
      <c r="CA19" s="110"/>
      <c r="CB19" s="110"/>
      <c r="CC19" s="110"/>
      <c r="CD19" s="110">
        <v>10</v>
      </c>
      <c r="CE19" s="110">
        <v>1</v>
      </c>
      <c r="CF19" s="110"/>
      <c r="CG19" s="110"/>
      <c r="CH19" s="110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>
        <v>5</v>
      </c>
      <c r="CU19" s="108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29">
        <v>41</v>
      </c>
    </row>
    <row r="20" ht="27" customHeight="1" spans="1:122">
      <c r="A20" s="13">
        <v>45369</v>
      </c>
      <c r="B20" s="14" t="s">
        <v>166</v>
      </c>
      <c r="C20" s="15" t="s">
        <v>98</v>
      </c>
      <c r="D20" s="16">
        <f t="shared" si="0"/>
        <v>1141</v>
      </c>
      <c r="E20" s="17">
        <v>1100</v>
      </c>
      <c r="F20" s="22">
        <v>41</v>
      </c>
      <c r="G20" s="19">
        <f t="shared" si="1"/>
        <v>0.964066608238387</v>
      </c>
      <c r="H20" s="20">
        <f t="shared" si="2"/>
        <v>0.0131463628396144</v>
      </c>
      <c r="I20" s="70">
        <f t="shared" si="3"/>
        <v>0.0105170902716915</v>
      </c>
      <c r="J20" s="71">
        <v>2</v>
      </c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>
        <v>2</v>
      </c>
      <c r="AD20" s="71"/>
      <c r="AE20" s="71"/>
      <c r="AF20" s="71"/>
      <c r="AG20" s="71"/>
      <c r="AH20" s="71"/>
      <c r="AI20" s="71">
        <v>1</v>
      </c>
      <c r="AJ20" s="71"/>
      <c r="AK20" s="71"/>
      <c r="AL20" s="71">
        <v>2</v>
      </c>
      <c r="AM20" s="71"/>
      <c r="AN20" s="71"/>
      <c r="AO20" s="71"/>
      <c r="AP20" s="71"/>
      <c r="AQ20" s="71"/>
      <c r="AR20" s="71"/>
      <c r="AS20" s="71"/>
      <c r="AT20" s="71">
        <v>1</v>
      </c>
      <c r="AU20" s="71"/>
      <c r="AV20" s="71"/>
      <c r="AW20" s="71">
        <v>1</v>
      </c>
      <c r="AX20" s="71"/>
      <c r="AY20" s="71"/>
      <c r="AZ20" s="71">
        <v>1</v>
      </c>
      <c r="BA20" s="71"/>
      <c r="BB20" s="71"/>
      <c r="BC20" s="71"/>
      <c r="BD20" s="71">
        <v>3</v>
      </c>
      <c r="BE20" s="71"/>
      <c r="BF20" s="71">
        <v>2</v>
      </c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104"/>
      <c r="BR20" s="104"/>
      <c r="BS20" s="104"/>
      <c r="BT20" s="104"/>
      <c r="BU20" s="104"/>
      <c r="BV20" s="104"/>
      <c r="BW20" s="104"/>
      <c r="BX20" s="104"/>
      <c r="BY20" s="109"/>
      <c r="BZ20" s="110"/>
      <c r="CA20" s="110"/>
      <c r="CB20" s="110"/>
      <c r="CC20" s="110"/>
      <c r="CD20" s="110">
        <v>10</v>
      </c>
      <c r="CE20" s="110"/>
      <c r="CF20" s="110"/>
      <c r="CG20" s="110"/>
      <c r="CH20" s="110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>
        <v>1</v>
      </c>
      <c r="CU20" s="108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>
        <v>1</v>
      </c>
      <c r="DK20" s="104"/>
      <c r="DL20" s="104"/>
      <c r="DM20" s="104"/>
      <c r="DN20" s="104"/>
      <c r="DO20" s="104"/>
      <c r="DP20" s="104"/>
      <c r="DQ20" s="104"/>
      <c r="DR20" s="29">
        <v>27</v>
      </c>
    </row>
    <row r="21" ht="27" customHeight="1" spans="1:122">
      <c r="A21" s="13">
        <v>45370</v>
      </c>
      <c r="B21" s="14" t="s">
        <v>166</v>
      </c>
      <c r="C21" s="15" t="s">
        <v>98</v>
      </c>
      <c r="D21" s="16">
        <f t="shared" si="0"/>
        <v>1522</v>
      </c>
      <c r="E21" s="17">
        <v>1450</v>
      </c>
      <c r="F21" s="22">
        <v>72</v>
      </c>
      <c r="G21" s="19">
        <f t="shared" si="1"/>
        <v>0.9526938239159</v>
      </c>
      <c r="H21" s="20">
        <f t="shared" si="2"/>
        <v>0.0170827858081472</v>
      </c>
      <c r="I21" s="70">
        <f t="shared" si="3"/>
        <v>0.0144546649145861</v>
      </c>
      <c r="J21" s="71">
        <v>2</v>
      </c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>
        <v>2</v>
      </c>
      <c r="V21" s="71"/>
      <c r="W21" s="71"/>
      <c r="X21" s="71"/>
      <c r="Y21" s="71"/>
      <c r="Z21" s="71"/>
      <c r="AA21" s="71"/>
      <c r="AB21" s="71"/>
      <c r="AC21" s="71">
        <v>4</v>
      </c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>
        <v>1</v>
      </c>
      <c r="AT21" s="71"/>
      <c r="AU21" s="71"/>
      <c r="AV21" s="71">
        <v>3</v>
      </c>
      <c r="AW21" s="71">
        <v>3</v>
      </c>
      <c r="AX21" s="71"/>
      <c r="AY21" s="71">
        <v>2</v>
      </c>
      <c r="AZ21" s="71">
        <v>1</v>
      </c>
      <c r="BA21" s="71"/>
      <c r="BB21" s="71"/>
      <c r="BC21" s="71"/>
      <c r="BD21" s="71">
        <v>1</v>
      </c>
      <c r="BE21" s="71">
        <v>3</v>
      </c>
      <c r="BF21" s="71">
        <v>2</v>
      </c>
      <c r="BG21" s="71"/>
      <c r="BH21" s="71"/>
      <c r="BI21" s="71"/>
      <c r="BJ21" s="71"/>
      <c r="BK21" s="71"/>
      <c r="BL21" s="71">
        <v>2</v>
      </c>
      <c r="BM21" s="71"/>
      <c r="BN21" s="71"/>
      <c r="BO21" s="71"/>
      <c r="BP21" s="71"/>
      <c r="BQ21" s="104"/>
      <c r="BR21" s="104"/>
      <c r="BS21" s="104"/>
      <c r="BT21" s="104"/>
      <c r="BU21" s="104"/>
      <c r="BV21" s="104">
        <v>1</v>
      </c>
      <c r="BW21" s="104"/>
      <c r="BX21" s="104"/>
      <c r="BY21" s="109"/>
      <c r="BZ21" s="110"/>
      <c r="CA21" s="110">
        <v>1</v>
      </c>
      <c r="CB21" s="110"/>
      <c r="CC21" s="110"/>
      <c r="CD21" s="110">
        <v>19</v>
      </c>
      <c r="CE21" s="110"/>
      <c r="CF21" s="110"/>
      <c r="CG21" s="110"/>
      <c r="CH21" s="110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4">
        <v>1</v>
      </c>
      <c r="DP21" s="104"/>
      <c r="DQ21" s="104"/>
      <c r="DR21" s="29">
        <v>48</v>
      </c>
    </row>
    <row r="22" ht="29.25" customHeight="1" spans="1:122">
      <c r="A22" s="13">
        <v>45371</v>
      </c>
      <c r="B22" s="14" t="s">
        <v>152</v>
      </c>
      <c r="C22" s="15" t="s">
        <v>98</v>
      </c>
      <c r="D22" s="16">
        <f t="shared" si="0"/>
        <v>1895</v>
      </c>
      <c r="E22" s="17">
        <v>1800</v>
      </c>
      <c r="F22" s="22">
        <v>95</v>
      </c>
      <c r="G22" s="19">
        <f t="shared" si="1"/>
        <v>0.949868073878628</v>
      </c>
      <c r="H22" s="20">
        <f t="shared" si="2"/>
        <v>0.0189973614775726</v>
      </c>
      <c r="I22" s="70">
        <f t="shared" si="3"/>
        <v>0.0153034300791557</v>
      </c>
      <c r="J22" s="71">
        <v>13</v>
      </c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>
        <v>7</v>
      </c>
      <c r="AD22" s="71"/>
      <c r="AE22" s="71"/>
      <c r="AF22" s="71"/>
      <c r="AG22" s="71"/>
      <c r="AH22" s="71"/>
      <c r="AI22" s="71"/>
      <c r="AJ22" s="71">
        <v>1</v>
      </c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>
        <v>6</v>
      </c>
      <c r="AW22" s="71"/>
      <c r="AX22" s="71"/>
      <c r="AY22" s="71"/>
      <c r="AZ22" s="71"/>
      <c r="BA22" s="71">
        <v>2</v>
      </c>
      <c r="BB22" s="71"/>
      <c r="BC22" s="71"/>
      <c r="BD22" s="71">
        <v>1</v>
      </c>
      <c r="BE22" s="71"/>
      <c r="BF22" s="71">
        <v>4</v>
      </c>
      <c r="BG22" s="71"/>
      <c r="BH22" s="71"/>
      <c r="BI22" s="71">
        <v>1</v>
      </c>
      <c r="BJ22" s="71"/>
      <c r="BK22" s="71"/>
      <c r="BL22" s="71">
        <v>1</v>
      </c>
      <c r="BM22" s="71"/>
      <c r="BN22" s="71"/>
      <c r="BO22" s="71"/>
      <c r="BP22" s="71"/>
      <c r="BQ22" s="104"/>
      <c r="BR22" s="104"/>
      <c r="BS22" s="104"/>
      <c r="BT22" s="104"/>
      <c r="BU22" s="104"/>
      <c r="BV22" s="104"/>
      <c r="BW22" s="104"/>
      <c r="BX22" s="104"/>
      <c r="BY22" s="109"/>
      <c r="BZ22" s="110"/>
      <c r="CA22" s="110"/>
      <c r="CB22" s="110"/>
      <c r="CC22" s="110"/>
      <c r="CD22" s="110">
        <v>28</v>
      </c>
      <c r="CE22" s="110"/>
      <c r="CF22" s="110"/>
      <c r="CG22" s="110"/>
      <c r="CH22" s="110"/>
      <c r="CI22" s="108">
        <v>1</v>
      </c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4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29">
        <v>65</v>
      </c>
    </row>
    <row r="23" ht="29.25" customHeight="1" spans="1:122">
      <c r="A23" s="13">
        <v>45372</v>
      </c>
      <c r="B23" s="14" t="s">
        <v>162</v>
      </c>
      <c r="C23" s="15" t="s">
        <v>98</v>
      </c>
      <c r="D23" s="16">
        <f t="shared" si="0"/>
        <v>2094</v>
      </c>
      <c r="E23" s="17">
        <v>1950</v>
      </c>
      <c r="F23" s="22">
        <v>144</v>
      </c>
      <c r="G23" s="19">
        <f t="shared" si="1"/>
        <v>0.931232091690544</v>
      </c>
      <c r="H23" s="20">
        <f t="shared" si="2"/>
        <v>0.0100286532951289</v>
      </c>
      <c r="I23" s="70">
        <f t="shared" si="3"/>
        <v>0.0157593123209169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>
        <v>12</v>
      </c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>
        <v>1</v>
      </c>
      <c r="AT23" s="71"/>
      <c r="AU23" s="71"/>
      <c r="AV23" s="71">
        <v>1</v>
      </c>
      <c r="AW23" s="71"/>
      <c r="AX23" s="71"/>
      <c r="AY23" s="71"/>
      <c r="AZ23" s="71">
        <v>3</v>
      </c>
      <c r="BA23" s="71"/>
      <c r="BB23" s="71"/>
      <c r="BC23" s="71"/>
      <c r="BD23" s="71">
        <v>3</v>
      </c>
      <c r="BE23" s="71"/>
      <c r="BF23" s="71"/>
      <c r="BG23" s="71"/>
      <c r="BH23" s="71"/>
      <c r="BI23" s="71"/>
      <c r="BJ23" s="71"/>
      <c r="BK23" s="71"/>
      <c r="BL23" s="71">
        <v>1</v>
      </c>
      <c r="BM23" s="71"/>
      <c r="BN23" s="71"/>
      <c r="BO23" s="71"/>
      <c r="BP23" s="71"/>
      <c r="BQ23" s="104"/>
      <c r="BR23" s="104"/>
      <c r="BS23" s="104"/>
      <c r="BT23" s="104"/>
      <c r="BU23" s="104"/>
      <c r="BV23" s="104"/>
      <c r="BW23" s="104"/>
      <c r="BX23" s="104"/>
      <c r="BY23" s="109"/>
      <c r="BZ23" s="110"/>
      <c r="CA23" s="110"/>
      <c r="CB23" s="110"/>
      <c r="CC23" s="110"/>
      <c r="CD23" s="110">
        <v>29</v>
      </c>
      <c r="CE23" s="110"/>
      <c r="CF23" s="110"/>
      <c r="CG23" s="110"/>
      <c r="CH23" s="110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>
        <v>3</v>
      </c>
      <c r="CU23" s="108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>
        <v>1</v>
      </c>
      <c r="DK23" s="104"/>
      <c r="DL23" s="104"/>
      <c r="DM23" s="104"/>
      <c r="DN23" s="104"/>
      <c r="DO23" s="104"/>
      <c r="DP23" s="104"/>
      <c r="DQ23" s="104"/>
      <c r="DR23" s="29">
        <v>54</v>
      </c>
    </row>
    <row r="24" ht="29.25" customHeight="1" spans="1:122">
      <c r="A24" s="13">
        <v>45373</v>
      </c>
      <c r="B24" s="14" t="s">
        <v>105</v>
      </c>
      <c r="C24" s="15" t="s">
        <v>98</v>
      </c>
      <c r="D24" s="16">
        <f t="shared" si="0"/>
        <v>2137</v>
      </c>
      <c r="E24" s="17">
        <v>2000</v>
      </c>
      <c r="F24" s="22">
        <v>137</v>
      </c>
      <c r="G24" s="19">
        <f t="shared" si="1"/>
        <v>0.935891436593355</v>
      </c>
      <c r="H24" s="20">
        <f t="shared" si="2"/>
        <v>0.0116986429574169</v>
      </c>
      <c r="I24" s="70">
        <f t="shared" si="3"/>
        <v>0.0135704258306037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>
        <v>22</v>
      </c>
      <c r="AC24" s="71"/>
      <c r="AD24" s="71"/>
      <c r="AE24" s="71"/>
      <c r="AF24" s="71"/>
      <c r="AG24" s="71"/>
      <c r="AH24" s="71"/>
      <c r="AI24" s="71">
        <v>1</v>
      </c>
      <c r="AJ24" s="71"/>
      <c r="AK24" s="71"/>
      <c r="AL24" s="71"/>
      <c r="AM24" s="71"/>
      <c r="AN24" s="71"/>
      <c r="AO24" s="71"/>
      <c r="AP24" s="71"/>
      <c r="AQ24" s="71"/>
      <c r="AR24" s="71"/>
      <c r="AS24" s="71">
        <v>1</v>
      </c>
      <c r="AT24" s="71"/>
      <c r="AU24" s="71"/>
      <c r="AV24" s="71"/>
      <c r="AW24" s="71"/>
      <c r="AX24" s="71"/>
      <c r="AY24" s="71"/>
      <c r="AZ24" s="71">
        <v>1</v>
      </c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104">
        <v>3</v>
      </c>
      <c r="BR24" s="104"/>
      <c r="BS24" s="104"/>
      <c r="BT24" s="104"/>
      <c r="BU24" s="104"/>
      <c r="BV24" s="104"/>
      <c r="BW24" s="104"/>
      <c r="BX24" s="104"/>
      <c r="BY24" s="109"/>
      <c r="BZ24" s="110"/>
      <c r="CA24" s="110"/>
      <c r="CB24" s="110"/>
      <c r="CC24" s="110"/>
      <c r="CD24" s="110">
        <v>26</v>
      </c>
      <c r="CE24" s="110"/>
      <c r="CF24" s="110"/>
      <c r="CG24" s="110"/>
      <c r="CH24" s="110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104"/>
      <c r="DQ24" s="104"/>
      <c r="DR24" s="29">
        <v>54</v>
      </c>
    </row>
    <row r="25" ht="29.25" customHeight="1" spans="1:122">
      <c r="A25" s="13">
        <v>45374</v>
      </c>
      <c r="B25" s="14" t="s">
        <v>167</v>
      </c>
      <c r="C25" s="15" t="s">
        <v>98</v>
      </c>
      <c r="D25" s="16">
        <f t="shared" si="0"/>
        <v>1951</v>
      </c>
      <c r="E25" s="17">
        <v>1860</v>
      </c>
      <c r="F25" s="22">
        <v>91</v>
      </c>
      <c r="G25" s="19">
        <f t="shared" si="1"/>
        <v>0.953357252690928</v>
      </c>
      <c r="H25" s="20">
        <f t="shared" si="2"/>
        <v>0.00153767298821117</v>
      </c>
      <c r="I25" s="70">
        <f t="shared" si="3"/>
        <v>0.0153767298821117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>
        <v>3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104"/>
      <c r="BR25" s="104"/>
      <c r="BS25" s="104"/>
      <c r="BT25" s="104"/>
      <c r="BU25" s="104"/>
      <c r="BV25" s="104"/>
      <c r="BW25" s="104"/>
      <c r="BX25" s="104"/>
      <c r="BY25" s="109"/>
      <c r="BZ25" s="110"/>
      <c r="CA25" s="110"/>
      <c r="CB25" s="110"/>
      <c r="CC25" s="110"/>
      <c r="CD25" s="110">
        <v>30</v>
      </c>
      <c r="CE25" s="110"/>
      <c r="CF25" s="110"/>
      <c r="CG25" s="110"/>
      <c r="CH25" s="110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4"/>
      <c r="CW25" s="104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104"/>
      <c r="DM25" s="104"/>
      <c r="DN25" s="104"/>
      <c r="DO25" s="104"/>
      <c r="DP25" s="104"/>
      <c r="DQ25" s="104"/>
      <c r="DR25" s="29">
        <v>33</v>
      </c>
    </row>
    <row r="26" ht="29.25" customHeight="1" spans="1:122">
      <c r="A26" s="13">
        <v>45375</v>
      </c>
      <c r="B26" s="14" t="s">
        <v>168</v>
      </c>
      <c r="C26" s="15" t="s">
        <v>98</v>
      </c>
      <c r="D26" s="16">
        <f t="shared" si="0"/>
        <v>2017</v>
      </c>
      <c r="E26" s="17">
        <v>1920</v>
      </c>
      <c r="F26" s="22">
        <v>97</v>
      </c>
      <c r="G26" s="19">
        <f t="shared" si="1"/>
        <v>0.951908775409023</v>
      </c>
      <c r="H26" s="20">
        <f t="shared" si="2"/>
        <v>0.0133862171541894</v>
      </c>
      <c r="I26" s="70">
        <f t="shared" si="3"/>
        <v>0.0114030738720873</v>
      </c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>
        <v>3</v>
      </c>
      <c r="AE26" s="71"/>
      <c r="AF26" s="71"/>
      <c r="AG26" s="71"/>
      <c r="AH26" s="71"/>
      <c r="AI26" s="71">
        <v>2</v>
      </c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>
        <v>22</v>
      </c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104"/>
      <c r="BR26" s="104"/>
      <c r="BS26" s="104"/>
      <c r="BT26" s="104"/>
      <c r="BU26" s="104"/>
      <c r="BV26" s="104">
        <v>1</v>
      </c>
      <c r="BW26" s="104"/>
      <c r="BX26" s="104"/>
      <c r="BY26" s="109"/>
      <c r="BZ26" s="110">
        <v>1</v>
      </c>
      <c r="CA26" s="110"/>
      <c r="CB26" s="110"/>
      <c r="CC26" s="110"/>
      <c r="CD26" s="110">
        <v>21</v>
      </c>
      <c r="CE26" s="110"/>
      <c r="CF26" s="110"/>
      <c r="CG26" s="110"/>
      <c r="CH26" s="110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4"/>
      <c r="CW26" s="104"/>
      <c r="CX26" s="104"/>
      <c r="CY26" s="104"/>
      <c r="CZ26" s="104"/>
      <c r="DA26" s="104"/>
      <c r="DB26" s="104"/>
      <c r="DC26" s="104"/>
      <c r="DD26" s="104"/>
      <c r="DE26" s="104"/>
      <c r="DF26" s="104"/>
      <c r="DG26" s="104"/>
      <c r="DH26" s="104"/>
      <c r="DI26" s="104"/>
      <c r="DJ26" s="104"/>
      <c r="DK26" s="104"/>
      <c r="DL26" s="104"/>
      <c r="DM26" s="104"/>
      <c r="DN26" s="104"/>
      <c r="DO26" s="104"/>
      <c r="DP26" s="104"/>
      <c r="DQ26" s="104"/>
      <c r="DR26" s="29">
        <v>50</v>
      </c>
    </row>
    <row r="27" ht="27" customHeight="1" spans="1:122">
      <c r="A27" s="13">
        <v>45376</v>
      </c>
      <c r="B27" s="14" t="s">
        <v>168</v>
      </c>
      <c r="C27" s="15" t="s">
        <v>98</v>
      </c>
      <c r="D27" s="16">
        <f t="shared" si="0"/>
        <v>2118</v>
      </c>
      <c r="E27" s="17">
        <v>2020</v>
      </c>
      <c r="F27" s="22">
        <v>98</v>
      </c>
      <c r="G27" s="19">
        <f t="shared" si="1"/>
        <v>0.953729933899906</v>
      </c>
      <c r="H27" s="20">
        <f t="shared" si="2"/>
        <v>0.0108593012275732</v>
      </c>
      <c r="I27" s="70">
        <f t="shared" si="3"/>
        <v>0.0193578847969783</v>
      </c>
      <c r="J27" s="71">
        <v>9</v>
      </c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>
        <v>2</v>
      </c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>
        <v>6</v>
      </c>
      <c r="AX27" s="71"/>
      <c r="AY27" s="71"/>
      <c r="AZ27" s="71"/>
      <c r="BA27" s="71"/>
      <c r="BB27" s="71"/>
      <c r="BC27" s="71"/>
      <c r="BD27" s="71">
        <v>1</v>
      </c>
      <c r="BE27" s="71"/>
      <c r="BF27" s="71"/>
      <c r="BG27" s="71"/>
      <c r="BH27" s="71">
        <v>3</v>
      </c>
      <c r="BI27" s="71">
        <v>1</v>
      </c>
      <c r="BJ27" s="71"/>
      <c r="BK27" s="71"/>
      <c r="BL27" s="71"/>
      <c r="BM27" s="71"/>
      <c r="BN27" s="71">
        <v>1</v>
      </c>
      <c r="BO27" s="71"/>
      <c r="BP27" s="71"/>
      <c r="BQ27" s="104"/>
      <c r="BR27" s="104"/>
      <c r="BS27" s="104"/>
      <c r="BT27" s="104"/>
      <c r="BU27" s="104"/>
      <c r="BV27" s="104"/>
      <c r="BW27" s="104"/>
      <c r="BX27" s="104"/>
      <c r="BY27" s="109"/>
      <c r="BZ27" s="110"/>
      <c r="CA27" s="110"/>
      <c r="CB27" s="110"/>
      <c r="CC27" s="110"/>
      <c r="CD27" s="110">
        <v>34</v>
      </c>
      <c r="CE27" s="110"/>
      <c r="CF27" s="110"/>
      <c r="CG27" s="110"/>
      <c r="CH27" s="110"/>
      <c r="CI27" s="108">
        <v>4</v>
      </c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>
        <v>3</v>
      </c>
      <c r="DK27" s="104"/>
      <c r="DL27" s="104"/>
      <c r="DM27" s="104"/>
      <c r="DN27" s="104"/>
      <c r="DO27" s="104"/>
      <c r="DP27" s="104"/>
      <c r="DQ27" s="104"/>
      <c r="DR27" s="29">
        <v>64</v>
      </c>
    </row>
    <row r="28" ht="27" customHeight="1" spans="1:122">
      <c r="A28" s="13">
        <v>45377</v>
      </c>
      <c r="B28" s="14" t="s">
        <v>168</v>
      </c>
      <c r="C28" s="15" t="s">
        <v>98</v>
      </c>
      <c r="D28" s="16">
        <f t="shared" si="0"/>
        <v>2270</v>
      </c>
      <c r="E28" s="17">
        <v>2170</v>
      </c>
      <c r="F28" s="22">
        <v>100</v>
      </c>
      <c r="G28" s="19">
        <f t="shared" si="1"/>
        <v>0.955947136563877</v>
      </c>
      <c r="H28" s="20">
        <f t="shared" si="2"/>
        <v>0.0171806167400881</v>
      </c>
      <c r="I28" s="70">
        <f t="shared" si="3"/>
        <v>0.0158590308370044</v>
      </c>
      <c r="J28" s="71">
        <v>18</v>
      </c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>
        <v>1</v>
      </c>
      <c r="Z28" s="71"/>
      <c r="AA28" s="71"/>
      <c r="AB28" s="71"/>
      <c r="AC28" s="71">
        <v>2</v>
      </c>
      <c r="AD28" s="71">
        <v>11</v>
      </c>
      <c r="AE28" s="71"/>
      <c r="AF28" s="71"/>
      <c r="AG28" s="71"/>
      <c r="AH28" s="71"/>
      <c r="AI28" s="71">
        <v>1</v>
      </c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>
        <v>2</v>
      </c>
      <c r="BE28" s="71"/>
      <c r="BF28" s="71"/>
      <c r="BG28" s="71"/>
      <c r="BH28" s="71">
        <v>2</v>
      </c>
      <c r="BI28" s="71">
        <v>2</v>
      </c>
      <c r="BJ28" s="71"/>
      <c r="BK28" s="71"/>
      <c r="BL28" s="71"/>
      <c r="BM28" s="71"/>
      <c r="BN28" s="71"/>
      <c r="BO28" s="71"/>
      <c r="BP28" s="71"/>
      <c r="BQ28" s="104"/>
      <c r="BR28" s="104"/>
      <c r="BS28" s="104"/>
      <c r="BT28" s="104"/>
      <c r="BU28" s="104"/>
      <c r="BV28" s="104"/>
      <c r="BW28" s="104"/>
      <c r="BX28" s="104"/>
      <c r="BY28" s="109"/>
      <c r="BZ28" s="110"/>
      <c r="CA28" s="110"/>
      <c r="CB28" s="110"/>
      <c r="CC28" s="110"/>
      <c r="CD28" s="110">
        <v>32</v>
      </c>
      <c r="CE28" s="110"/>
      <c r="CF28" s="110">
        <v>2</v>
      </c>
      <c r="CG28" s="110"/>
      <c r="CH28" s="110"/>
      <c r="CI28" s="108">
        <v>1</v>
      </c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4"/>
      <c r="CW28" s="104"/>
      <c r="CX28" s="104"/>
      <c r="CY28" s="104"/>
      <c r="CZ28" s="104"/>
      <c r="DA28" s="104"/>
      <c r="DB28" s="104"/>
      <c r="DC28" s="104"/>
      <c r="DD28" s="104"/>
      <c r="DE28" s="104"/>
      <c r="DF28" s="104"/>
      <c r="DG28" s="104"/>
      <c r="DH28" s="104">
        <v>1</v>
      </c>
      <c r="DI28" s="104"/>
      <c r="DJ28" s="104"/>
      <c r="DK28" s="104"/>
      <c r="DL28" s="104"/>
      <c r="DM28" s="104"/>
      <c r="DN28" s="104"/>
      <c r="DO28" s="104"/>
      <c r="DP28" s="104"/>
      <c r="DQ28" s="104"/>
      <c r="DR28" s="29">
        <v>75</v>
      </c>
    </row>
    <row r="29" ht="27" customHeight="1" spans="1:122">
      <c r="A29" s="13">
        <v>45378</v>
      </c>
      <c r="B29" s="14" t="s">
        <v>168</v>
      </c>
      <c r="C29" s="15" t="s">
        <v>98</v>
      </c>
      <c r="D29" s="16">
        <f t="shared" si="0"/>
        <v>2450</v>
      </c>
      <c r="E29" s="17">
        <v>2300</v>
      </c>
      <c r="F29" s="22">
        <v>150</v>
      </c>
      <c r="G29" s="19">
        <f t="shared" si="1"/>
        <v>0.938775510204082</v>
      </c>
      <c r="H29" s="20">
        <f t="shared" si="2"/>
        <v>0.0236734693877551</v>
      </c>
      <c r="I29" s="70">
        <f t="shared" si="3"/>
        <v>0.0216326530612245</v>
      </c>
      <c r="J29" s="71">
        <v>9</v>
      </c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>
        <v>3</v>
      </c>
      <c r="Z29" s="71"/>
      <c r="AA29" s="71"/>
      <c r="AB29" s="71">
        <v>3</v>
      </c>
      <c r="AC29" s="71"/>
      <c r="AD29" s="71">
        <v>35</v>
      </c>
      <c r="AE29" s="71"/>
      <c r="AF29" s="71"/>
      <c r="AG29" s="71"/>
      <c r="AH29" s="71"/>
      <c r="AI29" s="71">
        <v>1</v>
      </c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>
        <v>2</v>
      </c>
      <c r="BE29" s="71"/>
      <c r="BF29" s="71"/>
      <c r="BG29" s="71"/>
      <c r="BH29" s="71">
        <v>4</v>
      </c>
      <c r="BI29" s="71">
        <v>1</v>
      </c>
      <c r="BJ29" s="71"/>
      <c r="BK29" s="71"/>
      <c r="BL29" s="71"/>
      <c r="BM29" s="71"/>
      <c r="BN29" s="71"/>
      <c r="BO29" s="71"/>
      <c r="BP29" s="71"/>
      <c r="BQ29" s="104"/>
      <c r="BR29" s="104"/>
      <c r="BS29" s="104"/>
      <c r="BT29" s="104"/>
      <c r="BU29" s="104"/>
      <c r="BV29" s="104"/>
      <c r="BW29" s="104"/>
      <c r="BX29" s="104"/>
      <c r="BY29" s="109"/>
      <c r="BZ29" s="110"/>
      <c r="CA29" s="110"/>
      <c r="CB29" s="110"/>
      <c r="CC29" s="110"/>
      <c r="CD29" s="110">
        <v>47</v>
      </c>
      <c r="CE29" s="110"/>
      <c r="CF29" s="110"/>
      <c r="CG29" s="110"/>
      <c r="CH29" s="110"/>
      <c r="CI29" s="108">
        <v>3</v>
      </c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4"/>
      <c r="CW29" s="104"/>
      <c r="CX29" s="104"/>
      <c r="CY29" s="104"/>
      <c r="CZ29" s="104"/>
      <c r="DA29" s="104"/>
      <c r="DB29" s="104"/>
      <c r="DC29" s="104"/>
      <c r="DD29" s="104"/>
      <c r="DE29" s="104"/>
      <c r="DF29" s="104"/>
      <c r="DG29" s="104"/>
      <c r="DH29" s="104"/>
      <c r="DI29" s="104"/>
      <c r="DJ29" s="104">
        <v>3</v>
      </c>
      <c r="DK29" s="104"/>
      <c r="DL29" s="104"/>
      <c r="DM29" s="104"/>
      <c r="DN29" s="104"/>
      <c r="DO29" s="104"/>
      <c r="DP29" s="104"/>
      <c r="DQ29" s="104"/>
      <c r="DR29" s="29">
        <v>111</v>
      </c>
    </row>
    <row r="30" ht="27" customHeight="1" spans="1:122">
      <c r="A30" s="13">
        <v>45379</v>
      </c>
      <c r="B30" s="14" t="s">
        <v>168</v>
      </c>
      <c r="C30" s="15" t="s">
        <v>98</v>
      </c>
      <c r="D30" s="16">
        <f t="shared" si="0"/>
        <v>1400</v>
      </c>
      <c r="E30" s="17">
        <v>1300</v>
      </c>
      <c r="F30" s="22">
        <v>100</v>
      </c>
      <c r="G30" s="19">
        <f t="shared" si="1"/>
        <v>0.928571428571429</v>
      </c>
      <c r="H30" s="20">
        <f t="shared" si="2"/>
        <v>0.03</v>
      </c>
      <c r="I30" s="70">
        <f t="shared" si="3"/>
        <v>0.0285714285714286</v>
      </c>
      <c r="J30" s="71">
        <v>4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>
        <v>1</v>
      </c>
      <c r="V30" s="71"/>
      <c r="W30" s="71"/>
      <c r="X30" s="71"/>
      <c r="Y30" s="71">
        <v>1</v>
      </c>
      <c r="Z30" s="71"/>
      <c r="AA30" s="71"/>
      <c r="AB30" s="71">
        <v>2</v>
      </c>
      <c r="AC30" s="71"/>
      <c r="AD30" s="71">
        <v>29</v>
      </c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>
        <v>1</v>
      </c>
      <c r="AX30" s="71"/>
      <c r="AY30" s="71"/>
      <c r="AZ30" s="71"/>
      <c r="BA30" s="71"/>
      <c r="BB30" s="71"/>
      <c r="BC30" s="71"/>
      <c r="BD30" s="71">
        <v>2</v>
      </c>
      <c r="BE30" s="71"/>
      <c r="BF30" s="71"/>
      <c r="BG30" s="71"/>
      <c r="BH30" s="71">
        <v>2</v>
      </c>
      <c r="BI30" s="71"/>
      <c r="BJ30" s="71"/>
      <c r="BK30" s="71"/>
      <c r="BL30" s="71"/>
      <c r="BM30" s="71"/>
      <c r="BN30" s="71"/>
      <c r="BO30" s="71"/>
      <c r="BP30" s="71"/>
      <c r="BQ30" s="104"/>
      <c r="BR30" s="104"/>
      <c r="BS30" s="104"/>
      <c r="BT30" s="104"/>
      <c r="BU30" s="104"/>
      <c r="BV30" s="104"/>
      <c r="BW30" s="104"/>
      <c r="BX30" s="104"/>
      <c r="BY30" s="109"/>
      <c r="BZ30" s="110"/>
      <c r="CA30" s="110"/>
      <c r="CB30" s="110"/>
      <c r="CC30" s="110"/>
      <c r="CD30" s="110">
        <v>39</v>
      </c>
      <c r="CE30" s="110"/>
      <c r="CF30" s="110"/>
      <c r="CG30" s="110"/>
      <c r="CH30" s="110"/>
      <c r="CI30" s="108">
        <v>1</v>
      </c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29">
        <v>82</v>
      </c>
    </row>
    <row r="31" ht="27" customHeight="1" spans="1:122">
      <c r="A31" s="13">
        <v>45380</v>
      </c>
      <c r="B31" s="14" t="s">
        <v>169</v>
      </c>
      <c r="C31" s="15" t="s">
        <v>148</v>
      </c>
      <c r="D31" s="16">
        <f t="shared" si="0"/>
        <v>1923</v>
      </c>
      <c r="E31" s="17">
        <v>1804</v>
      </c>
      <c r="F31" s="22">
        <v>119</v>
      </c>
      <c r="G31" s="19">
        <f t="shared" si="1"/>
        <v>0.938117524700988</v>
      </c>
      <c r="H31" s="20">
        <f t="shared" si="2"/>
        <v>0.0239209568382735</v>
      </c>
      <c r="I31" s="70">
        <f t="shared" si="3"/>
        <v>0.0265210608424337</v>
      </c>
      <c r="J31" s="71">
        <v>6</v>
      </c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>
        <v>34</v>
      </c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>
        <v>6</v>
      </c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104"/>
      <c r="BR31" s="104"/>
      <c r="BS31" s="104"/>
      <c r="BT31" s="104"/>
      <c r="BU31" s="104"/>
      <c r="BV31" s="104"/>
      <c r="BW31" s="104"/>
      <c r="BX31" s="104"/>
      <c r="BY31" s="109"/>
      <c r="BZ31" s="110"/>
      <c r="CA31" s="110"/>
      <c r="CB31" s="110"/>
      <c r="CC31" s="110"/>
      <c r="CD31" s="110">
        <v>50</v>
      </c>
      <c r="CE31" s="110"/>
      <c r="CF31" s="110"/>
      <c r="CG31" s="110"/>
      <c r="CH31" s="110"/>
      <c r="CI31" s="108">
        <v>1</v>
      </c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4"/>
      <c r="CW31" s="104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H31" s="104"/>
      <c r="DI31" s="104"/>
      <c r="DJ31" s="104"/>
      <c r="DK31" s="104"/>
      <c r="DL31" s="104"/>
      <c r="DM31" s="104"/>
      <c r="DN31" s="104"/>
      <c r="DO31" s="104"/>
      <c r="DP31" s="104"/>
      <c r="DQ31" s="104"/>
      <c r="DR31" s="29">
        <v>97</v>
      </c>
    </row>
    <row r="32" ht="27" customHeight="1" spans="1:122">
      <c r="A32" s="13">
        <v>45381</v>
      </c>
      <c r="B32" s="14" t="s">
        <v>170</v>
      </c>
      <c r="C32" s="15" t="s">
        <v>171</v>
      </c>
      <c r="D32" s="16">
        <f t="shared" si="0"/>
        <v>1696</v>
      </c>
      <c r="E32" s="17">
        <v>1601</v>
      </c>
      <c r="F32" s="22">
        <v>95</v>
      </c>
      <c r="G32" s="19">
        <f t="shared" si="1"/>
        <v>0.943985849056604</v>
      </c>
      <c r="H32" s="20">
        <f t="shared" si="2"/>
        <v>0.0153301886792453</v>
      </c>
      <c r="I32" s="70">
        <f t="shared" si="3"/>
        <v>0.0159198113207547</v>
      </c>
      <c r="J32" s="71">
        <v>1</v>
      </c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83">
        <v>9</v>
      </c>
      <c r="AC32" s="83"/>
      <c r="AD32" s="83">
        <v>6</v>
      </c>
      <c r="AE32" s="83"/>
      <c r="AF32" s="83"/>
      <c r="AG32" s="83"/>
      <c r="AH32" s="83"/>
      <c r="AI32" s="83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>
        <v>6</v>
      </c>
      <c r="AY32" s="71"/>
      <c r="AZ32" s="71">
        <v>4</v>
      </c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104"/>
      <c r="BR32" s="104"/>
      <c r="BS32" s="104"/>
      <c r="BT32" s="104"/>
      <c r="BU32" s="104"/>
      <c r="BV32" s="104"/>
      <c r="BW32" s="104"/>
      <c r="BX32" s="104"/>
      <c r="BY32" s="109"/>
      <c r="BZ32" s="110"/>
      <c r="CA32" s="110"/>
      <c r="CB32" s="110"/>
      <c r="CC32" s="110"/>
      <c r="CD32" s="110">
        <v>26</v>
      </c>
      <c r="CE32" s="110"/>
      <c r="CF32" s="110"/>
      <c r="CG32" s="110"/>
      <c r="CH32" s="110"/>
      <c r="CI32" s="108">
        <v>1</v>
      </c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4"/>
      <c r="CW32" s="104"/>
      <c r="CX32" s="104"/>
      <c r="CY32" s="104"/>
      <c r="CZ32" s="104"/>
      <c r="DA32" s="104"/>
      <c r="DB32" s="104"/>
      <c r="DC32" s="104"/>
      <c r="DD32" s="104"/>
      <c r="DE32" s="104"/>
      <c r="DF32" s="104"/>
      <c r="DG32" s="104"/>
      <c r="DH32" s="104"/>
      <c r="DI32" s="104"/>
      <c r="DJ32" s="104"/>
      <c r="DK32" s="104"/>
      <c r="DL32" s="104"/>
      <c r="DM32" s="104"/>
      <c r="DN32" s="104"/>
      <c r="DO32" s="104"/>
      <c r="DP32" s="104"/>
      <c r="DQ32" s="104"/>
      <c r="DR32" s="29">
        <v>53</v>
      </c>
    </row>
    <row r="33" ht="27" customHeight="1" spans="1:122">
      <c r="A33" s="13">
        <v>45382</v>
      </c>
      <c r="B33" s="14" t="s">
        <v>172</v>
      </c>
      <c r="C33" s="15" t="s">
        <v>98</v>
      </c>
      <c r="D33" s="16">
        <f t="shared" si="0"/>
        <v>582</v>
      </c>
      <c r="E33" s="17">
        <v>553</v>
      </c>
      <c r="F33" s="18">
        <v>29</v>
      </c>
      <c r="G33" s="19">
        <f t="shared" si="1"/>
        <v>0.950171821305842</v>
      </c>
      <c r="H33" s="20">
        <f t="shared" si="2"/>
        <v>0.0154639175257732</v>
      </c>
      <c r="I33" s="70">
        <f t="shared" si="3"/>
        <v>0.013745704467354</v>
      </c>
      <c r="J33" s="71">
        <v>2</v>
      </c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>
        <v>5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>
        <v>1</v>
      </c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>
        <v>1</v>
      </c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104"/>
      <c r="BR33" s="104"/>
      <c r="BS33" s="104"/>
      <c r="BT33" s="104"/>
      <c r="BU33" s="104"/>
      <c r="BV33" s="104"/>
      <c r="BW33" s="104"/>
      <c r="BX33" s="104"/>
      <c r="BY33" s="109"/>
      <c r="BZ33" s="110"/>
      <c r="CA33" s="110"/>
      <c r="CB33" s="110"/>
      <c r="CC33" s="110"/>
      <c r="CD33" s="110">
        <v>7</v>
      </c>
      <c r="CE33" s="110"/>
      <c r="CF33" s="110"/>
      <c r="CG33" s="110"/>
      <c r="CH33" s="110"/>
      <c r="CI33" s="108">
        <v>1</v>
      </c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4"/>
      <c r="CW33" s="104"/>
      <c r="CX33" s="104"/>
      <c r="CY33" s="104"/>
      <c r="CZ33" s="104"/>
      <c r="DA33" s="104"/>
      <c r="DB33" s="104"/>
      <c r="DC33" s="104"/>
      <c r="DD33" s="104"/>
      <c r="DE33" s="104"/>
      <c r="DF33" s="104"/>
      <c r="DG33" s="104"/>
      <c r="DH33" s="104"/>
      <c r="DI33" s="104"/>
      <c r="DJ33" s="104"/>
      <c r="DK33" s="104"/>
      <c r="DL33" s="104"/>
      <c r="DM33" s="104"/>
      <c r="DN33" s="104"/>
      <c r="DO33" s="104"/>
      <c r="DP33" s="104"/>
      <c r="DQ33" s="104"/>
      <c r="DR33" s="29">
        <v>17</v>
      </c>
    </row>
    <row r="34" ht="50.25" customHeight="1" spans="1:122">
      <c r="A34" s="26" t="s">
        <v>116</v>
      </c>
      <c r="B34" s="27"/>
      <c r="C34" s="28"/>
      <c r="D34" s="29">
        <f>SUM(D5:D33)</f>
        <v>39758</v>
      </c>
      <c r="E34" s="29">
        <f>SUM(E5:E33)</f>
        <v>37581</v>
      </c>
      <c r="F34" s="18">
        <f>SUM(F5:F33)</f>
        <v>2177</v>
      </c>
      <c r="G34" s="19">
        <f t="shared" si="1"/>
        <v>0.945243724533427</v>
      </c>
      <c r="H34" s="30"/>
      <c r="I34" s="30"/>
      <c r="J34" s="72">
        <f t="shared" ref="J34:BZ34" si="4">SUM(J5:J33)</f>
        <v>93</v>
      </c>
      <c r="K34" s="72">
        <f t="shared" si="4"/>
        <v>0</v>
      </c>
      <c r="L34" s="72">
        <f t="shared" si="4"/>
        <v>0</v>
      </c>
      <c r="M34" s="72">
        <f t="shared" si="4"/>
        <v>0</v>
      </c>
      <c r="N34" s="72">
        <f t="shared" si="4"/>
        <v>0</v>
      </c>
      <c r="O34" s="72">
        <f t="shared" si="4"/>
        <v>0</v>
      </c>
      <c r="P34" s="72">
        <f t="shared" si="4"/>
        <v>0</v>
      </c>
      <c r="Q34" s="72">
        <f t="shared" si="4"/>
        <v>4</v>
      </c>
      <c r="R34" s="72">
        <f t="shared" si="4"/>
        <v>0</v>
      </c>
      <c r="S34" s="72">
        <f t="shared" si="4"/>
        <v>0</v>
      </c>
      <c r="T34" s="72">
        <f t="shared" si="4"/>
        <v>0</v>
      </c>
      <c r="U34" s="72">
        <f t="shared" si="4"/>
        <v>4</v>
      </c>
      <c r="V34" s="72">
        <f t="shared" si="4"/>
        <v>0</v>
      </c>
      <c r="W34" s="72">
        <f t="shared" si="4"/>
        <v>2</v>
      </c>
      <c r="X34" s="72">
        <f t="shared" si="4"/>
        <v>0</v>
      </c>
      <c r="Y34" s="72">
        <f t="shared" si="4"/>
        <v>5</v>
      </c>
      <c r="Z34" s="72">
        <f t="shared" si="4"/>
        <v>0</v>
      </c>
      <c r="AA34" s="72">
        <f t="shared" si="4"/>
        <v>0</v>
      </c>
      <c r="AB34" s="72">
        <f t="shared" si="4"/>
        <v>67</v>
      </c>
      <c r="AC34" s="72">
        <f t="shared" si="4"/>
        <v>37</v>
      </c>
      <c r="AD34" s="72">
        <f t="shared" si="4"/>
        <v>120</v>
      </c>
      <c r="AE34" s="72">
        <f t="shared" si="4"/>
        <v>0</v>
      </c>
      <c r="AF34" s="72">
        <f t="shared" si="4"/>
        <v>0</v>
      </c>
      <c r="AG34" s="72">
        <f t="shared" si="4"/>
        <v>2</v>
      </c>
      <c r="AH34" s="72">
        <f t="shared" si="4"/>
        <v>0</v>
      </c>
      <c r="AI34" s="72">
        <f t="shared" si="4"/>
        <v>10</v>
      </c>
      <c r="AJ34" s="72">
        <f t="shared" si="4"/>
        <v>5</v>
      </c>
      <c r="AK34" s="72">
        <f t="shared" si="4"/>
        <v>0</v>
      </c>
      <c r="AL34" s="72">
        <f t="shared" si="4"/>
        <v>2</v>
      </c>
      <c r="AM34" s="72">
        <f t="shared" si="4"/>
        <v>0</v>
      </c>
      <c r="AN34" s="72">
        <f t="shared" si="4"/>
        <v>1</v>
      </c>
      <c r="AO34" s="72">
        <f t="shared" si="4"/>
        <v>0</v>
      </c>
      <c r="AP34" s="72">
        <f t="shared" si="4"/>
        <v>3</v>
      </c>
      <c r="AQ34" s="72">
        <f t="shared" si="4"/>
        <v>2</v>
      </c>
      <c r="AR34" s="72">
        <f t="shared" si="4"/>
        <v>0</v>
      </c>
      <c r="AS34" s="72">
        <f t="shared" si="4"/>
        <v>10</v>
      </c>
      <c r="AT34" s="72">
        <f t="shared" si="4"/>
        <v>2</v>
      </c>
      <c r="AU34" s="72">
        <f t="shared" si="4"/>
        <v>9</v>
      </c>
      <c r="AV34" s="72">
        <f t="shared" si="4"/>
        <v>10</v>
      </c>
      <c r="AW34" s="72">
        <f t="shared" si="4"/>
        <v>44</v>
      </c>
      <c r="AX34" s="72">
        <f t="shared" si="4"/>
        <v>6</v>
      </c>
      <c r="AY34" s="72">
        <f t="shared" si="4"/>
        <v>5</v>
      </c>
      <c r="AZ34" s="72">
        <f t="shared" si="4"/>
        <v>17</v>
      </c>
      <c r="BA34" s="72">
        <f t="shared" si="4"/>
        <v>2</v>
      </c>
      <c r="BB34" s="72">
        <f t="shared" si="4"/>
        <v>0</v>
      </c>
      <c r="BC34" s="72">
        <f t="shared" si="4"/>
        <v>0</v>
      </c>
      <c r="BD34" s="72">
        <f t="shared" si="4"/>
        <v>30</v>
      </c>
      <c r="BE34" s="72">
        <f t="shared" si="4"/>
        <v>15</v>
      </c>
      <c r="BF34" s="72">
        <f t="shared" si="4"/>
        <v>12</v>
      </c>
      <c r="BG34" s="72">
        <f t="shared" si="4"/>
        <v>0</v>
      </c>
      <c r="BH34" s="72">
        <f t="shared" si="4"/>
        <v>13</v>
      </c>
      <c r="BI34" s="72">
        <f t="shared" si="4"/>
        <v>6</v>
      </c>
      <c r="BJ34" s="72">
        <f t="shared" si="4"/>
        <v>0</v>
      </c>
      <c r="BK34" s="72">
        <f t="shared" si="4"/>
        <v>2</v>
      </c>
      <c r="BL34" s="72">
        <f t="shared" si="4"/>
        <v>6</v>
      </c>
      <c r="BM34" s="72">
        <f t="shared" si="4"/>
        <v>1</v>
      </c>
      <c r="BN34" s="72">
        <f t="shared" si="4"/>
        <v>2</v>
      </c>
      <c r="BO34" s="72">
        <f t="shared" si="4"/>
        <v>0</v>
      </c>
      <c r="BP34" s="72">
        <f t="shared" si="4"/>
        <v>0</v>
      </c>
      <c r="BQ34" s="72">
        <f t="shared" si="4"/>
        <v>4</v>
      </c>
      <c r="BR34" s="72">
        <f t="shared" si="4"/>
        <v>0</v>
      </c>
      <c r="BS34" s="72">
        <f t="shared" si="4"/>
        <v>2</v>
      </c>
      <c r="BT34" s="72">
        <f t="shared" si="4"/>
        <v>15</v>
      </c>
      <c r="BU34" s="72">
        <f t="shared" si="4"/>
        <v>4</v>
      </c>
      <c r="BV34" s="72">
        <f t="shared" si="4"/>
        <v>3</v>
      </c>
      <c r="BW34" s="72">
        <f t="shared" si="4"/>
        <v>1</v>
      </c>
      <c r="BX34" s="72">
        <f t="shared" si="4"/>
        <v>0</v>
      </c>
      <c r="BY34" s="72">
        <f t="shared" si="4"/>
        <v>0</v>
      </c>
      <c r="BZ34" s="72">
        <f t="shared" si="4"/>
        <v>2</v>
      </c>
      <c r="CA34" s="72">
        <f t="shared" ref="CA34:DQ34" si="5">SUM(CA5:CA33)</f>
        <v>1</v>
      </c>
      <c r="CB34" s="72">
        <f t="shared" si="5"/>
        <v>0</v>
      </c>
      <c r="CC34" s="72">
        <f t="shared" si="5"/>
        <v>0</v>
      </c>
      <c r="CD34" s="72">
        <f t="shared" si="5"/>
        <v>534</v>
      </c>
      <c r="CE34" s="72">
        <f t="shared" si="5"/>
        <v>1</v>
      </c>
      <c r="CF34" s="72">
        <f t="shared" si="5"/>
        <v>2</v>
      </c>
      <c r="CG34" s="72">
        <f t="shared" si="5"/>
        <v>0</v>
      </c>
      <c r="CH34" s="72">
        <f t="shared" si="5"/>
        <v>1</v>
      </c>
      <c r="CI34" s="72">
        <f t="shared" si="5"/>
        <v>13</v>
      </c>
      <c r="CJ34" s="72">
        <f t="shared" si="5"/>
        <v>0</v>
      </c>
      <c r="CK34" s="72">
        <f t="shared" si="5"/>
        <v>0</v>
      </c>
      <c r="CL34" s="72">
        <f t="shared" si="5"/>
        <v>0</v>
      </c>
      <c r="CM34" s="72">
        <f t="shared" si="5"/>
        <v>0</v>
      </c>
      <c r="CN34" s="72">
        <f t="shared" si="5"/>
        <v>0</v>
      </c>
      <c r="CO34" s="72">
        <f t="shared" si="5"/>
        <v>0</v>
      </c>
      <c r="CP34" s="72">
        <f t="shared" si="5"/>
        <v>0</v>
      </c>
      <c r="CQ34" s="72">
        <f t="shared" si="5"/>
        <v>0</v>
      </c>
      <c r="CR34" s="72">
        <f t="shared" si="5"/>
        <v>0</v>
      </c>
      <c r="CS34" s="72">
        <f t="shared" si="5"/>
        <v>0</v>
      </c>
      <c r="CT34" s="72">
        <f t="shared" si="5"/>
        <v>15</v>
      </c>
      <c r="CU34" s="72">
        <v>0</v>
      </c>
      <c r="CV34" s="72">
        <f t="shared" si="5"/>
        <v>0</v>
      </c>
      <c r="CW34" s="72">
        <f t="shared" si="5"/>
        <v>0</v>
      </c>
      <c r="CX34" s="72">
        <f t="shared" si="5"/>
        <v>0</v>
      </c>
      <c r="CY34" s="72">
        <f t="shared" si="5"/>
        <v>0</v>
      </c>
      <c r="CZ34" s="72">
        <f t="shared" si="5"/>
        <v>1</v>
      </c>
      <c r="DA34" s="72">
        <f t="shared" si="5"/>
        <v>0</v>
      </c>
      <c r="DB34" s="72">
        <f t="shared" si="5"/>
        <v>0</v>
      </c>
      <c r="DC34" s="72">
        <f t="shared" si="5"/>
        <v>0</v>
      </c>
      <c r="DD34" s="72">
        <f t="shared" si="5"/>
        <v>0</v>
      </c>
      <c r="DE34" s="72">
        <f t="shared" si="5"/>
        <v>0</v>
      </c>
      <c r="DF34" s="72">
        <f t="shared" si="5"/>
        <v>0</v>
      </c>
      <c r="DG34" s="72">
        <f t="shared" si="5"/>
        <v>0</v>
      </c>
      <c r="DH34" s="72">
        <f t="shared" si="5"/>
        <v>1</v>
      </c>
      <c r="DI34" s="72">
        <f t="shared" si="5"/>
        <v>0</v>
      </c>
      <c r="DJ34" s="72">
        <f t="shared" si="5"/>
        <v>10</v>
      </c>
      <c r="DK34" s="72">
        <f t="shared" si="5"/>
        <v>0</v>
      </c>
      <c r="DL34" s="72">
        <f t="shared" si="5"/>
        <v>0</v>
      </c>
      <c r="DM34" s="72">
        <f t="shared" si="5"/>
        <v>0</v>
      </c>
      <c r="DN34" s="72">
        <f t="shared" si="5"/>
        <v>0</v>
      </c>
      <c r="DO34" s="72">
        <f t="shared" si="5"/>
        <v>1</v>
      </c>
      <c r="DP34" s="72">
        <f t="shared" si="5"/>
        <v>0</v>
      </c>
      <c r="DQ34" s="72">
        <f t="shared" si="5"/>
        <v>0</v>
      </c>
      <c r="DR34" s="10">
        <f>SUM(J34:DQ34)</f>
        <v>1160</v>
      </c>
    </row>
    <row r="35" customHeight="1" spans="1:122">
      <c r="A35" s="6" t="s">
        <v>8</v>
      </c>
      <c r="B35" s="31">
        <v>549</v>
      </c>
      <c r="C35" s="32" t="s">
        <v>117</v>
      </c>
      <c r="D35" s="33">
        <f>B35/B42</f>
        <v>0.252181901699587</v>
      </c>
      <c r="E35" s="3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72"/>
      <c r="AJ35" s="72"/>
      <c r="AK35" s="72"/>
      <c r="AL35" s="72"/>
      <c r="AM35" s="72"/>
      <c r="AN35" s="72"/>
      <c r="AO35" s="72"/>
      <c r="AP35" s="72"/>
      <c r="AQ35" s="72"/>
      <c r="AR35" s="93"/>
      <c r="AS35" s="93"/>
      <c r="AT35" s="93"/>
      <c r="AU35" s="93"/>
      <c r="AV35" s="93"/>
      <c r="AW35" s="93"/>
      <c r="AX35" s="93"/>
      <c r="AY35" s="93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10"/>
    </row>
    <row r="36" ht="55.5" customHeight="1" spans="1:122">
      <c r="A36" s="9"/>
      <c r="B36" s="35"/>
      <c r="C36" s="36"/>
      <c r="D36" s="37"/>
      <c r="E36" s="38"/>
      <c r="K36" s="73" t="s">
        <v>118</v>
      </c>
      <c r="L36" s="74" t="s">
        <v>38</v>
      </c>
      <c r="M36" s="74" t="s">
        <v>41</v>
      </c>
      <c r="N36" s="74" t="s">
        <v>44</v>
      </c>
      <c r="O36" s="74" t="s">
        <v>45</v>
      </c>
      <c r="P36" s="74" t="s">
        <v>46</v>
      </c>
      <c r="Q36" s="74" t="s">
        <v>54</v>
      </c>
      <c r="R36" s="74" t="s">
        <v>48</v>
      </c>
      <c r="S36" s="74" t="s">
        <v>119</v>
      </c>
      <c r="T36" s="74" t="s">
        <v>120</v>
      </c>
      <c r="U36" s="74" t="s">
        <v>121</v>
      </c>
      <c r="V36" s="74" t="s">
        <v>57</v>
      </c>
      <c r="W36" s="74" t="s">
        <v>50</v>
      </c>
      <c r="X36" s="74" t="s">
        <v>56</v>
      </c>
      <c r="Y36" s="74" t="s">
        <v>58</v>
      </c>
      <c r="Z36" s="74" t="s">
        <v>59</v>
      </c>
      <c r="AA36" s="74" t="s">
        <v>60</v>
      </c>
      <c r="AB36" s="74" t="s">
        <v>61</v>
      </c>
      <c r="AC36" s="84" t="s">
        <v>52</v>
      </c>
      <c r="AD36" s="85"/>
      <c r="AH36" s="90" t="s">
        <v>118</v>
      </c>
      <c r="AI36" s="91"/>
      <c r="AJ36" s="74" t="s">
        <v>63</v>
      </c>
      <c r="AK36" s="74" t="s">
        <v>64</v>
      </c>
      <c r="AL36" s="74" t="s">
        <v>65</v>
      </c>
      <c r="AM36" s="74" t="s">
        <v>66</v>
      </c>
      <c r="AN36" s="74" t="s">
        <v>67</v>
      </c>
      <c r="AO36" s="74" t="s">
        <v>69</v>
      </c>
      <c r="AP36" s="74" t="s">
        <v>122</v>
      </c>
      <c r="AQ36" s="74" t="s">
        <v>123</v>
      </c>
      <c r="AR36" s="74" t="s">
        <v>124</v>
      </c>
      <c r="AS36" s="74" t="s">
        <v>125</v>
      </c>
      <c r="AT36" s="74" t="s">
        <v>126</v>
      </c>
      <c r="AU36" s="74" t="s">
        <v>127</v>
      </c>
      <c r="AV36" s="74" t="s">
        <v>128</v>
      </c>
      <c r="AW36" s="74" t="s">
        <v>129</v>
      </c>
      <c r="AX36" s="84" t="s">
        <v>130</v>
      </c>
      <c r="AY36" s="95" t="s">
        <v>131</v>
      </c>
      <c r="DQ36" s="1"/>
      <c r="DR36" s="3"/>
    </row>
    <row r="37" ht="26.25" customHeight="1" spans="1:122">
      <c r="A37" s="12"/>
      <c r="B37" s="39"/>
      <c r="C37" s="40"/>
      <c r="D37" s="41"/>
      <c r="E37" s="42"/>
      <c r="K37" s="75" t="s">
        <v>132</v>
      </c>
      <c r="L37" s="76">
        <f>J34+Q34+U34+AC34+AO34+AN34+AU34+AV34+AY34+AZ34+BI34+BN34+AK34</f>
        <v>188</v>
      </c>
      <c r="M37" s="76">
        <f>M34+O34+AC34</f>
        <v>37</v>
      </c>
      <c r="N37" s="76">
        <f>N34+P34+AE34</f>
        <v>0</v>
      </c>
      <c r="O37" s="76">
        <f>T34+AR34+BA34</f>
        <v>2</v>
      </c>
      <c r="P37" s="76">
        <f>V34+AB34</f>
        <v>67</v>
      </c>
      <c r="Q37" s="76">
        <f>W34+AQ34+BB34</f>
        <v>4</v>
      </c>
      <c r="R37" s="76">
        <f>X34+Z34+AJ34</f>
        <v>5</v>
      </c>
      <c r="S37" s="76">
        <f>Y34+BE34</f>
        <v>20</v>
      </c>
      <c r="T37" s="76">
        <f>AG34</f>
        <v>2</v>
      </c>
      <c r="U37" s="76">
        <f>AH34</f>
        <v>0</v>
      </c>
      <c r="V37" s="76">
        <f>AM34+BD34</f>
        <v>30</v>
      </c>
      <c r="W37" s="76">
        <f>AW34</f>
        <v>44</v>
      </c>
      <c r="X37" s="76">
        <f>AX34</f>
        <v>6</v>
      </c>
      <c r="Y37" s="76">
        <f>BF34</f>
        <v>12</v>
      </c>
      <c r="Z37" s="76">
        <f>BG34</f>
        <v>0</v>
      </c>
      <c r="AA37" s="76">
        <f>BH34</f>
        <v>13</v>
      </c>
      <c r="AB37" s="76">
        <f>BJ34</f>
        <v>0</v>
      </c>
      <c r="AC37" s="86">
        <f>AF34+AI34+AS34</f>
        <v>20</v>
      </c>
      <c r="AD37" s="87"/>
      <c r="AH37" s="90" t="s">
        <v>132</v>
      </c>
      <c r="AI37" s="91"/>
      <c r="AJ37" s="76">
        <f>BQ34+BX34+CF34</f>
        <v>6</v>
      </c>
      <c r="AK37" s="76">
        <f>BR34+CB34+CZ34+DD34+DC34+DL34</f>
        <v>1</v>
      </c>
      <c r="AL37" s="76">
        <f>BS34+BW34+CJ34+CY34+CT34+DK34+DO34</f>
        <v>19</v>
      </c>
      <c r="AM37" s="76">
        <f>BT34+BZ34+CL34+CM34+DQ34</f>
        <v>17</v>
      </c>
      <c r="AN37" s="76">
        <f>BU34+BV34+CE34+CH34+DB34+DF34+DJ34</f>
        <v>19</v>
      </c>
      <c r="AO37" s="76">
        <f>BY34</f>
        <v>0</v>
      </c>
      <c r="AP37" s="76">
        <f>CD34</f>
        <v>534</v>
      </c>
      <c r="AQ37" s="76">
        <f>CA34+CC34+DG34</f>
        <v>1</v>
      </c>
      <c r="AR37" s="76">
        <f>CG34</f>
        <v>0</v>
      </c>
      <c r="AS37" s="76">
        <f>CI34</f>
        <v>13</v>
      </c>
      <c r="AT37" s="76">
        <f>CK34</f>
        <v>0</v>
      </c>
      <c r="AU37" s="76">
        <v>0</v>
      </c>
      <c r="AV37" s="76">
        <f>CV34</f>
        <v>0</v>
      </c>
      <c r="AW37" s="76">
        <f>CW34</f>
        <v>0</v>
      </c>
      <c r="AX37" s="86">
        <f>CX34</f>
        <v>0</v>
      </c>
      <c r="AY37" s="96">
        <f>CS34</f>
        <v>0</v>
      </c>
      <c r="DQ37" s="1"/>
      <c r="DR37" s="3"/>
    </row>
    <row r="38" ht="39.75" customHeight="1" spans="1:122">
      <c r="A38" s="43" t="s">
        <v>133</v>
      </c>
      <c r="B38" s="31">
        <v>611</v>
      </c>
      <c r="C38" s="44" t="s">
        <v>134</v>
      </c>
      <c r="D38" s="33">
        <f>B38/B42</f>
        <v>0.280661460725769</v>
      </c>
      <c r="E38" s="34"/>
      <c r="K38" s="77" t="s">
        <v>135</v>
      </c>
      <c r="L38" s="78">
        <f>L37/B35</f>
        <v>0.342440801457195</v>
      </c>
      <c r="M38" s="78">
        <f>M37/B35</f>
        <v>0.0673952641165756</v>
      </c>
      <c r="N38" s="78">
        <f>N37/B35</f>
        <v>0</v>
      </c>
      <c r="O38" s="78">
        <f>O37/B35</f>
        <v>0.00364298724954463</v>
      </c>
      <c r="P38" s="79">
        <f>P37/B35</f>
        <v>0.122040072859745</v>
      </c>
      <c r="Q38" s="78">
        <f>Q37/B35</f>
        <v>0.00728597449908925</v>
      </c>
      <c r="R38" s="78">
        <f>R37/B35</f>
        <v>0.00910746812386157</v>
      </c>
      <c r="S38" s="78">
        <f>S37/B35</f>
        <v>0.0364298724954463</v>
      </c>
      <c r="T38" s="80">
        <f>T37/B35</f>
        <v>0.00364298724954463</v>
      </c>
      <c r="U38" s="80">
        <f>U37/B35</f>
        <v>0</v>
      </c>
      <c r="V38" s="78">
        <f>V37/B35</f>
        <v>0.0546448087431694</v>
      </c>
      <c r="W38" s="78">
        <f>W37/B35</f>
        <v>0.0801457194899818</v>
      </c>
      <c r="X38" s="78">
        <f>X37/B35</f>
        <v>0.0109289617486339</v>
      </c>
      <c r="Y38" s="78">
        <f>Y37/B35</f>
        <v>0.0218579234972678</v>
      </c>
      <c r="Z38" s="78">
        <f>Z37/B35</f>
        <v>0</v>
      </c>
      <c r="AA38" s="80">
        <f>AA37/B35</f>
        <v>0.0236794171220401</v>
      </c>
      <c r="AB38" s="78">
        <f>AB37/B35</f>
        <v>0</v>
      </c>
      <c r="AC38" s="88">
        <f>AC37/B35</f>
        <v>0.0364298724954463</v>
      </c>
      <c r="AD38" s="89"/>
      <c r="AH38" s="92" t="s">
        <v>135</v>
      </c>
      <c r="AI38" s="92"/>
      <c r="AJ38" s="78">
        <f>AJ37/B38</f>
        <v>0.00981996726677578</v>
      </c>
      <c r="AK38" s="78">
        <f>AK37/B38</f>
        <v>0.0016366612111293</v>
      </c>
      <c r="AL38" s="78">
        <f>AL37/B38</f>
        <v>0.0310965630114566</v>
      </c>
      <c r="AM38" s="78">
        <f>AM37/B38</f>
        <v>0.027823240589198</v>
      </c>
      <c r="AN38" s="78">
        <f>AN37/B38</f>
        <v>0.0310965630114566</v>
      </c>
      <c r="AO38" s="78">
        <f>AO37/B38</f>
        <v>0</v>
      </c>
      <c r="AP38" s="78">
        <f>AP37/B38</f>
        <v>0.873977086743044</v>
      </c>
      <c r="AQ38" s="78">
        <f>AQ37/B38</f>
        <v>0.0016366612111293</v>
      </c>
      <c r="AR38" s="78">
        <f>AR37/B38</f>
        <v>0</v>
      </c>
      <c r="AS38" s="78">
        <f>AS37/B38</f>
        <v>0.0212765957446809</v>
      </c>
      <c r="AT38" s="78">
        <f>AT37/B38</f>
        <v>0</v>
      </c>
      <c r="AU38" s="78">
        <f>AU37/B38</f>
        <v>0</v>
      </c>
      <c r="AV38" s="78">
        <f>AV37/B38</f>
        <v>0</v>
      </c>
      <c r="AW38" s="78">
        <f>AW37/B38</f>
        <v>0</v>
      </c>
      <c r="AX38" s="88">
        <f>AX37/B38</f>
        <v>0</v>
      </c>
      <c r="AY38" s="97">
        <f>AY37/B38</f>
        <v>0</v>
      </c>
      <c r="DQ38" s="1"/>
      <c r="DR38" s="3"/>
    </row>
    <row r="39" ht="23.25" hidden="1" customHeight="1" spans="1:5">
      <c r="A39" s="45"/>
      <c r="B39" s="35"/>
      <c r="C39" s="46"/>
      <c r="D39" s="37"/>
      <c r="E39" s="38"/>
    </row>
    <row r="40" ht="23.25" hidden="1" customHeight="1" spans="1:5">
      <c r="A40" s="47"/>
      <c r="B40" s="39"/>
      <c r="C40" s="48"/>
      <c r="D40" s="41"/>
      <c r="E40" s="42"/>
    </row>
    <row r="41" ht="42" customHeight="1" spans="1:5">
      <c r="A41" s="49" t="s">
        <v>136</v>
      </c>
      <c r="B41" s="50">
        <v>1017</v>
      </c>
      <c r="C41" s="51" t="s">
        <v>137</v>
      </c>
      <c r="D41" s="52">
        <f>B41/B42</f>
        <v>0.467156637574644</v>
      </c>
      <c r="E41" s="53"/>
    </row>
    <row r="42" ht="38.25" customHeight="1" spans="1:5">
      <c r="A42" s="29" t="s">
        <v>138</v>
      </c>
      <c r="B42" s="50">
        <v>2177</v>
      </c>
      <c r="C42" s="54" t="s">
        <v>139</v>
      </c>
      <c r="D42" s="55">
        <f>B42/B43</f>
        <v>0.0547562754665728</v>
      </c>
      <c r="E42" s="56"/>
    </row>
    <row r="43" ht="34.5" customHeight="1" spans="1:122">
      <c r="A43" s="29" t="s">
        <v>140</v>
      </c>
      <c r="B43" s="50">
        <f>D34</f>
        <v>39758</v>
      </c>
      <c r="C43" s="57"/>
      <c r="D43" s="58"/>
      <c r="E43" s="59"/>
      <c r="DI43" s="1"/>
      <c r="DJ43" s="1"/>
      <c r="DK43" s="3"/>
      <c r="DL43" s="3"/>
      <c r="DM43" s="3"/>
      <c r="DN43" s="3"/>
      <c r="DO43" s="3"/>
      <c r="DP43" s="3"/>
      <c r="DQ43" s="3"/>
      <c r="DR43" s="3"/>
    </row>
    <row r="44" ht="36" customHeight="1" spans="1:122">
      <c r="A44" s="60" t="s">
        <v>7</v>
      </c>
      <c r="B44" s="61"/>
      <c r="C44" s="62">
        <f>1-B42/B43</f>
        <v>0.945243724533427</v>
      </c>
      <c r="D44" s="63"/>
      <c r="E44" s="64"/>
      <c r="DI44" s="1"/>
      <c r="DJ44" s="1"/>
      <c r="DK44" s="3"/>
      <c r="DL44" s="3"/>
      <c r="DM44" s="3"/>
      <c r="DN44" s="3"/>
      <c r="DO44" s="3"/>
      <c r="DP44" s="3"/>
      <c r="DQ44" s="3"/>
      <c r="DR44" s="3"/>
    </row>
    <row r="45" spans="113:122">
      <c r="DI45" s="1"/>
      <c r="DJ45" s="1"/>
      <c r="DK45" s="3"/>
      <c r="DL45" s="3"/>
      <c r="DM45" s="3"/>
      <c r="DN45" s="3"/>
      <c r="DO45" s="3"/>
      <c r="DP45" s="3"/>
      <c r="DQ45" s="3"/>
      <c r="DR45" s="3"/>
    </row>
    <row r="46" customHeight="1" spans="113:122">
      <c r="DI46" s="1"/>
      <c r="DJ46" s="1"/>
      <c r="DK46" s="3"/>
      <c r="DL46" s="3"/>
      <c r="DM46" s="3"/>
      <c r="DN46" s="3"/>
      <c r="DO46" s="3"/>
      <c r="DP46" s="3"/>
      <c r="DQ46" s="3"/>
      <c r="DR46" s="3"/>
    </row>
    <row r="47" spans="113:122">
      <c r="DI47" s="1"/>
      <c r="DJ47" s="1"/>
      <c r="DK47" s="3"/>
      <c r="DL47" s="3"/>
      <c r="DM47" s="3"/>
      <c r="DN47" s="3"/>
      <c r="DO47" s="3"/>
      <c r="DP47" s="3"/>
      <c r="DQ47" s="3"/>
      <c r="DR47" s="3"/>
    </row>
    <row r="48" spans="113:122">
      <c r="DI48" s="1"/>
      <c r="DJ48" s="1"/>
      <c r="DK48" s="3"/>
      <c r="DL48" s="3"/>
      <c r="DM48" s="3"/>
      <c r="DN48" s="3"/>
      <c r="DO48" s="3"/>
      <c r="DP48" s="3"/>
      <c r="DQ48" s="3"/>
      <c r="DR48" s="3"/>
    </row>
    <row r="49" spans="113:122">
      <c r="DI49" s="1"/>
      <c r="DJ49" s="1"/>
      <c r="DK49" s="3"/>
      <c r="DL49" s="3"/>
      <c r="DM49" s="3"/>
      <c r="DN49" s="3"/>
      <c r="DO49" s="3"/>
      <c r="DP49" s="3"/>
      <c r="DQ49" s="3"/>
      <c r="DR49" s="3"/>
    </row>
    <row r="50" customHeight="1" spans="113:122">
      <c r="DI50" s="1"/>
      <c r="DJ50" s="1"/>
      <c r="DK50" s="3"/>
      <c r="DL50" s="3"/>
      <c r="DM50" s="3"/>
      <c r="DN50" s="3"/>
      <c r="DO50" s="3"/>
      <c r="DP50" s="3"/>
      <c r="DQ50" s="3"/>
      <c r="DR50" s="3"/>
    </row>
    <row r="51" spans="113:122">
      <c r="DI51" s="1"/>
      <c r="DJ51" s="1"/>
      <c r="DK51" s="3"/>
      <c r="DL51" s="3"/>
      <c r="DM51" s="3"/>
      <c r="DN51" s="3"/>
      <c r="DO51" s="3"/>
      <c r="DP51" s="3"/>
      <c r="DQ51" s="3"/>
      <c r="DR51" s="3"/>
    </row>
    <row r="52" spans="113:122">
      <c r="DI52" s="1"/>
      <c r="DJ52" s="1"/>
      <c r="DK52" s="3"/>
      <c r="DL52" s="3"/>
      <c r="DM52" s="3"/>
      <c r="DN52" s="3"/>
      <c r="DO52" s="3"/>
      <c r="DP52" s="3"/>
      <c r="DQ52" s="3"/>
      <c r="DR52" s="3"/>
    </row>
  </sheetData>
  <autoFilter ref="A1:DR44">
    <extLst/>
  </autoFilter>
  <mergeCells count="57">
    <mergeCell ref="A1:I1"/>
    <mergeCell ref="J2:BN2"/>
    <mergeCell ref="BT2:DQ2"/>
    <mergeCell ref="J3:P3"/>
    <mergeCell ref="Q3:R3"/>
    <mergeCell ref="S3:Y3"/>
    <mergeCell ref="Z3:AD3"/>
    <mergeCell ref="AE3:AF3"/>
    <mergeCell ref="AG3:AJ3"/>
    <mergeCell ref="AL3:AN3"/>
    <mergeCell ref="AO3:AR3"/>
    <mergeCell ref="AS3:AU3"/>
    <mergeCell ref="AV3:AX3"/>
    <mergeCell ref="AZ3:BG3"/>
    <mergeCell ref="BH3:BJ3"/>
    <mergeCell ref="BK3:BL3"/>
    <mergeCell ref="BO3:BP3"/>
    <mergeCell ref="BQ3:BU3"/>
    <mergeCell ref="BV3:CC3"/>
    <mergeCell ref="CD3:CI3"/>
    <mergeCell ref="CJ3:CL3"/>
    <mergeCell ref="CM3:CO3"/>
    <mergeCell ref="CP3:CQ3"/>
    <mergeCell ref="CR3:CU3"/>
    <mergeCell ref="CV3:CX3"/>
    <mergeCell ref="CY3:DB3"/>
    <mergeCell ref="DD3:DF3"/>
    <mergeCell ref="DG3:DI3"/>
    <mergeCell ref="DJ3:DN3"/>
    <mergeCell ref="DO3:DQ3"/>
    <mergeCell ref="A34:C34"/>
    <mergeCell ref="AH36:AI36"/>
    <mergeCell ref="AH37:AI37"/>
    <mergeCell ref="AH38:AI38"/>
    <mergeCell ref="D41:E41"/>
    <mergeCell ref="A44:B44"/>
    <mergeCell ref="C44:E44"/>
    <mergeCell ref="A2:A4"/>
    <mergeCell ref="A35:A37"/>
    <mergeCell ref="A38:A40"/>
    <mergeCell ref="B2:B4"/>
    <mergeCell ref="B35:B37"/>
    <mergeCell ref="B38:B40"/>
    <mergeCell ref="C2:C4"/>
    <mergeCell ref="C35:C37"/>
    <mergeCell ref="C38:C40"/>
    <mergeCell ref="C42:C43"/>
    <mergeCell ref="D2:D4"/>
    <mergeCell ref="E2:E4"/>
    <mergeCell ref="F2:F4"/>
    <mergeCell ref="G2:G4"/>
    <mergeCell ref="H2:H4"/>
    <mergeCell ref="I2:I4"/>
    <mergeCell ref="DR3:DR4"/>
    <mergeCell ref="D42:E43"/>
    <mergeCell ref="D38:E40"/>
    <mergeCell ref="D35:E37"/>
  </mergeCells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DT52"/>
  <sheetViews>
    <sheetView workbookViewId="0">
      <pane ySplit="4" topLeftCell="A15" activePane="bottomLeft" state="frozen"/>
      <selection/>
      <selection pane="bottomLeft" activeCell="B16" sqref="B16"/>
    </sheetView>
  </sheetViews>
  <sheetFormatPr defaultColWidth="9" defaultRowHeight="14.25"/>
  <cols>
    <col min="1" max="1" width="7.875" style="1" customWidth="1"/>
    <col min="2" max="2" width="10.2583333333333" style="1" customWidth="1"/>
    <col min="3" max="3" width="7.125" style="1" customWidth="1"/>
    <col min="4" max="4" width="6.75833333333333" style="1" customWidth="1"/>
    <col min="5" max="5" width="6" style="1" customWidth="1"/>
    <col min="6" max="6" width="6.125" style="2" customWidth="1"/>
    <col min="7" max="7" width="8.625" style="2" customWidth="1"/>
    <col min="8" max="8" width="7.625" style="2" customWidth="1"/>
    <col min="9" max="9" width="7.375" style="2" customWidth="1"/>
    <col min="10" max="10" width="5.625" style="2" customWidth="1"/>
    <col min="11" max="11" width="7.375" style="2" customWidth="1"/>
    <col min="12" max="43" width="5.625" style="2" customWidth="1"/>
    <col min="44" max="44" width="5.875" style="2" customWidth="1"/>
    <col min="45" max="62" width="5.625" style="2" customWidth="1"/>
    <col min="63" max="66" width="6.125" style="2" customWidth="1"/>
    <col min="67" max="69" width="5.625" style="2" customWidth="1"/>
    <col min="70" max="118" width="4" style="2" customWidth="1"/>
    <col min="119" max="119" width="4.375" style="2" customWidth="1"/>
    <col min="120" max="122" width="4" style="2" customWidth="1"/>
    <col min="123" max="123" width="8.625" style="1" customWidth="1"/>
    <col min="124" max="16384" width="9" style="3"/>
  </cols>
  <sheetData>
    <row r="1" spans="1:123">
      <c r="A1" s="2" t="s">
        <v>0</v>
      </c>
      <c r="B1" s="2"/>
      <c r="C1" s="2"/>
      <c r="D1" s="2"/>
      <c r="E1" s="2"/>
      <c r="DS1" s="2"/>
    </row>
    <row r="2" spans="1:12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44" t="s">
        <v>9</v>
      </c>
      <c r="J2" s="65" t="s">
        <v>8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98"/>
      <c r="BM2" s="98"/>
      <c r="BN2" s="66"/>
      <c r="BO2" s="66"/>
      <c r="BP2" s="66"/>
      <c r="BQ2" s="66"/>
      <c r="BR2" s="66"/>
      <c r="BS2" s="66"/>
      <c r="BT2" s="66"/>
      <c r="BU2" s="65" t="s">
        <v>10</v>
      </c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123"/>
    </row>
    <row r="3" ht="36.95" customHeight="1" spans="1:123">
      <c r="A3" s="7"/>
      <c r="B3" s="7"/>
      <c r="C3" s="7"/>
      <c r="D3" s="7"/>
      <c r="E3" s="7"/>
      <c r="F3" s="7"/>
      <c r="G3" s="8"/>
      <c r="H3" s="9"/>
      <c r="I3" s="46"/>
      <c r="J3" s="67" t="s">
        <v>11</v>
      </c>
      <c r="K3" s="68"/>
      <c r="L3" s="68"/>
      <c r="M3" s="68"/>
      <c r="N3" s="68"/>
      <c r="O3" s="68"/>
      <c r="P3" s="69"/>
      <c r="Q3" s="67" t="s">
        <v>12</v>
      </c>
      <c r="R3" s="69"/>
      <c r="S3" s="67" t="s">
        <v>13</v>
      </c>
      <c r="T3" s="68"/>
      <c r="U3" s="68"/>
      <c r="V3" s="68"/>
      <c r="W3" s="68"/>
      <c r="X3" s="68"/>
      <c r="Y3" s="69"/>
      <c r="Z3" s="67" t="s">
        <v>14</v>
      </c>
      <c r="AA3" s="68"/>
      <c r="AB3" s="68"/>
      <c r="AC3" s="68"/>
      <c r="AD3" s="69"/>
      <c r="AE3" s="81" t="s">
        <v>15</v>
      </c>
      <c r="AF3" s="82"/>
      <c r="AG3" s="67" t="s">
        <v>16</v>
      </c>
      <c r="AH3" s="68"/>
      <c r="AI3" s="68"/>
      <c r="AJ3" s="69"/>
      <c r="AK3" s="69" t="s">
        <v>17</v>
      </c>
      <c r="AL3" s="67" t="s">
        <v>18</v>
      </c>
      <c r="AM3" s="68"/>
      <c r="AN3" s="69"/>
      <c r="AO3" s="67" t="s">
        <v>19</v>
      </c>
      <c r="AP3" s="68"/>
      <c r="AQ3" s="68"/>
      <c r="AR3" s="69"/>
      <c r="AS3" s="68" t="s">
        <v>20</v>
      </c>
      <c r="AT3" s="68"/>
      <c r="AU3" s="68"/>
      <c r="AV3" s="67" t="s">
        <v>21</v>
      </c>
      <c r="AW3" s="68"/>
      <c r="AX3" s="69"/>
      <c r="AY3" s="94" t="s">
        <v>22</v>
      </c>
      <c r="AZ3" s="67" t="s">
        <v>23</v>
      </c>
      <c r="BA3" s="68"/>
      <c r="BB3" s="68"/>
      <c r="BC3" s="68"/>
      <c r="BD3" s="68"/>
      <c r="BE3" s="68"/>
      <c r="BF3" s="68"/>
      <c r="BG3" s="69"/>
      <c r="BH3" s="67" t="s">
        <v>36</v>
      </c>
      <c r="BI3" s="68"/>
      <c r="BJ3" s="68"/>
      <c r="BK3" s="68"/>
      <c r="BL3" s="67" t="s">
        <v>25</v>
      </c>
      <c r="BM3" s="69"/>
      <c r="BN3" s="69" t="s">
        <v>26</v>
      </c>
      <c r="BO3" s="100" t="s">
        <v>27</v>
      </c>
      <c r="BP3" s="67" t="s">
        <v>141</v>
      </c>
      <c r="BQ3" s="69"/>
      <c r="BR3" s="101" t="s">
        <v>28</v>
      </c>
      <c r="BS3" s="102"/>
      <c r="BT3" s="102"/>
      <c r="BU3" s="102"/>
      <c r="BV3" s="105"/>
      <c r="BW3" s="106" t="s">
        <v>29</v>
      </c>
      <c r="BX3" s="107"/>
      <c r="BY3" s="107"/>
      <c r="BZ3" s="107"/>
      <c r="CA3" s="107"/>
      <c r="CB3" s="107"/>
      <c r="CC3" s="107"/>
      <c r="CD3" s="111"/>
      <c r="CE3" s="106" t="s">
        <v>23</v>
      </c>
      <c r="CF3" s="107"/>
      <c r="CG3" s="107"/>
      <c r="CH3" s="107"/>
      <c r="CI3" s="107"/>
      <c r="CJ3" s="111"/>
      <c r="CK3" s="106" t="s">
        <v>30</v>
      </c>
      <c r="CL3" s="107"/>
      <c r="CM3" s="111"/>
      <c r="CN3" s="113" t="s">
        <v>31</v>
      </c>
      <c r="CO3" s="114"/>
      <c r="CP3" s="115"/>
      <c r="CQ3" s="106" t="s">
        <v>32</v>
      </c>
      <c r="CR3" s="111"/>
      <c r="CS3" s="106" t="s">
        <v>21</v>
      </c>
      <c r="CT3" s="107"/>
      <c r="CU3" s="107"/>
      <c r="CV3" s="111"/>
      <c r="CW3" s="106" t="s">
        <v>33</v>
      </c>
      <c r="CX3" s="107"/>
      <c r="CY3" s="111"/>
      <c r="CZ3" s="106" t="s">
        <v>14</v>
      </c>
      <c r="DA3" s="107"/>
      <c r="DB3" s="107"/>
      <c r="DC3" s="111"/>
      <c r="DD3" s="118" t="s">
        <v>15</v>
      </c>
      <c r="DE3" s="106" t="s">
        <v>34</v>
      </c>
      <c r="DF3" s="107"/>
      <c r="DG3" s="111"/>
      <c r="DH3" s="106" t="s">
        <v>35</v>
      </c>
      <c r="DI3" s="107"/>
      <c r="DJ3" s="111"/>
      <c r="DK3" s="106" t="s">
        <v>36</v>
      </c>
      <c r="DL3" s="107"/>
      <c r="DM3" s="107"/>
      <c r="DN3" s="107"/>
      <c r="DO3" s="111"/>
      <c r="DP3" s="106" t="s">
        <v>11</v>
      </c>
      <c r="DQ3" s="107"/>
      <c r="DR3" s="111"/>
      <c r="DS3" s="4" t="s">
        <v>37</v>
      </c>
    </row>
    <row r="4" ht="51" customHeight="1" spans="1:123">
      <c r="A4" s="10"/>
      <c r="B4" s="10"/>
      <c r="C4" s="10"/>
      <c r="D4" s="10"/>
      <c r="E4" s="10"/>
      <c r="F4" s="10"/>
      <c r="G4" s="11"/>
      <c r="H4" s="12"/>
      <c r="I4" s="48"/>
      <c r="J4" s="40" t="s">
        <v>38</v>
      </c>
      <c r="K4" s="40" t="s">
        <v>39</v>
      </c>
      <c r="L4" s="40" t="s">
        <v>40</v>
      </c>
      <c r="M4" s="40" t="s">
        <v>41</v>
      </c>
      <c r="N4" s="40" t="s">
        <v>49</v>
      </c>
      <c r="O4" s="40" t="s">
        <v>46</v>
      </c>
      <c r="P4" s="40" t="s">
        <v>44</v>
      </c>
      <c r="Q4" s="40" t="s">
        <v>38</v>
      </c>
      <c r="R4" s="40" t="s">
        <v>44</v>
      </c>
      <c r="S4" s="71" t="s">
        <v>41</v>
      </c>
      <c r="T4" s="71" t="s">
        <v>45</v>
      </c>
      <c r="U4" s="71" t="s">
        <v>38</v>
      </c>
      <c r="V4" s="71" t="s">
        <v>46</v>
      </c>
      <c r="W4" s="71" t="s">
        <v>47</v>
      </c>
      <c r="X4" s="71" t="s">
        <v>48</v>
      </c>
      <c r="Y4" s="71" t="s">
        <v>154</v>
      </c>
      <c r="Z4" s="71" t="s">
        <v>49</v>
      </c>
      <c r="AA4" s="71" t="s">
        <v>41</v>
      </c>
      <c r="AB4" s="71" t="s">
        <v>46</v>
      </c>
      <c r="AC4" s="71" t="s">
        <v>38</v>
      </c>
      <c r="AD4" s="71" t="s">
        <v>154</v>
      </c>
      <c r="AE4" s="71" t="s">
        <v>44</v>
      </c>
      <c r="AF4" s="71" t="s">
        <v>38</v>
      </c>
      <c r="AG4" s="71" t="s">
        <v>50</v>
      </c>
      <c r="AH4" s="71" t="s">
        <v>51</v>
      </c>
      <c r="AI4" s="71" t="s">
        <v>52</v>
      </c>
      <c r="AJ4" s="71" t="s">
        <v>38</v>
      </c>
      <c r="AK4" s="71" t="s">
        <v>38</v>
      </c>
      <c r="AL4" s="71" t="s">
        <v>41</v>
      </c>
      <c r="AM4" s="71" t="s">
        <v>53</v>
      </c>
      <c r="AN4" s="71" t="s">
        <v>38</v>
      </c>
      <c r="AO4" s="71" t="s">
        <v>38</v>
      </c>
      <c r="AP4" s="71" t="s">
        <v>41</v>
      </c>
      <c r="AQ4" s="71" t="s">
        <v>54</v>
      </c>
      <c r="AR4" s="71" t="s">
        <v>45</v>
      </c>
      <c r="AS4" s="71" t="s">
        <v>52</v>
      </c>
      <c r="AT4" s="71" t="s">
        <v>142</v>
      </c>
      <c r="AU4" s="71" t="s">
        <v>38</v>
      </c>
      <c r="AV4" s="71" t="s">
        <v>173</v>
      </c>
      <c r="AW4" s="71" t="s">
        <v>174</v>
      </c>
      <c r="AX4" s="71" t="s">
        <v>38</v>
      </c>
      <c r="AY4" s="71" t="s">
        <v>38</v>
      </c>
      <c r="AZ4" s="71" t="s">
        <v>38</v>
      </c>
      <c r="BA4" s="71" t="s">
        <v>45</v>
      </c>
      <c r="BB4" s="71" t="s">
        <v>54</v>
      </c>
      <c r="BC4" s="71" t="s">
        <v>41</v>
      </c>
      <c r="BD4" s="71" t="s">
        <v>57</v>
      </c>
      <c r="BE4" s="71" t="s">
        <v>42</v>
      </c>
      <c r="BF4" s="71" t="s">
        <v>58</v>
      </c>
      <c r="BG4" s="71" t="s">
        <v>59</v>
      </c>
      <c r="BH4" s="71" t="s">
        <v>60</v>
      </c>
      <c r="BI4" s="71" t="s">
        <v>38</v>
      </c>
      <c r="BJ4" s="71" t="s">
        <v>41</v>
      </c>
      <c r="BK4" s="71" t="s">
        <v>42</v>
      </c>
      <c r="BL4" s="99" t="s">
        <v>38</v>
      </c>
      <c r="BM4" s="99" t="s">
        <v>143</v>
      </c>
      <c r="BN4" s="71" t="s">
        <v>38</v>
      </c>
      <c r="BO4" s="71" t="s">
        <v>38</v>
      </c>
      <c r="BP4" s="99" t="s">
        <v>46</v>
      </c>
      <c r="BQ4" s="99" t="s">
        <v>49</v>
      </c>
      <c r="BR4" s="103" t="s">
        <v>63</v>
      </c>
      <c r="BS4" s="103" t="s">
        <v>64</v>
      </c>
      <c r="BT4" s="103" t="s">
        <v>65</v>
      </c>
      <c r="BU4" s="103" t="s">
        <v>155</v>
      </c>
      <c r="BV4" s="103" t="s">
        <v>67</v>
      </c>
      <c r="BW4" s="104" t="s">
        <v>68</v>
      </c>
      <c r="BX4" s="104" t="s">
        <v>65</v>
      </c>
      <c r="BY4" s="104" t="s">
        <v>63</v>
      </c>
      <c r="BZ4" s="104" t="s">
        <v>69</v>
      </c>
      <c r="CA4" s="104" t="s">
        <v>70</v>
      </c>
      <c r="CB4" s="104" t="s">
        <v>71</v>
      </c>
      <c r="CC4" s="104" t="s">
        <v>72</v>
      </c>
      <c r="CD4" s="104" t="s">
        <v>73</v>
      </c>
      <c r="CE4" s="104" t="s">
        <v>74</v>
      </c>
      <c r="CF4" s="48" t="s">
        <v>68</v>
      </c>
      <c r="CG4" s="48" t="s">
        <v>63</v>
      </c>
      <c r="CH4" s="48" t="s">
        <v>76</v>
      </c>
      <c r="CI4" s="48" t="s">
        <v>67</v>
      </c>
      <c r="CJ4" s="48" t="s">
        <v>77</v>
      </c>
      <c r="CK4" s="48" t="s">
        <v>65</v>
      </c>
      <c r="CL4" s="48" t="s">
        <v>63</v>
      </c>
      <c r="CM4" s="48" t="s">
        <v>78</v>
      </c>
      <c r="CN4" s="116" t="s">
        <v>66</v>
      </c>
      <c r="CO4" s="116" t="s">
        <v>79</v>
      </c>
      <c r="CP4" s="117" t="s">
        <v>80</v>
      </c>
      <c r="CQ4" s="117" t="s">
        <v>81</v>
      </c>
      <c r="CR4" s="117" t="s">
        <v>82</v>
      </c>
      <c r="CS4" s="103" t="s">
        <v>71</v>
      </c>
      <c r="CT4" s="117" t="s">
        <v>144</v>
      </c>
      <c r="CU4" s="117" t="s">
        <v>84</v>
      </c>
      <c r="CV4" s="48" t="s">
        <v>83</v>
      </c>
      <c r="CW4" s="103" t="s">
        <v>85</v>
      </c>
      <c r="CX4" s="103" t="s">
        <v>86</v>
      </c>
      <c r="CY4" s="103" t="s">
        <v>87</v>
      </c>
      <c r="CZ4" s="103" t="s">
        <v>65</v>
      </c>
      <c r="DA4" s="103" t="s">
        <v>88</v>
      </c>
      <c r="DB4" s="103" t="s">
        <v>63</v>
      </c>
      <c r="DC4" s="103" t="s">
        <v>68</v>
      </c>
      <c r="DD4" s="103" t="s">
        <v>89</v>
      </c>
      <c r="DE4" s="103" t="s">
        <v>90</v>
      </c>
      <c r="DF4" s="103" t="s">
        <v>63</v>
      </c>
      <c r="DG4" s="103" t="s">
        <v>91</v>
      </c>
      <c r="DH4" s="103" t="s">
        <v>71</v>
      </c>
      <c r="DI4" s="103" t="s">
        <v>156</v>
      </c>
      <c r="DJ4" s="103" t="s">
        <v>66</v>
      </c>
      <c r="DK4" s="103" t="s">
        <v>68</v>
      </c>
      <c r="DL4" s="103" t="s">
        <v>65</v>
      </c>
      <c r="DM4" s="103" t="s">
        <v>64</v>
      </c>
      <c r="DN4" s="103" t="s">
        <v>93</v>
      </c>
      <c r="DO4" s="103" t="s">
        <v>94</v>
      </c>
      <c r="DP4" s="103" t="s">
        <v>65</v>
      </c>
      <c r="DQ4" s="103" t="s">
        <v>95</v>
      </c>
      <c r="DR4" s="103" t="s">
        <v>96</v>
      </c>
      <c r="DS4" s="10"/>
    </row>
    <row r="5" ht="24" customHeight="1" spans="1:124">
      <c r="A5" s="13">
        <v>45384</v>
      </c>
      <c r="B5" s="14" t="s">
        <v>109</v>
      </c>
      <c r="C5" s="15" t="s">
        <v>98</v>
      </c>
      <c r="D5" s="16">
        <f t="shared" ref="D5:D33" si="0">E5+F5</f>
        <v>1173</v>
      </c>
      <c r="E5" s="17">
        <v>1100</v>
      </c>
      <c r="F5" s="18">
        <v>73</v>
      </c>
      <c r="G5" s="19">
        <f t="shared" ref="G5:G34" si="1">E5/D5</f>
        <v>0.937766410912191</v>
      </c>
      <c r="H5" s="20">
        <f t="shared" ref="H5:H33" si="2">SUM(J5:BO5)/D5</f>
        <v>0.0153452685421995</v>
      </c>
      <c r="I5" s="70">
        <f t="shared" ref="I5:I33" si="3">SUM(BR5:DR5)/D5</f>
        <v>0.010230179028133</v>
      </c>
      <c r="J5" s="40">
        <v>3</v>
      </c>
      <c r="K5" s="40"/>
      <c r="L5" s="40"/>
      <c r="M5" s="40"/>
      <c r="N5" s="40"/>
      <c r="O5" s="40"/>
      <c r="P5" s="40"/>
      <c r="Q5" s="40"/>
      <c r="R5" s="40"/>
      <c r="S5" s="71"/>
      <c r="T5" s="71"/>
      <c r="U5" s="71">
        <v>1</v>
      </c>
      <c r="V5" s="71"/>
      <c r="W5" s="71"/>
      <c r="X5" s="71"/>
      <c r="Y5" s="71"/>
      <c r="Z5" s="71"/>
      <c r="AA5" s="71"/>
      <c r="AB5" s="71"/>
      <c r="AC5" s="71">
        <v>6</v>
      </c>
      <c r="AD5" s="71"/>
      <c r="AE5" s="71"/>
      <c r="AF5" s="71"/>
      <c r="AG5" s="71"/>
      <c r="AH5" s="71"/>
      <c r="AI5" s="71"/>
      <c r="AJ5" s="71">
        <v>4</v>
      </c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>
        <v>2</v>
      </c>
      <c r="AV5" s="71"/>
      <c r="AW5" s="71"/>
      <c r="AX5" s="71">
        <v>1</v>
      </c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>
        <v>1</v>
      </c>
      <c r="BM5" s="71"/>
      <c r="BN5" s="71"/>
      <c r="BO5" s="71"/>
      <c r="BP5" s="71"/>
      <c r="BQ5" s="71"/>
      <c r="BR5" s="104">
        <v>2</v>
      </c>
      <c r="BS5" s="104"/>
      <c r="BT5" s="104"/>
      <c r="BU5" s="104"/>
      <c r="BV5" s="103">
        <v>2</v>
      </c>
      <c r="BW5" s="103"/>
      <c r="BX5" s="103"/>
      <c r="BY5" s="103"/>
      <c r="BZ5" s="103"/>
      <c r="CA5" s="108"/>
      <c r="CB5" s="108"/>
      <c r="CC5" s="108"/>
      <c r="CD5" s="108"/>
      <c r="CE5" s="108">
        <v>7</v>
      </c>
      <c r="CF5" s="108"/>
      <c r="CG5" s="108"/>
      <c r="CH5" s="108"/>
      <c r="CI5" s="108"/>
      <c r="CJ5" s="112"/>
      <c r="CK5" s="112"/>
      <c r="CL5" s="112"/>
      <c r="CM5" s="112"/>
      <c r="CN5" s="112"/>
      <c r="CO5" s="112"/>
      <c r="CP5" s="112"/>
      <c r="CQ5" s="112"/>
      <c r="CR5" s="118"/>
      <c r="CS5" s="118"/>
      <c r="CT5" s="111"/>
      <c r="CU5" s="111"/>
      <c r="CV5" s="112"/>
      <c r="CW5" s="119"/>
      <c r="CX5" s="119"/>
      <c r="CY5" s="104"/>
      <c r="CZ5" s="104"/>
      <c r="DA5" s="104"/>
      <c r="DB5" s="103"/>
      <c r="DC5" s="103">
        <v>1</v>
      </c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29">
        <v>30</v>
      </c>
      <c r="DT5" s="124"/>
    </row>
    <row r="6" ht="27" customHeight="1" spans="1:123">
      <c r="A6" s="13">
        <v>45389</v>
      </c>
      <c r="B6" s="14" t="s">
        <v>109</v>
      </c>
      <c r="C6" s="15" t="s">
        <v>98</v>
      </c>
      <c r="D6" s="16">
        <f t="shared" si="0"/>
        <v>1484</v>
      </c>
      <c r="E6" s="16">
        <v>1400</v>
      </c>
      <c r="F6" s="21">
        <v>84</v>
      </c>
      <c r="G6" s="19">
        <f t="shared" si="1"/>
        <v>0.943396226415094</v>
      </c>
      <c r="H6" s="20">
        <f t="shared" si="2"/>
        <v>0.00876010781671159</v>
      </c>
      <c r="I6" s="70">
        <f t="shared" si="3"/>
        <v>0.00876010781671159</v>
      </c>
      <c r="J6" s="71">
        <v>5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>
        <v>3</v>
      </c>
      <c r="AD6" s="71"/>
      <c r="AE6" s="71"/>
      <c r="AF6" s="71"/>
      <c r="AG6" s="71"/>
      <c r="AH6" s="71"/>
      <c r="AI6" s="71"/>
      <c r="AJ6" s="71">
        <v>5</v>
      </c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104"/>
      <c r="BS6" s="104"/>
      <c r="BT6" s="104"/>
      <c r="BU6" s="104"/>
      <c r="BV6" s="104"/>
      <c r="BW6" s="104"/>
      <c r="BX6" s="104"/>
      <c r="BY6" s="104"/>
      <c r="BZ6" s="109"/>
      <c r="CA6" s="110"/>
      <c r="CB6" s="110"/>
      <c r="CC6" s="110"/>
      <c r="CD6" s="110"/>
      <c r="CE6" s="110">
        <v>12</v>
      </c>
      <c r="CF6" s="110"/>
      <c r="CG6" s="110"/>
      <c r="CH6" s="110"/>
      <c r="CI6" s="110"/>
      <c r="CJ6" s="108">
        <v>1</v>
      </c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  <c r="CV6" s="108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104"/>
      <c r="DS6" s="29">
        <v>26</v>
      </c>
    </row>
    <row r="7" ht="27" customHeight="1" spans="1:123">
      <c r="A7" s="13">
        <v>45390</v>
      </c>
      <c r="B7" s="14" t="s">
        <v>175</v>
      </c>
      <c r="C7" s="15" t="s">
        <v>98</v>
      </c>
      <c r="D7" s="16">
        <f t="shared" si="0"/>
        <v>1551</v>
      </c>
      <c r="E7" s="17">
        <v>1450</v>
      </c>
      <c r="F7" s="18">
        <v>101</v>
      </c>
      <c r="G7" s="19">
        <f t="shared" si="1"/>
        <v>0.934880722114765</v>
      </c>
      <c r="H7" s="20">
        <f t="shared" si="2"/>
        <v>0</v>
      </c>
      <c r="I7" s="70">
        <f t="shared" si="3"/>
        <v>0.00902643455834945</v>
      </c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104"/>
      <c r="BS7" s="104"/>
      <c r="BT7" s="104"/>
      <c r="BU7" s="104"/>
      <c r="BV7" s="104"/>
      <c r="BW7" s="104"/>
      <c r="BX7" s="104"/>
      <c r="BY7" s="104"/>
      <c r="BZ7" s="109"/>
      <c r="CA7" s="110"/>
      <c r="CB7" s="110"/>
      <c r="CC7" s="110"/>
      <c r="CD7" s="110"/>
      <c r="CE7" s="110">
        <v>14</v>
      </c>
      <c r="CF7" s="110"/>
      <c r="CG7" s="110"/>
      <c r="CH7" s="110"/>
      <c r="CI7" s="110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29">
        <v>14</v>
      </c>
    </row>
    <row r="8" ht="27" customHeight="1" spans="1:123">
      <c r="A8" s="13">
        <v>45391</v>
      </c>
      <c r="B8" s="14" t="s">
        <v>176</v>
      </c>
      <c r="C8" s="15" t="s">
        <v>98</v>
      </c>
      <c r="D8" s="16">
        <f t="shared" si="0"/>
        <v>1475</v>
      </c>
      <c r="E8" s="17">
        <v>1422</v>
      </c>
      <c r="F8" s="18">
        <v>53</v>
      </c>
      <c r="G8" s="19">
        <f t="shared" si="1"/>
        <v>0.96406779661017</v>
      </c>
      <c r="H8" s="20">
        <f t="shared" si="2"/>
        <v>0</v>
      </c>
      <c r="I8" s="70">
        <f t="shared" si="3"/>
        <v>0.00542372881355932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104"/>
      <c r="BS8" s="104"/>
      <c r="BT8" s="104"/>
      <c r="BU8" s="104"/>
      <c r="BV8" s="104"/>
      <c r="BW8" s="104"/>
      <c r="BX8" s="104"/>
      <c r="BY8" s="104"/>
      <c r="BZ8" s="109"/>
      <c r="CA8" s="110"/>
      <c r="CB8" s="110"/>
      <c r="CC8" s="110"/>
      <c r="CD8" s="110"/>
      <c r="CE8" s="110">
        <v>8</v>
      </c>
      <c r="CF8" s="110"/>
      <c r="CG8" s="110"/>
      <c r="CH8" s="110"/>
      <c r="CI8" s="110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29">
        <v>8</v>
      </c>
    </row>
    <row r="9" ht="27" customHeight="1" spans="1:123">
      <c r="A9" s="13">
        <v>45392</v>
      </c>
      <c r="B9" s="14" t="s">
        <v>177</v>
      </c>
      <c r="C9" s="15" t="s">
        <v>98</v>
      </c>
      <c r="D9" s="16">
        <f t="shared" si="0"/>
        <v>1546</v>
      </c>
      <c r="E9" s="17">
        <v>1510</v>
      </c>
      <c r="F9" s="22">
        <v>36</v>
      </c>
      <c r="G9" s="19">
        <f t="shared" si="1"/>
        <v>0.976714100905563</v>
      </c>
      <c r="H9" s="20">
        <f t="shared" si="2"/>
        <v>0</v>
      </c>
      <c r="I9" s="70">
        <f t="shared" si="3"/>
        <v>0.00646830530401035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104"/>
      <c r="BS9" s="104"/>
      <c r="BT9" s="104"/>
      <c r="BU9" s="104"/>
      <c r="BV9" s="104"/>
      <c r="BW9" s="104"/>
      <c r="BX9" s="104"/>
      <c r="BY9" s="104"/>
      <c r="BZ9" s="109"/>
      <c r="CA9" s="110"/>
      <c r="CB9" s="110"/>
      <c r="CC9" s="110"/>
      <c r="CD9" s="110"/>
      <c r="CE9" s="110">
        <v>10</v>
      </c>
      <c r="CF9" s="110"/>
      <c r="CG9" s="110"/>
      <c r="CH9" s="110"/>
      <c r="CI9" s="110"/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8"/>
      <c r="CV9" s="108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29">
        <v>10</v>
      </c>
    </row>
    <row r="10" ht="27" customHeight="1" spans="1:123">
      <c r="A10" s="13">
        <v>45393</v>
      </c>
      <c r="B10" s="14" t="s">
        <v>106</v>
      </c>
      <c r="C10" s="15" t="s">
        <v>98</v>
      </c>
      <c r="D10" s="16">
        <f t="shared" si="0"/>
        <v>1183</v>
      </c>
      <c r="E10" s="23">
        <v>1098</v>
      </c>
      <c r="F10" s="22">
        <v>85</v>
      </c>
      <c r="G10" s="19">
        <f t="shared" si="1"/>
        <v>0.92814877430262</v>
      </c>
      <c r="H10" s="20">
        <f t="shared" si="2"/>
        <v>0.00929839391377853</v>
      </c>
      <c r="I10" s="70">
        <f t="shared" si="3"/>
        <v>0.0211327134404057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>
        <v>1</v>
      </c>
      <c r="AT10" s="71">
        <v>3</v>
      </c>
      <c r="AU10" s="71"/>
      <c r="AV10" s="71"/>
      <c r="AW10" s="71">
        <v>2</v>
      </c>
      <c r="AX10" s="71"/>
      <c r="AY10" s="71"/>
      <c r="AZ10" s="71">
        <v>4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>
        <v>1</v>
      </c>
      <c r="BN10" s="71"/>
      <c r="BO10" s="71"/>
      <c r="BP10" s="71"/>
      <c r="BQ10" s="71"/>
      <c r="BR10" s="104">
        <v>12</v>
      </c>
      <c r="BS10" s="104"/>
      <c r="BT10" s="104"/>
      <c r="BU10" s="104"/>
      <c r="BV10" s="104"/>
      <c r="BW10" s="104"/>
      <c r="BX10" s="104"/>
      <c r="BY10" s="104"/>
      <c r="BZ10" s="109"/>
      <c r="CA10" s="110"/>
      <c r="CB10" s="110"/>
      <c r="CC10" s="110"/>
      <c r="CD10" s="110"/>
      <c r="CE10" s="110">
        <v>11</v>
      </c>
      <c r="CF10" s="110"/>
      <c r="CG10" s="110"/>
      <c r="CH10" s="110"/>
      <c r="CI10" s="110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8"/>
      <c r="CW10" s="104"/>
      <c r="CX10" s="104"/>
      <c r="CY10" s="104"/>
      <c r="CZ10" s="104"/>
      <c r="DA10" s="104">
        <v>2</v>
      </c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29">
        <v>36</v>
      </c>
    </row>
    <row r="11" ht="27" customHeight="1" spans="1:123">
      <c r="A11" s="13">
        <v>45394</v>
      </c>
      <c r="B11" s="14" t="s">
        <v>106</v>
      </c>
      <c r="C11" s="15" t="s">
        <v>98</v>
      </c>
      <c r="D11" s="16">
        <f t="shared" si="0"/>
        <v>1558</v>
      </c>
      <c r="E11" s="24">
        <v>1480</v>
      </c>
      <c r="F11" s="22">
        <v>78</v>
      </c>
      <c r="G11" s="19">
        <f t="shared" si="1"/>
        <v>0.949935815147625</v>
      </c>
      <c r="H11" s="20">
        <f t="shared" si="2"/>
        <v>0.00898587933247754</v>
      </c>
      <c r="I11" s="70">
        <f t="shared" si="3"/>
        <v>0.0109114249037227</v>
      </c>
      <c r="J11" s="71">
        <v>1</v>
      </c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>
        <v>1</v>
      </c>
      <c r="AA11" s="71"/>
      <c r="AB11" s="71"/>
      <c r="AC11" s="71">
        <v>2</v>
      </c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>
        <v>4</v>
      </c>
      <c r="AU11" s="71"/>
      <c r="AV11" s="71"/>
      <c r="AW11" s="71"/>
      <c r="AX11" s="71"/>
      <c r="AY11" s="71"/>
      <c r="AZ11" s="71">
        <v>4</v>
      </c>
      <c r="BA11" s="71"/>
      <c r="BB11" s="71"/>
      <c r="BC11" s="71"/>
      <c r="BD11" s="71">
        <v>1</v>
      </c>
      <c r="BE11" s="71"/>
      <c r="BF11" s="71"/>
      <c r="BG11" s="71"/>
      <c r="BH11" s="71"/>
      <c r="BI11" s="71"/>
      <c r="BJ11" s="71"/>
      <c r="BK11" s="71"/>
      <c r="BL11" s="71"/>
      <c r="BM11" s="71">
        <v>1</v>
      </c>
      <c r="BN11" s="71"/>
      <c r="BO11" s="71"/>
      <c r="BP11" s="71"/>
      <c r="BQ11" s="71"/>
      <c r="BR11" s="104"/>
      <c r="BS11" s="104"/>
      <c r="BT11" s="104">
        <v>1</v>
      </c>
      <c r="BU11" s="104"/>
      <c r="BV11" s="104">
        <v>2</v>
      </c>
      <c r="BW11" s="104"/>
      <c r="BX11" s="104"/>
      <c r="BY11" s="104"/>
      <c r="BZ11" s="109"/>
      <c r="CA11" s="110"/>
      <c r="CB11" s="110"/>
      <c r="CC11" s="110"/>
      <c r="CD11" s="110"/>
      <c r="CE11" s="110">
        <v>12</v>
      </c>
      <c r="CF11" s="110"/>
      <c r="CG11" s="110"/>
      <c r="CH11" s="110"/>
      <c r="CI11" s="110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8"/>
      <c r="CV11" s="108"/>
      <c r="CW11" s="104"/>
      <c r="CX11" s="104"/>
      <c r="CY11" s="104"/>
      <c r="CZ11" s="104"/>
      <c r="DA11" s="104">
        <v>1</v>
      </c>
      <c r="DB11" s="104">
        <v>1</v>
      </c>
      <c r="DC11" s="104"/>
      <c r="DD11" s="104"/>
      <c r="DE11" s="104"/>
      <c r="DF11" s="104"/>
      <c r="DG11" s="104"/>
      <c r="DH11" s="104"/>
      <c r="DI11" s="104"/>
      <c r="DJ11" s="104"/>
      <c r="DK11" s="104"/>
      <c r="DL11" s="104"/>
      <c r="DM11" s="104"/>
      <c r="DN11" s="104"/>
      <c r="DO11" s="104"/>
      <c r="DP11" s="104"/>
      <c r="DQ11" s="104"/>
      <c r="DR11" s="104"/>
      <c r="DS11" s="29">
        <v>31</v>
      </c>
    </row>
    <row r="12" ht="27" customHeight="1" spans="1:123">
      <c r="A12" s="13">
        <v>45397</v>
      </c>
      <c r="B12" s="14" t="s">
        <v>106</v>
      </c>
      <c r="C12" s="15" t="s">
        <v>98</v>
      </c>
      <c r="D12" s="16">
        <f t="shared" si="0"/>
        <v>1720</v>
      </c>
      <c r="E12" s="25">
        <v>1585</v>
      </c>
      <c r="F12" s="22">
        <v>135</v>
      </c>
      <c r="G12" s="19">
        <f t="shared" si="1"/>
        <v>0.921511627906977</v>
      </c>
      <c r="H12" s="20">
        <f t="shared" si="2"/>
        <v>0.00930232558139535</v>
      </c>
      <c r="I12" s="70">
        <f t="shared" si="3"/>
        <v>0.0116279069767442</v>
      </c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>
        <v>1</v>
      </c>
      <c r="AD12" s="71"/>
      <c r="AE12" s="71"/>
      <c r="AF12" s="71"/>
      <c r="AG12" s="71"/>
      <c r="AH12" s="71"/>
      <c r="AI12" s="71">
        <v>1</v>
      </c>
      <c r="AJ12" s="71"/>
      <c r="AK12" s="71"/>
      <c r="AL12" s="71"/>
      <c r="AM12" s="71"/>
      <c r="AN12" s="71">
        <v>1</v>
      </c>
      <c r="AO12" s="71"/>
      <c r="AP12" s="71"/>
      <c r="AQ12" s="71"/>
      <c r="AR12" s="71"/>
      <c r="AS12" s="71"/>
      <c r="AT12" s="71">
        <v>2</v>
      </c>
      <c r="AU12" s="71"/>
      <c r="AV12" s="71"/>
      <c r="AW12" s="71"/>
      <c r="AX12" s="71"/>
      <c r="AY12" s="71"/>
      <c r="AZ12" s="71">
        <v>6</v>
      </c>
      <c r="BA12" s="71"/>
      <c r="BB12" s="71"/>
      <c r="BC12" s="71"/>
      <c r="BD12" s="71">
        <v>2</v>
      </c>
      <c r="BE12" s="71"/>
      <c r="BF12" s="71">
        <v>2</v>
      </c>
      <c r="BG12" s="71"/>
      <c r="BH12" s="71"/>
      <c r="BI12" s="71">
        <v>1</v>
      </c>
      <c r="BJ12" s="71"/>
      <c r="BK12" s="71"/>
      <c r="BL12" s="71"/>
      <c r="BM12" s="71"/>
      <c r="BN12" s="71"/>
      <c r="BO12" s="71"/>
      <c r="BP12" s="71"/>
      <c r="BQ12" s="71"/>
      <c r="BR12" s="104">
        <v>1</v>
      </c>
      <c r="BS12" s="104"/>
      <c r="BT12" s="104"/>
      <c r="BU12" s="104"/>
      <c r="BV12" s="104"/>
      <c r="BW12" s="104"/>
      <c r="BX12" s="104"/>
      <c r="BY12" s="104"/>
      <c r="BZ12" s="109"/>
      <c r="CA12" s="110"/>
      <c r="CB12" s="110"/>
      <c r="CC12" s="110"/>
      <c r="CD12" s="110"/>
      <c r="CE12" s="110">
        <v>14</v>
      </c>
      <c r="CF12" s="110"/>
      <c r="CG12" s="110"/>
      <c r="CH12" s="110"/>
      <c r="CI12" s="110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>
        <v>1</v>
      </c>
      <c r="CT12" s="108"/>
      <c r="CU12" s="108">
        <v>1</v>
      </c>
      <c r="CV12" s="108"/>
      <c r="CW12" s="104"/>
      <c r="CX12" s="104"/>
      <c r="CY12" s="104"/>
      <c r="CZ12" s="104">
        <v>2</v>
      </c>
      <c r="DA12" s="104">
        <v>1</v>
      </c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29">
        <v>36</v>
      </c>
    </row>
    <row r="13" ht="27" customHeight="1" spans="1:123">
      <c r="A13" s="13">
        <v>45398</v>
      </c>
      <c r="B13" s="14" t="s">
        <v>178</v>
      </c>
      <c r="C13" s="15" t="s">
        <v>98</v>
      </c>
      <c r="D13" s="16">
        <f t="shared" si="0"/>
        <v>1173</v>
      </c>
      <c r="E13" s="25">
        <v>1130</v>
      </c>
      <c r="F13" s="22">
        <v>43</v>
      </c>
      <c r="G13" s="19">
        <f t="shared" si="1"/>
        <v>0.963341858482523</v>
      </c>
      <c r="H13" s="20">
        <f t="shared" si="2"/>
        <v>0.0196078431372549</v>
      </c>
      <c r="I13" s="70">
        <f t="shared" si="3"/>
        <v>0.0119352088661552</v>
      </c>
      <c r="J13" s="71">
        <v>4</v>
      </c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>
        <v>1</v>
      </c>
      <c r="AA13" s="71"/>
      <c r="AB13" s="71"/>
      <c r="AC13" s="71">
        <v>4</v>
      </c>
      <c r="AD13" s="71"/>
      <c r="AE13" s="71"/>
      <c r="AF13" s="71"/>
      <c r="AG13" s="71"/>
      <c r="AH13" s="71"/>
      <c r="AI13" s="71">
        <v>1</v>
      </c>
      <c r="AJ13" s="71">
        <v>6</v>
      </c>
      <c r="AK13" s="71"/>
      <c r="AL13" s="71">
        <v>1</v>
      </c>
      <c r="AM13" s="71"/>
      <c r="AN13" s="71">
        <v>1</v>
      </c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>
        <v>1</v>
      </c>
      <c r="BE13" s="71">
        <v>1</v>
      </c>
      <c r="BF13" s="71"/>
      <c r="BG13" s="71"/>
      <c r="BH13" s="71">
        <v>2</v>
      </c>
      <c r="BI13" s="71"/>
      <c r="BJ13" s="71"/>
      <c r="BK13" s="71"/>
      <c r="BL13" s="71"/>
      <c r="BM13" s="71">
        <v>1</v>
      </c>
      <c r="BN13" s="71"/>
      <c r="BO13" s="71"/>
      <c r="BP13" s="71"/>
      <c r="BQ13" s="71"/>
      <c r="BR13" s="104"/>
      <c r="BS13" s="104"/>
      <c r="BT13" s="104"/>
      <c r="BU13" s="104"/>
      <c r="BV13" s="104">
        <v>1</v>
      </c>
      <c r="BW13" s="104">
        <v>1</v>
      </c>
      <c r="BX13" s="104"/>
      <c r="BY13" s="104"/>
      <c r="BZ13" s="109"/>
      <c r="CA13" s="110">
        <v>1</v>
      </c>
      <c r="CB13" s="110"/>
      <c r="CC13" s="110"/>
      <c r="CD13" s="110"/>
      <c r="CE13" s="110">
        <v>6</v>
      </c>
      <c r="CF13" s="110"/>
      <c r="CG13" s="110"/>
      <c r="CH13" s="110"/>
      <c r="CI13" s="110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8"/>
      <c r="CV13" s="108"/>
      <c r="CW13" s="104"/>
      <c r="CX13" s="104"/>
      <c r="CY13" s="104"/>
      <c r="CZ13" s="104"/>
      <c r="DA13" s="104">
        <v>1</v>
      </c>
      <c r="DB13" s="104"/>
      <c r="DC13" s="104"/>
      <c r="DD13" s="104"/>
      <c r="DE13" s="104"/>
      <c r="DF13" s="104">
        <v>2</v>
      </c>
      <c r="DG13" s="104"/>
      <c r="DH13" s="104"/>
      <c r="DI13" s="104"/>
      <c r="DJ13" s="104"/>
      <c r="DK13" s="104">
        <v>2</v>
      </c>
      <c r="DL13" s="104"/>
      <c r="DM13" s="104"/>
      <c r="DN13" s="104"/>
      <c r="DO13" s="104"/>
      <c r="DP13" s="104"/>
      <c r="DQ13" s="104"/>
      <c r="DR13" s="104"/>
      <c r="DS13" s="29">
        <v>37</v>
      </c>
    </row>
    <row r="14" ht="27" customHeight="1" spans="1:123">
      <c r="A14" s="13">
        <v>45399</v>
      </c>
      <c r="B14" s="14" t="s">
        <v>179</v>
      </c>
      <c r="C14" s="15" t="s">
        <v>98</v>
      </c>
      <c r="D14" s="16">
        <f t="shared" si="0"/>
        <v>1354</v>
      </c>
      <c r="E14" s="17">
        <v>1281</v>
      </c>
      <c r="F14" s="22">
        <v>73</v>
      </c>
      <c r="G14" s="19">
        <f t="shared" si="1"/>
        <v>0.946085672082718</v>
      </c>
      <c r="H14" s="20">
        <f t="shared" si="2"/>
        <v>0.0295420974889217</v>
      </c>
      <c r="I14" s="70">
        <f t="shared" si="3"/>
        <v>0.00812407680945347</v>
      </c>
      <c r="J14" s="71">
        <v>7</v>
      </c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>
        <v>1</v>
      </c>
      <c r="V14" s="71"/>
      <c r="W14" s="71"/>
      <c r="X14" s="71"/>
      <c r="Y14" s="71"/>
      <c r="Z14" s="71"/>
      <c r="AA14" s="71"/>
      <c r="AB14" s="71">
        <v>1</v>
      </c>
      <c r="AC14" s="71">
        <v>6</v>
      </c>
      <c r="AD14" s="71"/>
      <c r="AE14" s="71"/>
      <c r="AF14" s="71"/>
      <c r="AG14" s="71"/>
      <c r="AH14" s="71"/>
      <c r="AI14" s="71"/>
      <c r="AJ14" s="71">
        <v>16</v>
      </c>
      <c r="AK14" s="71"/>
      <c r="AL14" s="71"/>
      <c r="AM14" s="71"/>
      <c r="AN14" s="71">
        <v>1</v>
      </c>
      <c r="AO14" s="71"/>
      <c r="AP14" s="71"/>
      <c r="AQ14" s="71"/>
      <c r="AR14" s="71"/>
      <c r="AS14" s="71">
        <v>1</v>
      </c>
      <c r="AT14" s="71"/>
      <c r="AU14" s="71"/>
      <c r="AV14" s="71">
        <v>2</v>
      </c>
      <c r="AW14" s="71"/>
      <c r="AX14" s="71"/>
      <c r="AY14" s="71"/>
      <c r="AZ14" s="71">
        <v>2</v>
      </c>
      <c r="BA14" s="71"/>
      <c r="BB14" s="71"/>
      <c r="BC14" s="71"/>
      <c r="BD14" s="71">
        <v>1</v>
      </c>
      <c r="BE14" s="71"/>
      <c r="BF14" s="71">
        <v>2</v>
      </c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104">
        <v>1</v>
      </c>
      <c r="BS14" s="104"/>
      <c r="BT14" s="104"/>
      <c r="BU14" s="104"/>
      <c r="BV14" s="104"/>
      <c r="BW14" s="104"/>
      <c r="BX14" s="104"/>
      <c r="BY14" s="104"/>
      <c r="BZ14" s="109"/>
      <c r="CA14" s="110">
        <v>1</v>
      </c>
      <c r="CB14" s="110"/>
      <c r="CC14" s="110"/>
      <c r="CD14" s="110"/>
      <c r="CE14" s="110">
        <v>7</v>
      </c>
      <c r="CF14" s="110"/>
      <c r="CG14" s="110"/>
      <c r="CH14" s="110"/>
      <c r="CI14" s="110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4">
        <v>1</v>
      </c>
      <c r="CX14" s="104"/>
      <c r="CY14" s="104"/>
      <c r="CZ14" s="104"/>
      <c r="DA14" s="104"/>
      <c r="DB14" s="104"/>
      <c r="DC14" s="104">
        <v>1</v>
      </c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29">
        <v>51</v>
      </c>
    </row>
    <row r="15" ht="27" customHeight="1" spans="1:123">
      <c r="A15" s="13">
        <v>45400</v>
      </c>
      <c r="B15" s="14" t="s">
        <v>146</v>
      </c>
      <c r="C15" s="15" t="s">
        <v>98</v>
      </c>
      <c r="D15" s="16">
        <f t="shared" si="0"/>
        <v>1449</v>
      </c>
      <c r="E15" s="17">
        <v>1380</v>
      </c>
      <c r="F15" s="22">
        <v>69</v>
      </c>
      <c r="G15" s="19">
        <f t="shared" si="1"/>
        <v>0.952380952380952</v>
      </c>
      <c r="H15" s="20">
        <f t="shared" si="2"/>
        <v>0.0179434092477571</v>
      </c>
      <c r="I15" s="70">
        <f t="shared" si="3"/>
        <v>0.0117322291235335</v>
      </c>
      <c r="J15" s="71">
        <v>1</v>
      </c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>
        <v>2</v>
      </c>
      <c r="AD15" s="71"/>
      <c r="AE15" s="71"/>
      <c r="AF15" s="71"/>
      <c r="AG15" s="71"/>
      <c r="AH15" s="71"/>
      <c r="AI15" s="71"/>
      <c r="AJ15" s="71"/>
      <c r="AK15" s="71"/>
      <c r="AL15" s="71">
        <v>12</v>
      </c>
      <c r="AM15" s="71"/>
      <c r="AN15" s="71"/>
      <c r="AO15" s="71"/>
      <c r="AP15" s="71"/>
      <c r="AQ15" s="71"/>
      <c r="AR15" s="71"/>
      <c r="AS15" s="71">
        <v>1</v>
      </c>
      <c r="AT15" s="71"/>
      <c r="AU15" s="71"/>
      <c r="AV15" s="71">
        <v>2</v>
      </c>
      <c r="AW15" s="71"/>
      <c r="AX15" s="71"/>
      <c r="AY15" s="71"/>
      <c r="AZ15" s="71"/>
      <c r="BA15" s="71">
        <v>4</v>
      </c>
      <c r="BB15" s="71"/>
      <c r="BC15" s="71">
        <v>1</v>
      </c>
      <c r="BD15" s="71"/>
      <c r="BE15" s="71"/>
      <c r="BF15" s="71">
        <v>2</v>
      </c>
      <c r="BG15" s="71"/>
      <c r="BH15" s="71"/>
      <c r="BI15" s="71">
        <v>1</v>
      </c>
      <c r="BJ15" s="71"/>
      <c r="BK15" s="71"/>
      <c r="BL15" s="71"/>
      <c r="BM15" s="71"/>
      <c r="BN15" s="71"/>
      <c r="BO15" s="71"/>
      <c r="BP15" s="71"/>
      <c r="BQ15" s="71"/>
      <c r="BR15" s="104"/>
      <c r="BS15" s="104"/>
      <c r="BT15" s="104"/>
      <c r="BU15" s="104"/>
      <c r="BV15" s="104"/>
      <c r="BW15" s="104"/>
      <c r="BX15" s="104"/>
      <c r="BY15" s="104"/>
      <c r="BZ15" s="109"/>
      <c r="CA15" s="110"/>
      <c r="CB15" s="110"/>
      <c r="CC15" s="110"/>
      <c r="CD15" s="110"/>
      <c r="CE15" s="110">
        <v>9</v>
      </c>
      <c r="CF15" s="110"/>
      <c r="CG15" s="110"/>
      <c r="CH15" s="110"/>
      <c r="CI15" s="110">
        <v>1</v>
      </c>
      <c r="CJ15" s="108"/>
      <c r="CK15" s="108"/>
      <c r="CL15" s="108"/>
      <c r="CM15" s="108"/>
      <c r="CN15" s="108"/>
      <c r="CO15" s="108"/>
      <c r="CP15" s="108"/>
      <c r="CQ15" s="108"/>
      <c r="CR15" s="108"/>
      <c r="CS15" s="108">
        <v>3</v>
      </c>
      <c r="CT15" s="108"/>
      <c r="CU15" s="108">
        <v>1</v>
      </c>
      <c r="CV15" s="108">
        <v>2</v>
      </c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>
        <v>1</v>
      </c>
      <c r="DK15" s="104"/>
      <c r="DL15" s="104"/>
      <c r="DM15" s="104"/>
      <c r="DN15" s="104"/>
      <c r="DO15" s="104"/>
      <c r="DP15" s="104"/>
      <c r="DQ15" s="104"/>
      <c r="DR15" s="104"/>
      <c r="DS15" s="29">
        <v>43</v>
      </c>
    </row>
    <row r="16" ht="27" customHeight="1" spans="1:123">
      <c r="A16" s="13">
        <v>45401</v>
      </c>
      <c r="B16" s="14" t="s">
        <v>180</v>
      </c>
      <c r="C16" s="15" t="s">
        <v>98</v>
      </c>
      <c r="D16" s="16">
        <f t="shared" si="0"/>
        <v>1088</v>
      </c>
      <c r="E16" s="17">
        <v>1020</v>
      </c>
      <c r="F16" s="22">
        <v>68</v>
      </c>
      <c r="G16" s="19">
        <f t="shared" si="1"/>
        <v>0.9375</v>
      </c>
      <c r="H16" s="20">
        <f t="shared" si="2"/>
        <v>0.0238970588235294</v>
      </c>
      <c r="I16" s="70">
        <f t="shared" si="3"/>
        <v>0.015625</v>
      </c>
      <c r="J16" s="71">
        <v>3</v>
      </c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>
        <v>2</v>
      </c>
      <c r="V16" s="71"/>
      <c r="W16" s="71"/>
      <c r="X16" s="71"/>
      <c r="Y16" s="71"/>
      <c r="Z16" s="71"/>
      <c r="AA16" s="71"/>
      <c r="AB16" s="71"/>
      <c r="AC16" s="71">
        <v>9</v>
      </c>
      <c r="AD16" s="71"/>
      <c r="AE16" s="71"/>
      <c r="AF16" s="71"/>
      <c r="AG16" s="71"/>
      <c r="AH16" s="71"/>
      <c r="AI16" s="71"/>
      <c r="AJ16" s="71"/>
      <c r="AK16" s="71"/>
      <c r="AL16" s="71">
        <v>2</v>
      </c>
      <c r="AM16" s="71"/>
      <c r="AN16" s="71"/>
      <c r="AO16" s="71"/>
      <c r="AP16" s="71"/>
      <c r="AQ16" s="71"/>
      <c r="AR16" s="71"/>
      <c r="AS16" s="71">
        <v>1</v>
      </c>
      <c r="AT16" s="71"/>
      <c r="AU16" s="71"/>
      <c r="AV16" s="71">
        <v>3</v>
      </c>
      <c r="AW16" s="71">
        <v>1</v>
      </c>
      <c r="AX16" s="71"/>
      <c r="AY16" s="71"/>
      <c r="AZ16" s="71"/>
      <c r="BA16" s="71"/>
      <c r="BB16" s="71"/>
      <c r="BC16" s="71">
        <v>1</v>
      </c>
      <c r="BD16" s="71">
        <v>1</v>
      </c>
      <c r="BE16" s="71">
        <v>1</v>
      </c>
      <c r="BF16" s="71"/>
      <c r="BG16" s="71"/>
      <c r="BH16" s="71"/>
      <c r="BI16" s="71"/>
      <c r="BJ16" s="71"/>
      <c r="BK16" s="71"/>
      <c r="BL16" s="71"/>
      <c r="BM16" s="71">
        <v>2</v>
      </c>
      <c r="BN16" s="71"/>
      <c r="BO16" s="71"/>
      <c r="BP16" s="71"/>
      <c r="BQ16" s="71"/>
      <c r="BR16" s="104"/>
      <c r="BS16" s="104"/>
      <c r="BT16" s="104">
        <v>1</v>
      </c>
      <c r="BU16" s="104"/>
      <c r="BV16" s="104"/>
      <c r="BW16" s="104">
        <v>1</v>
      </c>
      <c r="BX16" s="104"/>
      <c r="BY16" s="104"/>
      <c r="BZ16" s="109"/>
      <c r="CA16" s="110"/>
      <c r="CB16" s="110"/>
      <c r="CC16" s="110"/>
      <c r="CD16" s="110"/>
      <c r="CE16" s="110">
        <v>14</v>
      </c>
      <c r="CF16" s="110"/>
      <c r="CG16" s="110"/>
      <c r="CH16" s="110"/>
      <c r="CI16" s="110"/>
      <c r="CJ16" s="108"/>
      <c r="CK16" s="108"/>
      <c r="CL16" s="108">
        <v>1</v>
      </c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4"/>
      <c r="DI16" s="104"/>
      <c r="DJ16" s="104"/>
      <c r="DK16" s="104"/>
      <c r="DL16" s="104"/>
      <c r="DM16" s="104"/>
      <c r="DN16" s="104"/>
      <c r="DO16" s="104"/>
      <c r="DP16" s="104"/>
      <c r="DQ16" s="104"/>
      <c r="DR16" s="104"/>
      <c r="DS16" s="29">
        <v>43</v>
      </c>
    </row>
    <row r="17" ht="27" customHeight="1" spans="1:123">
      <c r="A17" s="13">
        <v>45405</v>
      </c>
      <c r="B17" s="14" t="s">
        <v>181</v>
      </c>
      <c r="C17" s="15" t="s">
        <v>148</v>
      </c>
      <c r="D17" s="16">
        <f t="shared" si="0"/>
        <v>873</v>
      </c>
      <c r="E17" s="17">
        <v>796</v>
      </c>
      <c r="F17" s="22">
        <v>77</v>
      </c>
      <c r="G17" s="19">
        <f t="shared" si="1"/>
        <v>0.911798396334479</v>
      </c>
      <c r="H17" s="20">
        <f t="shared" si="2"/>
        <v>0.00572737686139748</v>
      </c>
      <c r="I17" s="70">
        <f t="shared" si="3"/>
        <v>0.00572737686139748</v>
      </c>
      <c r="J17" s="71">
        <v>2</v>
      </c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>
        <v>1</v>
      </c>
      <c r="V17" s="71"/>
      <c r="W17" s="71"/>
      <c r="X17" s="71"/>
      <c r="Y17" s="71"/>
      <c r="Z17" s="71"/>
      <c r="AA17" s="71"/>
      <c r="AB17" s="71"/>
      <c r="AC17" s="71">
        <v>2</v>
      </c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104"/>
      <c r="BS17" s="104"/>
      <c r="BT17" s="104"/>
      <c r="BU17" s="104"/>
      <c r="BV17" s="104"/>
      <c r="BW17" s="104"/>
      <c r="BX17" s="104"/>
      <c r="BY17" s="104"/>
      <c r="BZ17" s="109"/>
      <c r="CA17" s="110"/>
      <c r="CB17" s="110"/>
      <c r="CC17" s="110"/>
      <c r="CD17" s="110"/>
      <c r="CE17" s="110">
        <v>5</v>
      </c>
      <c r="CF17" s="110"/>
      <c r="CG17" s="110"/>
      <c r="CH17" s="110"/>
      <c r="CI17" s="110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4"/>
      <c r="CX17" s="104"/>
      <c r="CY17" s="104"/>
      <c r="CZ17" s="104"/>
      <c r="DA17" s="104"/>
      <c r="DB17" s="104"/>
      <c r="DC17" s="104"/>
      <c r="DD17" s="104"/>
      <c r="DE17" s="104"/>
      <c r="DF17" s="104"/>
      <c r="DG17" s="104"/>
      <c r="DH17" s="104"/>
      <c r="DI17" s="104"/>
      <c r="DJ17" s="104"/>
      <c r="DK17" s="104"/>
      <c r="DL17" s="104"/>
      <c r="DM17" s="104"/>
      <c r="DN17" s="104"/>
      <c r="DO17" s="104"/>
      <c r="DP17" s="104"/>
      <c r="DQ17" s="104"/>
      <c r="DR17" s="104"/>
      <c r="DS17" s="29">
        <v>10</v>
      </c>
    </row>
    <row r="18" ht="27" customHeight="1" spans="1:123">
      <c r="A18" s="13">
        <v>45406</v>
      </c>
      <c r="B18" s="14" t="s">
        <v>180</v>
      </c>
      <c r="C18" s="15" t="s">
        <v>148</v>
      </c>
      <c r="D18" s="16">
        <f t="shared" si="0"/>
        <v>1559</v>
      </c>
      <c r="E18" s="17">
        <v>1501</v>
      </c>
      <c r="F18" s="22">
        <v>58</v>
      </c>
      <c r="G18" s="19">
        <f t="shared" si="1"/>
        <v>0.962796664528544</v>
      </c>
      <c r="H18" s="20">
        <f t="shared" si="2"/>
        <v>0.00833867864015394</v>
      </c>
      <c r="I18" s="70">
        <f t="shared" si="3"/>
        <v>0.00962155227710071</v>
      </c>
      <c r="J18" s="71">
        <v>5</v>
      </c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>
        <v>1</v>
      </c>
      <c r="V18" s="71"/>
      <c r="W18" s="71"/>
      <c r="X18" s="71"/>
      <c r="Y18" s="71"/>
      <c r="Z18" s="71"/>
      <c r="AA18" s="71"/>
      <c r="AB18" s="71"/>
      <c r="AC18" s="71">
        <v>2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>
        <v>2</v>
      </c>
      <c r="AW18" s="71"/>
      <c r="AX18" s="71"/>
      <c r="AY18" s="71"/>
      <c r="AZ18" s="71"/>
      <c r="BA18" s="71"/>
      <c r="BB18" s="71"/>
      <c r="BC18" s="71"/>
      <c r="BD18" s="71">
        <v>2</v>
      </c>
      <c r="BE18" s="71"/>
      <c r="BF18" s="71">
        <v>1</v>
      </c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104">
        <v>1</v>
      </c>
      <c r="BS18" s="104"/>
      <c r="BT18" s="104"/>
      <c r="BU18" s="104"/>
      <c r="BV18" s="104"/>
      <c r="BW18" s="104"/>
      <c r="BX18" s="104"/>
      <c r="BY18" s="104"/>
      <c r="BZ18" s="109"/>
      <c r="CA18" s="110"/>
      <c r="CB18" s="110"/>
      <c r="CC18" s="110"/>
      <c r="CD18" s="110"/>
      <c r="CE18" s="110">
        <v>14</v>
      </c>
      <c r="CF18" s="110"/>
      <c r="CG18" s="110"/>
      <c r="CH18" s="110"/>
      <c r="CI18" s="110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29">
        <v>28</v>
      </c>
    </row>
    <row r="19" ht="27" customHeight="1" spans="1:123">
      <c r="A19" s="13">
        <v>45407</v>
      </c>
      <c r="B19" s="14" t="s">
        <v>182</v>
      </c>
      <c r="C19" s="15" t="s">
        <v>148</v>
      </c>
      <c r="D19" s="16">
        <f t="shared" si="0"/>
        <v>1056</v>
      </c>
      <c r="E19" s="17">
        <v>996</v>
      </c>
      <c r="F19" s="22">
        <v>60</v>
      </c>
      <c r="G19" s="19">
        <f t="shared" si="1"/>
        <v>0.943181818181818</v>
      </c>
      <c r="H19" s="20">
        <f t="shared" si="2"/>
        <v>0.0142045454545455</v>
      </c>
      <c r="I19" s="70">
        <f t="shared" si="3"/>
        <v>0.0123106060606061</v>
      </c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>
        <v>2</v>
      </c>
      <c r="U19" s="71">
        <v>1</v>
      </c>
      <c r="V19" s="71"/>
      <c r="W19" s="71">
        <v>1</v>
      </c>
      <c r="X19" s="71"/>
      <c r="Y19" s="71"/>
      <c r="Z19" s="71"/>
      <c r="AA19" s="71"/>
      <c r="AB19" s="71"/>
      <c r="AC19" s="71">
        <v>3</v>
      </c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>
        <v>1</v>
      </c>
      <c r="AQ19" s="71"/>
      <c r="AR19" s="71"/>
      <c r="AS19" s="71"/>
      <c r="AT19" s="71"/>
      <c r="AU19" s="71"/>
      <c r="AV19" s="71">
        <v>3</v>
      </c>
      <c r="AW19" s="71"/>
      <c r="AX19" s="71"/>
      <c r="AY19" s="71"/>
      <c r="AZ19" s="71"/>
      <c r="BA19" s="71"/>
      <c r="BB19" s="71"/>
      <c r="BC19" s="71">
        <v>3</v>
      </c>
      <c r="BD19" s="71"/>
      <c r="BE19" s="71">
        <v>1</v>
      </c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104"/>
      <c r="BS19" s="104"/>
      <c r="BT19" s="104"/>
      <c r="BU19" s="104"/>
      <c r="BV19" s="104">
        <v>2</v>
      </c>
      <c r="BW19" s="104"/>
      <c r="BX19" s="104"/>
      <c r="BY19" s="104"/>
      <c r="BZ19" s="109"/>
      <c r="CA19" s="110"/>
      <c r="CB19" s="110"/>
      <c r="CC19" s="110"/>
      <c r="CD19" s="110"/>
      <c r="CE19" s="110">
        <v>9</v>
      </c>
      <c r="CF19" s="110"/>
      <c r="CG19" s="110"/>
      <c r="CH19" s="110"/>
      <c r="CI19" s="110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>
        <v>2</v>
      </c>
      <c r="CV19" s="108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29">
        <v>28</v>
      </c>
    </row>
    <row r="20" ht="27" customHeight="1" spans="1:123">
      <c r="A20" s="13">
        <v>45408</v>
      </c>
      <c r="B20" s="14" t="s">
        <v>183</v>
      </c>
      <c r="C20" s="15" t="s">
        <v>148</v>
      </c>
      <c r="D20" s="16">
        <f t="shared" si="0"/>
        <v>1075</v>
      </c>
      <c r="E20" s="17">
        <v>1001</v>
      </c>
      <c r="F20" s="22">
        <v>74</v>
      </c>
      <c r="G20" s="19">
        <f t="shared" si="1"/>
        <v>0.931162790697674</v>
      </c>
      <c r="H20" s="20">
        <f t="shared" si="2"/>
        <v>0.0102325581395349</v>
      </c>
      <c r="I20" s="70">
        <f t="shared" si="3"/>
        <v>0.0167441860465116</v>
      </c>
      <c r="J20" s="71">
        <v>5</v>
      </c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>
        <v>3</v>
      </c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>
        <v>2</v>
      </c>
      <c r="BK20" s="71">
        <v>1</v>
      </c>
      <c r="BL20" s="71"/>
      <c r="BM20" s="71"/>
      <c r="BN20" s="71"/>
      <c r="BO20" s="71"/>
      <c r="BP20" s="71"/>
      <c r="BQ20" s="71"/>
      <c r="BR20" s="104"/>
      <c r="BS20" s="104"/>
      <c r="BT20" s="104"/>
      <c r="BU20" s="104"/>
      <c r="BV20" s="104"/>
      <c r="BW20" s="104"/>
      <c r="BX20" s="104"/>
      <c r="BY20" s="104"/>
      <c r="BZ20" s="109"/>
      <c r="CA20" s="110"/>
      <c r="CB20" s="110"/>
      <c r="CC20" s="110"/>
      <c r="CD20" s="110"/>
      <c r="CE20" s="110">
        <v>17</v>
      </c>
      <c r="CF20" s="110"/>
      <c r="CG20" s="110"/>
      <c r="CH20" s="110"/>
      <c r="CI20" s="110"/>
      <c r="CJ20" s="108">
        <v>1</v>
      </c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4"/>
      <c r="DS20" s="29">
        <v>29</v>
      </c>
    </row>
    <row r="21" ht="27" customHeight="1" spans="1:123">
      <c r="A21" s="13">
        <v>45410</v>
      </c>
      <c r="B21" s="14" t="s">
        <v>184</v>
      </c>
      <c r="C21" s="15" t="s">
        <v>185</v>
      </c>
      <c r="D21" s="16">
        <f t="shared" si="0"/>
        <v>1198</v>
      </c>
      <c r="E21" s="17">
        <v>1120</v>
      </c>
      <c r="F21" s="22">
        <v>78</v>
      </c>
      <c r="G21" s="19">
        <f t="shared" si="1"/>
        <v>0.934891485809683</v>
      </c>
      <c r="H21" s="20">
        <f t="shared" si="2"/>
        <v>0.00667779632721202</v>
      </c>
      <c r="I21" s="70">
        <f t="shared" si="3"/>
        <v>0.0141903171953255</v>
      </c>
      <c r="J21" s="71">
        <v>1</v>
      </c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>
        <v>1</v>
      </c>
      <c r="X21" s="71"/>
      <c r="Y21" s="71"/>
      <c r="Z21" s="71"/>
      <c r="AA21" s="71"/>
      <c r="AB21" s="71"/>
      <c r="AC21" s="71">
        <v>1</v>
      </c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>
        <v>1</v>
      </c>
      <c r="AW21" s="71"/>
      <c r="AX21" s="71"/>
      <c r="AY21" s="71"/>
      <c r="AZ21" s="71"/>
      <c r="BA21" s="71"/>
      <c r="BB21" s="71"/>
      <c r="BC21" s="71"/>
      <c r="BD21" s="71"/>
      <c r="BE21" s="71">
        <v>1</v>
      </c>
      <c r="BF21" s="71">
        <v>1</v>
      </c>
      <c r="BG21" s="71"/>
      <c r="BH21" s="71">
        <v>1</v>
      </c>
      <c r="BI21" s="71"/>
      <c r="BJ21" s="71">
        <v>1</v>
      </c>
      <c r="BK21" s="71"/>
      <c r="BL21" s="71"/>
      <c r="BM21" s="71"/>
      <c r="BN21" s="71"/>
      <c r="BO21" s="71"/>
      <c r="BP21" s="71"/>
      <c r="BQ21" s="71"/>
      <c r="BR21" s="104"/>
      <c r="BS21" s="104"/>
      <c r="BT21" s="104"/>
      <c r="BU21" s="104"/>
      <c r="BV21" s="104"/>
      <c r="BW21" s="104"/>
      <c r="BX21" s="104"/>
      <c r="BY21" s="104"/>
      <c r="BZ21" s="109"/>
      <c r="CA21" s="110"/>
      <c r="CB21" s="110"/>
      <c r="CC21" s="110"/>
      <c r="CD21" s="110"/>
      <c r="CE21" s="110">
        <v>13</v>
      </c>
      <c r="CF21" s="110"/>
      <c r="CG21" s="110"/>
      <c r="CH21" s="110"/>
      <c r="CI21" s="110"/>
      <c r="CJ21" s="108">
        <v>1</v>
      </c>
      <c r="CK21" s="108">
        <v>1</v>
      </c>
      <c r="CL21" s="108">
        <v>1</v>
      </c>
      <c r="CM21" s="108">
        <v>1</v>
      </c>
      <c r="CN21" s="108"/>
      <c r="CO21" s="108"/>
      <c r="CP21" s="108"/>
      <c r="CQ21" s="108"/>
      <c r="CR21" s="108"/>
      <c r="CS21" s="108"/>
      <c r="CT21" s="108"/>
      <c r="CU21" s="108"/>
      <c r="CV21" s="108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29">
        <v>25</v>
      </c>
    </row>
    <row r="22" ht="29.25" customHeight="1" spans="1:123">
      <c r="A22" s="13">
        <v>45411</v>
      </c>
      <c r="B22" s="14" t="s">
        <v>186</v>
      </c>
      <c r="C22" s="15" t="s">
        <v>187</v>
      </c>
      <c r="D22" s="16">
        <f t="shared" si="0"/>
        <v>860</v>
      </c>
      <c r="E22" s="17">
        <v>837</v>
      </c>
      <c r="F22" s="22">
        <v>23</v>
      </c>
      <c r="G22" s="19">
        <f t="shared" si="1"/>
        <v>0.973255813953488</v>
      </c>
      <c r="H22" s="20">
        <f t="shared" si="2"/>
        <v>0.00930232558139535</v>
      </c>
      <c r="I22" s="70">
        <f t="shared" si="3"/>
        <v>0.00581395348837209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>
        <v>1</v>
      </c>
      <c r="AJ22" s="71">
        <v>2</v>
      </c>
      <c r="AK22" s="71"/>
      <c r="AL22" s="71">
        <v>1</v>
      </c>
      <c r="AM22" s="71"/>
      <c r="AN22" s="71">
        <v>1</v>
      </c>
      <c r="AO22" s="71"/>
      <c r="AP22" s="71"/>
      <c r="AQ22" s="71"/>
      <c r="AR22" s="71"/>
      <c r="AS22" s="71"/>
      <c r="AT22" s="71"/>
      <c r="AU22" s="71">
        <v>3</v>
      </c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104"/>
      <c r="BS22" s="104"/>
      <c r="BT22" s="104"/>
      <c r="BU22" s="104"/>
      <c r="BV22" s="104"/>
      <c r="BW22" s="104"/>
      <c r="BX22" s="104"/>
      <c r="BY22" s="104"/>
      <c r="BZ22" s="109"/>
      <c r="CA22" s="110"/>
      <c r="CB22" s="110"/>
      <c r="CC22" s="110"/>
      <c r="CD22" s="110"/>
      <c r="CE22" s="110">
        <v>5</v>
      </c>
      <c r="CF22" s="110"/>
      <c r="CG22" s="110"/>
      <c r="CH22" s="110"/>
      <c r="CI22" s="110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104"/>
      <c r="DS22" s="29">
        <v>13</v>
      </c>
    </row>
    <row r="23" ht="29.25" customHeight="1" spans="1:123">
      <c r="A23" s="13">
        <v>45412</v>
      </c>
      <c r="B23" s="14" t="s">
        <v>188</v>
      </c>
      <c r="C23" s="15" t="s">
        <v>148</v>
      </c>
      <c r="D23" s="16">
        <f t="shared" si="0"/>
        <v>622</v>
      </c>
      <c r="E23" s="17">
        <v>580</v>
      </c>
      <c r="F23" s="22">
        <v>42</v>
      </c>
      <c r="G23" s="19">
        <f t="shared" si="1"/>
        <v>0.932475884244373</v>
      </c>
      <c r="H23" s="20">
        <f t="shared" si="2"/>
        <v>0</v>
      </c>
      <c r="I23" s="70">
        <f t="shared" si="3"/>
        <v>0.0176848874598071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104"/>
      <c r="BS23" s="104"/>
      <c r="BT23" s="104"/>
      <c r="BU23" s="104"/>
      <c r="BV23" s="104"/>
      <c r="BW23" s="104"/>
      <c r="BX23" s="104"/>
      <c r="BY23" s="104"/>
      <c r="BZ23" s="109"/>
      <c r="CA23" s="110"/>
      <c r="CB23" s="110"/>
      <c r="CC23" s="110"/>
      <c r="CD23" s="110"/>
      <c r="CE23" s="110">
        <v>10</v>
      </c>
      <c r="CF23" s="110"/>
      <c r="CG23" s="110"/>
      <c r="CH23" s="110"/>
      <c r="CI23" s="110"/>
      <c r="CJ23" s="108">
        <v>1</v>
      </c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29">
        <v>11</v>
      </c>
    </row>
    <row r="24" ht="29.25" customHeight="1" spans="1:123">
      <c r="A24" s="13"/>
      <c r="B24" s="14"/>
      <c r="C24" s="15"/>
      <c r="D24" s="16">
        <f t="shared" si="0"/>
        <v>0</v>
      </c>
      <c r="E24" s="17"/>
      <c r="F24" s="22"/>
      <c r="G24" s="19" t="e">
        <f t="shared" si="1"/>
        <v>#DIV/0!</v>
      </c>
      <c r="H24" s="20" t="e">
        <f t="shared" si="2"/>
        <v>#DIV/0!</v>
      </c>
      <c r="I24" s="70" t="e">
        <f t="shared" si="3"/>
        <v>#DIV/0!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104"/>
      <c r="BS24" s="104"/>
      <c r="BT24" s="104"/>
      <c r="BU24" s="104"/>
      <c r="BV24" s="104"/>
      <c r="BW24" s="104"/>
      <c r="BX24" s="104"/>
      <c r="BY24" s="104"/>
      <c r="BZ24" s="109"/>
      <c r="CA24" s="110"/>
      <c r="CB24" s="110"/>
      <c r="CC24" s="110"/>
      <c r="CD24" s="110"/>
      <c r="CE24" s="110"/>
      <c r="CF24" s="110"/>
      <c r="CG24" s="110"/>
      <c r="CH24" s="110"/>
      <c r="CI24" s="110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104"/>
      <c r="DQ24" s="104"/>
      <c r="DR24" s="104"/>
      <c r="DS24" s="29"/>
    </row>
    <row r="25" ht="29.25" customHeight="1" spans="1:123">
      <c r="A25" s="13"/>
      <c r="B25" s="14"/>
      <c r="C25" s="15"/>
      <c r="D25" s="16">
        <f t="shared" si="0"/>
        <v>0</v>
      </c>
      <c r="E25" s="17"/>
      <c r="F25" s="22"/>
      <c r="G25" s="19" t="e">
        <f t="shared" si="1"/>
        <v>#DIV/0!</v>
      </c>
      <c r="H25" s="20" t="e">
        <f t="shared" si="2"/>
        <v>#DIV/0!</v>
      </c>
      <c r="I25" s="70" t="e">
        <f t="shared" si="3"/>
        <v>#DIV/0!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104"/>
      <c r="BS25" s="104"/>
      <c r="BT25" s="104"/>
      <c r="BU25" s="104"/>
      <c r="BV25" s="104"/>
      <c r="BW25" s="104"/>
      <c r="BX25" s="104"/>
      <c r="BY25" s="104"/>
      <c r="BZ25" s="109"/>
      <c r="CA25" s="110"/>
      <c r="CB25" s="110"/>
      <c r="CC25" s="110"/>
      <c r="CD25" s="110"/>
      <c r="CE25" s="110"/>
      <c r="CF25" s="110"/>
      <c r="CG25" s="110"/>
      <c r="CH25" s="110"/>
      <c r="CI25" s="110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4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104"/>
      <c r="DM25" s="104"/>
      <c r="DN25" s="104"/>
      <c r="DO25" s="104"/>
      <c r="DP25" s="104"/>
      <c r="DQ25" s="104"/>
      <c r="DR25" s="104"/>
      <c r="DS25" s="29"/>
    </row>
    <row r="26" ht="29.25" customHeight="1" spans="1:123">
      <c r="A26" s="13"/>
      <c r="B26" s="14"/>
      <c r="C26" s="15"/>
      <c r="D26" s="16">
        <f t="shared" si="0"/>
        <v>0</v>
      </c>
      <c r="E26" s="17"/>
      <c r="F26" s="22"/>
      <c r="G26" s="19" t="e">
        <f t="shared" si="1"/>
        <v>#DIV/0!</v>
      </c>
      <c r="H26" s="20" t="e">
        <f t="shared" si="2"/>
        <v>#DIV/0!</v>
      </c>
      <c r="I26" s="70" t="e">
        <f t="shared" si="3"/>
        <v>#DIV/0!</v>
      </c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104"/>
      <c r="BS26" s="104"/>
      <c r="BT26" s="104"/>
      <c r="BU26" s="104"/>
      <c r="BV26" s="104"/>
      <c r="BW26" s="104"/>
      <c r="BX26" s="104"/>
      <c r="BY26" s="104"/>
      <c r="BZ26" s="109"/>
      <c r="CA26" s="110"/>
      <c r="CB26" s="110"/>
      <c r="CC26" s="110"/>
      <c r="CD26" s="110"/>
      <c r="CE26" s="110"/>
      <c r="CF26" s="110"/>
      <c r="CG26" s="110"/>
      <c r="CH26" s="110"/>
      <c r="CI26" s="110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4"/>
      <c r="CX26" s="104"/>
      <c r="CY26" s="104"/>
      <c r="CZ26" s="104"/>
      <c r="DA26" s="104"/>
      <c r="DB26" s="104"/>
      <c r="DC26" s="104"/>
      <c r="DD26" s="104"/>
      <c r="DE26" s="104"/>
      <c r="DF26" s="104"/>
      <c r="DG26" s="104"/>
      <c r="DH26" s="104"/>
      <c r="DI26" s="104"/>
      <c r="DJ26" s="104"/>
      <c r="DK26" s="104"/>
      <c r="DL26" s="104"/>
      <c r="DM26" s="104"/>
      <c r="DN26" s="104"/>
      <c r="DO26" s="104"/>
      <c r="DP26" s="104"/>
      <c r="DQ26" s="104"/>
      <c r="DR26" s="104"/>
      <c r="DS26" s="29"/>
    </row>
    <row r="27" ht="27" customHeight="1" spans="1:123">
      <c r="A27" s="13"/>
      <c r="B27" s="14"/>
      <c r="C27" s="15"/>
      <c r="D27" s="16">
        <f t="shared" si="0"/>
        <v>0</v>
      </c>
      <c r="E27" s="17"/>
      <c r="F27" s="22"/>
      <c r="G27" s="19" t="e">
        <f t="shared" si="1"/>
        <v>#DIV/0!</v>
      </c>
      <c r="H27" s="20" t="e">
        <f t="shared" si="2"/>
        <v>#DIV/0!</v>
      </c>
      <c r="I27" s="70" t="e">
        <f t="shared" si="3"/>
        <v>#DIV/0!</v>
      </c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104"/>
      <c r="BS27" s="104"/>
      <c r="BT27" s="104"/>
      <c r="BU27" s="104"/>
      <c r="BV27" s="104"/>
      <c r="BW27" s="104"/>
      <c r="BX27" s="104"/>
      <c r="BY27" s="104"/>
      <c r="BZ27" s="109"/>
      <c r="CA27" s="110"/>
      <c r="CB27" s="110"/>
      <c r="CC27" s="110"/>
      <c r="CD27" s="110"/>
      <c r="CE27" s="110"/>
      <c r="CF27" s="110"/>
      <c r="CG27" s="110"/>
      <c r="CH27" s="110"/>
      <c r="CI27" s="110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29"/>
    </row>
    <row r="28" ht="27" customHeight="1" spans="1:123">
      <c r="A28" s="13"/>
      <c r="B28" s="14"/>
      <c r="C28" s="15"/>
      <c r="D28" s="16">
        <f t="shared" si="0"/>
        <v>0</v>
      </c>
      <c r="E28" s="17"/>
      <c r="F28" s="22"/>
      <c r="G28" s="19" t="e">
        <f t="shared" si="1"/>
        <v>#DIV/0!</v>
      </c>
      <c r="H28" s="20" t="e">
        <f t="shared" si="2"/>
        <v>#DIV/0!</v>
      </c>
      <c r="I28" s="70" t="e">
        <f t="shared" si="3"/>
        <v>#DIV/0!</v>
      </c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104"/>
      <c r="BS28" s="104"/>
      <c r="BT28" s="104"/>
      <c r="BU28" s="104"/>
      <c r="BV28" s="104"/>
      <c r="BW28" s="104"/>
      <c r="BX28" s="104"/>
      <c r="BY28" s="104"/>
      <c r="BZ28" s="109"/>
      <c r="CA28" s="110"/>
      <c r="CB28" s="110"/>
      <c r="CC28" s="110"/>
      <c r="CD28" s="110"/>
      <c r="CE28" s="110"/>
      <c r="CF28" s="110"/>
      <c r="CG28" s="110"/>
      <c r="CH28" s="110"/>
      <c r="CI28" s="110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4"/>
      <c r="CX28" s="104"/>
      <c r="CY28" s="104"/>
      <c r="CZ28" s="104"/>
      <c r="DA28" s="104"/>
      <c r="DB28" s="104"/>
      <c r="DC28" s="104"/>
      <c r="DD28" s="104"/>
      <c r="DE28" s="104"/>
      <c r="DF28" s="104"/>
      <c r="DG28" s="104"/>
      <c r="DH28" s="104"/>
      <c r="DI28" s="104"/>
      <c r="DJ28" s="104"/>
      <c r="DK28" s="104"/>
      <c r="DL28" s="104"/>
      <c r="DM28" s="104"/>
      <c r="DN28" s="104"/>
      <c r="DO28" s="104"/>
      <c r="DP28" s="104"/>
      <c r="DQ28" s="104"/>
      <c r="DR28" s="104"/>
      <c r="DS28" s="29"/>
    </row>
    <row r="29" ht="27" customHeight="1" spans="1:123">
      <c r="A29" s="13"/>
      <c r="B29" s="14"/>
      <c r="C29" s="15"/>
      <c r="D29" s="16">
        <f t="shared" si="0"/>
        <v>0</v>
      </c>
      <c r="E29" s="17"/>
      <c r="F29" s="22"/>
      <c r="G29" s="19" t="e">
        <f t="shared" si="1"/>
        <v>#DIV/0!</v>
      </c>
      <c r="H29" s="20" t="e">
        <f t="shared" si="2"/>
        <v>#DIV/0!</v>
      </c>
      <c r="I29" s="70" t="e">
        <f t="shared" si="3"/>
        <v>#DIV/0!</v>
      </c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104"/>
      <c r="BS29" s="104"/>
      <c r="BT29" s="104"/>
      <c r="BU29" s="104"/>
      <c r="BV29" s="104"/>
      <c r="BW29" s="104"/>
      <c r="BX29" s="104"/>
      <c r="BY29" s="104"/>
      <c r="BZ29" s="109"/>
      <c r="CA29" s="110"/>
      <c r="CB29" s="110"/>
      <c r="CC29" s="110"/>
      <c r="CD29" s="110"/>
      <c r="CE29" s="110"/>
      <c r="CF29" s="110"/>
      <c r="CG29" s="110"/>
      <c r="CH29" s="110"/>
      <c r="CI29" s="110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4"/>
      <c r="CX29" s="104"/>
      <c r="CY29" s="104"/>
      <c r="CZ29" s="104"/>
      <c r="DA29" s="104"/>
      <c r="DB29" s="104"/>
      <c r="DC29" s="104"/>
      <c r="DD29" s="104"/>
      <c r="DE29" s="104"/>
      <c r="DF29" s="104"/>
      <c r="DG29" s="104"/>
      <c r="DH29" s="104"/>
      <c r="DI29" s="104"/>
      <c r="DJ29" s="104"/>
      <c r="DK29" s="104"/>
      <c r="DL29" s="104"/>
      <c r="DM29" s="104"/>
      <c r="DN29" s="104"/>
      <c r="DO29" s="104"/>
      <c r="DP29" s="104"/>
      <c r="DQ29" s="104"/>
      <c r="DR29" s="104"/>
      <c r="DS29" s="29"/>
    </row>
    <row r="30" ht="27" customHeight="1" spans="1:123">
      <c r="A30" s="13"/>
      <c r="B30" s="14"/>
      <c r="C30" s="15"/>
      <c r="D30" s="16">
        <f t="shared" si="0"/>
        <v>0</v>
      </c>
      <c r="E30" s="17"/>
      <c r="F30" s="22"/>
      <c r="G30" s="19" t="e">
        <f t="shared" si="1"/>
        <v>#DIV/0!</v>
      </c>
      <c r="H30" s="20" t="e">
        <f t="shared" si="2"/>
        <v>#DIV/0!</v>
      </c>
      <c r="I30" s="70" t="e">
        <f t="shared" si="3"/>
        <v>#DIV/0!</v>
      </c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104"/>
      <c r="BS30" s="104"/>
      <c r="BT30" s="104"/>
      <c r="BU30" s="104"/>
      <c r="BV30" s="104"/>
      <c r="BW30" s="104"/>
      <c r="BX30" s="104"/>
      <c r="BY30" s="104"/>
      <c r="BZ30" s="109"/>
      <c r="CA30" s="110"/>
      <c r="CB30" s="110"/>
      <c r="CC30" s="110"/>
      <c r="CD30" s="110"/>
      <c r="CE30" s="110"/>
      <c r="CF30" s="110"/>
      <c r="CG30" s="110"/>
      <c r="CH30" s="110"/>
      <c r="CI30" s="110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4"/>
      <c r="DS30" s="29"/>
    </row>
    <row r="31" ht="27" customHeight="1" spans="1:123">
      <c r="A31" s="13"/>
      <c r="B31" s="14"/>
      <c r="C31" s="15"/>
      <c r="D31" s="16">
        <f t="shared" si="0"/>
        <v>0</v>
      </c>
      <c r="E31" s="17"/>
      <c r="F31" s="22"/>
      <c r="G31" s="19" t="e">
        <f t="shared" si="1"/>
        <v>#DIV/0!</v>
      </c>
      <c r="H31" s="20" t="e">
        <f t="shared" si="2"/>
        <v>#DIV/0!</v>
      </c>
      <c r="I31" s="70" t="e">
        <f t="shared" si="3"/>
        <v>#DIV/0!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104"/>
      <c r="BS31" s="104"/>
      <c r="BT31" s="104"/>
      <c r="BU31" s="104"/>
      <c r="BV31" s="104"/>
      <c r="BW31" s="104"/>
      <c r="BX31" s="104"/>
      <c r="BY31" s="104"/>
      <c r="BZ31" s="109"/>
      <c r="CA31" s="110"/>
      <c r="CB31" s="110"/>
      <c r="CC31" s="110"/>
      <c r="CD31" s="110"/>
      <c r="CE31" s="110"/>
      <c r="CF31" s="110"/>
      <c r="CG31" s="110"/>
      <c r="CH31" s="110"/>
      <c r="CI31" s="110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4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H31" s="104"/>
      <c r="DI31" s="104"/>
      <c r="DJ31" s="104"/>
      <c r="DK31" s="104"/>
      <c r="DL31" s="104"/>
      <c r="DM31" s="104"/>
      <c r="DN31" s="104"/>
      <c r="DO31" s="104"/>
      <c r="DP31" s="104"/>
      <c r="DQ31" s="104"/>
      <c r="DR31" s="104"/>
      <c r="DS31" s="29"/>
    </row>
    <row r="32" ht="27" customHeight="1" spans="1:123">
      <c r="A32" s="13"/>
      <c r="B32" s="14"/>
      <c r="C32" s="15"/>
      <c r="D32" s="16">
        <f t="shared" si="0"/>
        <v>0</v>
      </c>
      <c r="E32" s="17"/>
      <c r="F32" s="22"/>
      <c r="G32" s="19" t="e">
        <f t="shared" si="1"/>
        <v>#DIV/0!</v>
      </c>
      <c r="H32" s="20" t="e">
        <f t="shared" si="2"/>
        <v>#DIV/0!</v>
      </c>
      <c r="I32" s="70" t="e">
        <f t="shared" si="3"/>
        <v>#DIV/0!</v>
      </c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83"/>
      <c r="AC32" s="83"/>
      <c r="AD32" s="83"/>
      <c r="AE32" s="83"/>
      <c r="AF32" s="83"/>
      <c r="AG32" s="83"/>
      <c r="AH32" s="83"/>
      <c r="AI32" s="83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104"/>
      <c r="BS32" s="104"/>
      <c r="BT32" s="104"/>
      <c r="BU32" s="104"/>
      <c r="BV32" s="104"/>
      <c r="BW32" s="104"/>
      <c r="BX32" s="104"/>
      <c r="BY32" s="104"/>
      <c r="BZ32" s="109"/>
      <c r="CA32" s="110"/>
      <c r="CB32" s="110"/>
      <c r="CC32" s="110"/>
      <c r="CD32" s="110"/>
      <c r="CE32" s="110"/>
      <c r="CF32" s="110"/>
      <c r="CG32" s="110"/>
      <c r="CH32" s="110"/>
      <c r="CI32" s="110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4"/>
      <c r="CX32" s="104"/>
      <c r="CY32" s="104"/>
      <c r="CZ32" s="104"/>
      <c r="DA32" s="104"/>
      <c r="DB32" s="104"/>
      <c r="DC32" s="104"/>
      <c r="DD32" s="104"/>
      <c r="DE32" s="104"/>
      <c r="DF32" s="104"/>
      <c r="DG32" s="104"/>
      <c r="DH32" s="104"/>
      <c r="DI32" s="104"/>
      <c r="DJ32" s="104"/>
      <c r="DK32" s="104"/>
      <c r="DL32" s="104"/>
      <c r="DM32" s="104"/>
      <c r="DN32" s="104"/>
      <c r="DO32" s="104"/>
      <c r="DP32" s="104"/>
      <c r="DQ32" s="104"/>
      <c r="DR32" s="104"/>
      <c r="DS32" s="29"/>
    </row>
    <row r="33" ht="27" customHeight="1" spans="1:123">
      <c r="A33" s="13"/>
      <c r="B33" s="14"/>
      <c r="C33" s="15"/>
      <c r="D33" s="16">
        <f t="shared" si="0"/>
        <v>0</v>
      </c>
      <c r="E33" s="17"/>
      <c r="F33" s="18"/>
      <c r="G33" s="19" t="e">
        <f t="shared" si="1"/>
        <v>#DIV/0!</v>
      </c>
      <c r="H33" s="20" t="e">
        <f t="shared" si="2"/>
        <v>#DIV/0!</v>
      </c>
      <c r="I33" s="70" t="e">
        <f t="shared" si="3"/>
        <v>#DIV/0!</v>
      </c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104"/>
      <c r="BS33" s="104"/>
      <c r="BT33" s="104"/>
      <c r="BU33" s="104"/>
      <c r="BV33" s="104"/>
      <c r="BW33" s="104"/>
      <c r="BX33" s="104"/>
      <c r="BY33" s="104"/>
      <c r="BZ33" s="109"/>
      <c r="CA33" s="110"/>
      <c r="CB33" s="110"/>
      <c r="CC33" s="110"/>
      <c r="CD33" s="110"/>
      <c r="CE33" s="110"/>
      <c r="CF33" s="110"/>
      <c r="CG33" s="110"/>
      <c r="CH33" s="110"/>
      <c r="CI33" s="110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4"/>
      <c r="CX33" s="104"/>
      <c r="CY33" s="104"/>
      <c r="CZ33" s="104"/>
      <c r="DA33" s="104"/>
      <c r="DB33" s="104"/>
      <c r="DC33" s="104"/>
      <c r="DD33" s="104"/>
      <c r="DE33" s="104"/>
      <c r="DF33" s="104"/>
      <c r="DG33" s="104"/>
      <c r="DH33" s="104"/>
      <c r="DI33" s="104"/>
      <c r="DJ33" s="104"/>
      <c r="DK33" s="104"/>
      <c r="DL33" s="104"/>
      <c r="DM33" s="104"/>
      <c r="DN33" s="104"/>
      <c r="DO33" s="104"/>
      <c r="DP33" s="104"/>
      <c r="DQ33" s="104"/>
      <c r="DR33" s="104"/>
      <c r="DS33" s="29"/>
    </row>
    <row r="34" ht="50.25" customHeight="1" spans="1:123">
      <c r="A34" s="26" t="s">
        <v>116</v>
      </c>
      <c r="B34" s="27"/>
      <c r="C34" s="28"/>
      <c r="D34" s="29">
        <f>SUM(D5:D33)</f>
        <v>23997</v>
      </c>
      <c r="E34" s="29">
        <f>SUM(E5:E33)</f>
        <v>22687</v>
      </c>
      <c r="F34" s="18">
        <f>SUM(F5:F33)</f>
        <v>1310</v>
      </c>
      <c r="G34" s="19">
        <f t="shared" si="1"/>
        <v>0.945409842897029</v>
      </c>
      <c r="H34" s="30"/>
      <c r="I34" s="30"/>
      <c r="J34" s="72">
        <f t="shared" ref="J34:CA34" si="4">SUM(J5:J33)</f>
        <v>37</v>
      </c>
      <c r="K34" s="72">
        <f t="shared" si="4"/>
        <v>0</v>
      </c>
      <c r="L34" s="72">
        <f t="shared" si="4"/>
        <v>0</v>
      </c>
      <c r="M34" s="72">
        <f t="shared" si="4"/>
        <v>0</v>
      </c>
      <c r="N34" s="72">
        <f t="shared" si="4"/>
        <v>0</v>
      </c>
      <c r="O34" s="72">
        <f t="shared" si="4"/>
        <v>0</v>
      </c>
      <c r="P34" s="72">
        <f t="shared" si="4"/>
        <v>0</v>
      </c>
      <c r="Q34" s="72">
        <f t="shared" si="4"/>
        <v>0</v>
      </c>
      <c r="R34" s="72">
        <f t="shared" si="4"/>
        <v>0</v>
      </c>
      <c r="S34" s="72">
        <f t="shared" si="4"/>
        <v>0</v>
      </c>
      <c r="T34" s="72">
        <f t="shared" si="4"/>
        <v>2</v>
      </c>
      <c r="U34" s="72">
        <f t="shared" si="4"/>
        <v>7</v>
      </c>
      <c r="V34" s="72">
        <f t="shared" si="4"/>
        <v>0</v>
      </c>
      <c r="W34" s="72">
        <f t="shared" si="4"/>
        <v>2</v>
      </c>
      <c r="X34" s="72">
        <f t="shared" si="4"/>
        <v>0</v>
      </c>
      <c r="Y34" s="72">
        <f t="shared" si="4"/>
        <v>0</v>
      </c>
      <c r="Z34" s="72">
        <f t="shared" si="4"/>
        <v>2</v>
      </c>
      <c r="AA34" s="72">
        <f t="shared" si="4"/>
        <v>0</v>
      </c>
      <c r="AB34" s="72">
        <f t="shared" si="4"/>
        <v>1</v>
      </c>
      <c r="AC34" s="72">
        <f t="shared" si="4"/>
        <v>41</v>
      </c>
      <c r="AD34" s="72">
        <f t="shared" si="4"/>
        <v>0</v>
      </c>
      <c r="AE34" s="72">
        <f t="shared" si="4"/>
        <v>0</v>
      </c>
      <c r="AF34" s="72">
        <f t="shared" si="4"/>
        <v>0</v>
      </c>
      <c r="AG34" s="72">
        <f t="shared" si="4"/>
        <v>0</v>
      </c>
      <c r="AH34" s="72">
        <f t="shared" si="4"/>
        <v>0</v>
      </c>
      <c r="AI34" s="72">
        <f t="shared" si="4"/>
        <v>3</v>
      </c>
      <c r="AJ34" s="72">
        <f t="shared" si="4"/>
        <v>33</v>
      </c>
      <c r="AK34" s="72">
        <f t="shared" si="4"/>
        <v>0</v>
      </c>
      <c r="AL34" s="72">
        <f t="shared" si="4"/>
        <v>16</v>
      </c>
      <c r="AM34" s="72">
        <f t="shared" si="4"/>
        <v>0</v>
      </c>
      <c r="AN34" s="72">
        <f t="shared" si="4"/>
        <v>4</v>
      </c>
      <c r="AO34" s="72">
        <f t="shared" si="4"/>
        <v>0</v>
      </c>
      <c r="AP34" s="72">
        <f t="shared" si="4"/>
        <v>1</v>
      </c>
      <c r="AQ34" s="72">
        <f t="shared" si="4"/>
        <v>0</v>
      </c>
      <c r="AR34" s="72">
        <f t="shared" si="4"/>
        <v>0</v>
      </c>
      <c r="AS34" s="72">
        <f t="shared" si="4"/>
        <v>4</v>
      </c>
      <c r="AT34" s="72">
        <f t="shared" si="4"/>
        <v>12</v>
      </c>
      <c r="AU34" s="72">
        <f t="shared" si="4"/>
        <v>5</v>
      </c>
      <c r="AV34" s="72">
        <f t="shared" si="4"/>
        <v>13</v>
      </c>
      <c r="AW34" s="72">
        <f t="shared" si="4"/>
        <v>3</v>
      </c>
      <c r="AX34" s="72">
        <f t="shared" si="4"/>
        <v>1</v>
      </c>
      <c r="AY34" s="72">
        <f t="shared" si="4"/>
        <v>0</v>
      </c>
      <c r="AZ34" s="72">
        <f t="shared" si="4"/>
        <v>16</v>
      </c>
      <c r="BA34" s="72">
        <f t="shared" si="4"/>
        <v>4</v>
      </c>
      <c r="BB34" s="72">
        <f t="shared" si="4"/>
        <v>0</v>
      </c>
      <c r="BC34" s="72">
        <f t="shared" si="4"/>
        <v>5</v>
      </c>
      <c r="BD34" s="72">
        <f t="shared" si="4"/>
        <v>8</v>
      </c>
      <c r="BE34" s="72">
        <f t="shared" si="4"/>
        <v>4</v>
      </c>
      <c r="BF34" s="72">
        <f t="shared" si="4"/>
        <v>8</v>
      </c>
      <c r="BG34" s="72">
        <f t="shared" si="4"/>
        <v>0</v>
      </c>
      <c r="BH34" s="72">
        <f t="shared" si="4"/>
        <v>3</v>
      </c>
      <c r="BI34" s="72">
        <f t="shared" si="4"/>
        <v>2</v>
      </c>
      <c r="BJ34" s="72">
        <f t="shared" si="4"/>
        <v>3</v>
      </c>
      <c r="BK34" s="72">
        <f t="shared" si="4"/>
        <v>1</v>
      </c>
      <c r="BL34" s="72">
        <f t="shared" si="4"/>
        <v>1</v>
      </c>
      <c r="BM34" s="72">
        <f t="shared" si="4"/>
        <v>5</v>
      </c>
      <c r="BN34" s="72">
        <f t="shared" si="4"/>
        <v>0</v>
      </c>
      <c r="BO34" s="72">
        <f t="shared" si="4"/>
        <v>0</v>
      </c>
      <c r="BP34" s="72">
        <f t="shared" si="4"/>
        <v>0</v>
      </c>
      <c r="BQ34" s="72">
        <f t="shared" si="4"/>
        <v>0</v>
      </c>
      <c r="BR34" s="72">
        <f t="shared" si="4"/>
        <v>17</v>
      </c>
      <c r="BS34" s="72">
        <f t="shared" si="4"/>
        <v>0</v>
      </c>
      <c r="BT34" s="72">
        <f t="shared" si="4"/>
        <v>2</v>
      </c>
      <c r="BU34" s="72">
        <f t="shared" si="4"/>
        <v>0</v>
      </c>
      <c r="BV34" s="72">
        <f t="shared" si="4"/>
        <v>7</v>
      </c>
      <c r="BW34" s="72">
        <f t="shared" si="4"/>
        <v>2</v>
      </c>
      <c r="BX34" s="72">
        <f t="shared" si="4"/>
        <v>0</v>
      </c>
      <c r="BY34" s="72">
        <f t="shared" si="4"/>
        <v>0</v>
      </c>
      <c r="BZ34" s="72">
        <f t="shared" si="4"/>
        <v>0</v>
      </c>
      <c r="CA34" s="72">
        <f t="shared" si="4"/>
        <v>2</v>
      </c>
      <c r="CB34" s="72">
        <f t="shared" ref="CB34:DR34" si="5">SUM(CB5:CB33)</f>
        <v>0</v>
      </c>
      <c r="CC34" s="72">
        <f t="shared" si="5"/>
        <v>0</v>
      </c>
      <c r="CD34" s="72">
        <f t="shared" si="5"/>
        <v>0</v>
      </c>
      <c r="CE34" s="72">
        <f t="shared" si="5"/>
        <v>197</v>
      </c>
      <c r="CF34" s="72">
        <f t="shared" si="5"/>
        <v>0</v>
      </c>
      <c r="CG34" s="72">
        <f t="shared" si="5"/>
        <v>0</v>
      </c>
      <c r="CH34" s="72">
        <f t="shared" si="5"/>
        <v>0</v>
      </c>
      <c r="CI34" s="72">
        <f t="shared" si="5"/>
        <v>1</v>
      </c>
      <c r="CJ34" s="72">
        <f t="shared" si="5"/>
        <v>4</v>
      </c>
      <c r="CK34" s="72">
        <f t="shared" si="5"/>
        <v>1</v>
      </c>
      <c r="CL34" s="72">
        <f t="shared" si="5"/>
        <v>2</v>
      </c>
      <c r="CM34" s="72">
        <f t="shared" si="5"/>
        <v>1</v>
      </c>
      <c r="CN34" s="72">
        <f t="shared" si="5"/>
        <v>0</v>
      </c>
      <c r="CO34" s="72">
        <f t="shared" si="5"/>
        <v>0</v>
      </c>
      <c r="CP34" s="72">
        <f t="shared" si="5"/>
        <v>0</v>
      </c>
      <c r="CQ34" s="72">
        <f t="shared" si="5"/>
        <v>0</v>
      </c>
      <c r="CR34" s="72">
        <f t="shared" si="5"/>
        <v>0</v>
      </c>
      <c r="CS34" s="72">
        <f t="shared" si="5"/>
        <v>4</v>
      </c>
      <c r="CT34" s="72">
        <f t="shared" si="5"/>
        <v>0</v>
      </c>
      <c r="CU34" s="72">
        <f t="shared" si="5"/>
        <v>4</v>
      </c>
      <c r="CV34" s="72">
        <v>0</v>
      </c>
      <c r="CW34" s="72">
        <f t="shared" si="5"/>
        <v>1</v>
      </c>
      <c r="CX34" s="72">
        <f t="shared" si="5"/>
        <v>0</v>
      </c>
      <c r="CY34" s="72">
        <f t="shared" si="5"/>
        <v>0</v>
      </c>
      <c r="CZ34" s="72">
        <f t="shared" si="5"/>
        <v>2</v>
      </c>
      <c r="DA34" s="72">
        <f t="shared" si="5"/>
        <v>5</v>
      </c>
      <c r="DB34" s="72">
        <f t="shared" si="5"/>
        <v>1</v>
      </c>
      <c r="DC34" s="72">
        <f t="shared" si="5"/>
        <v>2</v>
      </c>
      <c r="DD34" s="72">
        <f t="shared" si="5"/>
        <v>0</v>
      </c>
      <c r="DE34" s="72">
        <f t="shared" si="5"/>
        <v>0</v>
      </c>
      <c r="DF34" s="72">
        <f t="shared" si="5"/>
        <v>2</v>
      </c>
      <c r="DG34" s="72">
        <f t="shared" si="5"/>
        <v>0</v>
      </c>
      <c r="DH34" s="72">
        <f t="shared" si="5"/>
        <v>0</v>
      </c>
      <c r="DI34" s="72">
        <f t="shared" si="5"/>
        <v>0</v>
      </c>
      <c r="DJ34" s="72">
        <f t="shared" si="5"/>
        <v>1</v>
      </c>
      <c r="DK34" s="72">
        <f t="shared" si="5"/>
        <v>2</v>
      </c>
      <c r="DL34" s="72">
        <f t="shared" si="5"/>
        <v>0</v>
      </c>
      <c r="DM34" s="72">
        <f t="shared" si="5"/>
        <v>0</v>
      </c>
      <c r="DN34" s="72">
        <f t="shared" si="5"/>
        <v>0</v>
      </c>
      <c r="DO34" s="72">
        <f t="shared" si="5"/>
        <v>0</v>
      </c>
      <c r="DP34" s="72">
        <f t="shared" si="5"/>
        <v>0</v>
      </c>
      <c r="DQ34" s="72">
        <f t="shared" si="5"/>
        <v>0</v>
      </c>
      <c r="DR34" s="72">
        <f t="shared" si="5"/>
        <v>0</v>
      </c>
      <c r="DS34" s="10">
        <f>SUM(J34:DR34)</f>
        <v>507</v>
      </c>
    </row>
    <row r="35" customHeight="1" spans="1:123">
      <c r="A35" s="6" t="s">
        <v>8</v>
      </c>
      <c r="B35" s="31">
        <v>247</v>
      </c>
      <c r="C35" s="32" t="s">
        <v>117</v>
      </c>
      <c r="D35" s="33">
        <f>B35/B42</f>
        <v>0.188549618320611</v>
      </c>
      <c r="E35" s="3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72"/>
      <c r="AJ35" s="72"/>
      <c r="AK35" s="72"/>
      <c r="AL35" s="72"/>
      <c r="AM35" s="72"/>
      <c r="AN35" s="72"/>
      <c r="AO35" s="72"/>
      <c r="AP35" s="72"/>
      <c r="AQ35" s="72"/>
      <c r="AR35" s="93"/>
      <c r="AS35" s="93"/>
      <c r="AT35" s="93"/>
      <c r="AU35" s="93"/>
      <c r="AV35" s="93"/>
      <c r="AW35" s="93"/>
      <c r="AX35" s="93"/>
      <c r="AY35" s="93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10"/>
    </row>
    <row r="36" ht="55.5" customHeight="1" spans="1:123">
      <c r="A36" s="9"/>
      <c r="B36" s="35"/>
      <c r="C36" s="36"/>
      <c r="D36" s="37"/>
      <c r="E36" s="38"/>
      <c r="K36" s="73" t="s">
        <v>118</v>
      </c>
      <c r="L36" s="74" t="s">
        <v>38</v>
      </c>
      <c r="M36" s="74" t="s">
        <v>41</v>
      </c>
      <c r="N36" s="74" t="s">
        <v>44</v>
      </c>
      <c r="O36" s="74" t="s">
        <v>45</v>
      </c>
      <c r="P36" s="74" t="s">
        <v>46</v>
      </c>
      <c r="Q36" s="74" t="s">
        <v>54</v>
      </c>
      <c r="R36" s="74" t="s">
        <v>48</v>
      </c>
      <c r="S36" s="74" t="s">
        <v>119</v>
      </c>
      <c r="T36" s="74" t="s">
        <v>120</v>
      </c>
      <c r="U36" s="74" t="s">
        <v>121</v>
      </c>
      <c r="V36" s="74" t="s">
        <v>57</v>
      </c>
      <c r="W36" s="74" t="s">
        <v>50</v>
      </c>
      <c r="X36" s="74" t="s">
        <v>56</v>
      </c>
      <c r="Y36" s="74" t="s">
        <v>58</v>
      </c>
      <c r="Z36" s="74" t="s">
        <v>59</v>
      </c>
      <c r="AA36" s="74" t="s">
        <v>60</v>
      </c>
      <c r="AB36" s="74" t="s">
        <v>61</v>
      </c>
      <c r="AC36" s="84" t="s">
        <v>52</v>
      </c>
      <c r="AD36" s="85"/>
      <c r="AH36" s="90" t="s">
        <v>118</v>
      </c>
      <c r="AI36" s="91"/>
      <c r="AJ36" s="74" t="s">
        <v>63</v>
      </c>
      <c r="AK36" s="74" t="s">
        <v>64</v>
      </c>
      <c r="AL36" s="74" t="s">
        <v>65</v>
      </c>
      <c r="AM36" s="74" t="s">
        <v>66</v>
      </c>
      <c r="AN36" s="74" t="s">
        <v>67</v>
      </c>
      <c r="AO36" s="74" t="s">
        <v>69</v>
      </c>
      <c r="AP36" s="74" t="s">
        <v>122</v>
      </c>
      <c r="AQ36" s="74" t="s">
        <v>123</v>
      </c>
      <c r="AR36" s="74" t="s">
        <v>124</v>
      </c>
      <c r="AS36" s="74" t="s">
        <v>125</v>
      </c>
      <c r="AT36" s="74" t="s">
        <v>126</v>
      </c>
      <c r="AU36" s="74" t="s">
        <v>127</v>
      </c>
      <c r="AV36" s="74" t="s">
        <v>128</v>
      </c>
      <c r="AW36" s="74" t="s">
        <v>129</v>
      </c>
      <c r="AX36" s="84" t="s">
        <v>130</v>
      </c>
      <c r="AY36" s="95" t="s">
        <v>131</v>
      </c>
      <c r="DR36" s="1"/>
      <c r="DS36" s="3"/>
    </row>
    <row r="37" ht="26.25" customHeight="1" spans="1:123">
      <c r="A37" s="12"/>
      <c r="B37" s="39"/>
      <c r="C37" s="40"/>
      <c r="D37" s="41"/>
      <c r="E37" s="42"/>
      <c r="K37" s="75" t="s">
        <v>132</v>
      </c>
      <c r="L37" s="76">
        <f>J34+Q34+U34+AC34+AO34+AN34+AU34+AV34+AY34+AZ34+BI34+BO34+AK34</f>
        <v>125</v>
      </c>
      <c r="M37" s="76">
        <f>M34+O34+AC34</f>
        <v>41</v>
      </c>
      <c r="N37" s="76">
        <f>N34+P34+AE34</f>
        <v>0</v>
      </c>
      <c r="O37" s="76">
        <f>T34+AR34+BA34</f>
        <v>6</v>
      </c>
      <c r="P37" s="76">
        <f>V34+AB34</f>
        <v>1</v>
      </c>
      <c r="Q37" s="76">
        <f>W34+AQ34+BB34</f>
        <v>2</v>
      </c>
      <c r="R37" s="76">
        <f>X34+Z34+AJ34</f>
        <v>35</v>
      </c>
      <c r="S37" s="76">
        <f>Y34+BE34</f>
        <v>4</v>
      </c>
      <c r="T37" s="76">
        <f>AG34</f>
        <v>0</v>
      </c>
      <c r="U37" s="76">
        <f>AH34</f>
        <v>0</v>
      </c>
      <c r="V37" s="76">
        <f>AM34+BD34</f>
        <v>8</v>
      </c>
      <c r="W37" s="76">
        <f>AW34</f>
        <v>3</v>
      </c>
      <c r="X37" s="76">
        <f>AX34</f>
        <v>1</v>
      </c>
      <c r="Y37" s="76">
        <f>BF34</f>
        <v>8</v>
      </c>
      <c r="Z37" s="76">
        <f>BG34</f>
        <v>0</v>
      </c>
      <c r="AA37" s="76">
        <f>BH34</f>
        <v>3</v>
      </c>
      <c r="AB37" s="76">
        <f>BK34</f>
        <v>1</v>
      </c>
      <c r="AC37" s="86">
        <f>AF34+AI34+AS34</f>
        <v>7</v>
      </c>
      <c r="AD37" s="87"/>
      <c r="AH37" s="90" t="s">
        <v>132</v>
      </c>
      <c r="AI37" s="91"/>
      <c r="AJ37" s="76">
        <f>BR34+BY34+CG34</f>
        <v>17</v>
      </c>
      <c r="AK37" s="76">
        <f>BS34+CC34+DA34+DE34+DD34+DM34</f>
        <v>5</v>
      </c>
      <c r="AL37" s="76">
        <f>BT34+BX34+CK34+CZ34+CU34+DL34+DP34</f>
        <v>9</v>
      </c>
      <c r="AM37" s="76">
        <f>BU34+CA34+CM34+CN34+DR34</f>
        <v>3</v>
      </c>
      <c r="AN37" s="76">
        <f>BV34+BW34+CF34+CI34+DC34+DG34+DK34</f>
        <v>14</v>
      </c>
      <c r="AO37" s="76">
        <f>BZ34</f>
        <v>0</v>
      </c>
      <c r="AP37" s="76">
        <f>CE34</f>
        <v>197</v>
      </c>
      <c r="AQ37" s="76">
        <f>CB34+CD34+DH34</f>
        <v>0</v>
      </c>
      <c r="AR37" s="76">
        <f>CH34</f>
        <v>0</v>
      </c>
      <c r="AS37" s="76">
        <f>CJ34</f>
        <v>4</v>
      </c>
      <c r="AT37" s="76">
        <f>CL34</f>
        <v>2</v>
      </c>
      <c r="AU37" s="76">
        <v>0</v>
      </c>
      <c r="AV37" s="76">
        <f>CW34</f>
        <v>1</v>
      </c>
      <c r="AW37" s="76">
        <f>CX34</f>
        <v>0</v>
      </c>
      <c r="AX37" s="86">
        <f>CY34</f>
        <v>0</v>
      </c>
      <c r="AY37" s="96">
        <f>CT34</f>
        <v>0</v>
      </c>
      <c r="DR37" s="1"/>
      <c r="DS37" s="3"/>
    </row>
    <row r="38" ht="39.75" customHeight="1" spans="1:123">
      <c r="A38" s="43" t="s">
        <v>133</v>
      </c>
      <c r="B38" s="31">
        <v>262</v>
      </c>
      <c r="C38" s="44" t="s">
        <v>134</v>
      </c>
      <c r="D38" s="33">
        <f>B38/B42</f>
        <v>0.2</v>
      </c>
      <c r="E38" s="34"/>
      <c r="K38" s="77" t="s">
        <v>135</v>
      </c>
      <c r="L38" s="78">
        <f>L37/B35</f>
        <v>0.506072874493927</v>
      </c>
      <c r="M38" s="78">
        <f>M37/B35</f>
        <v>0.165991902834008</v>
      </c>
      <c r="N38" s="78">
        <f>N37/B35</f>
        <v>0</v>
      </c>
      <c r="O38" s="78">
        <f>O37/B35</f>
        <v>0.0242914979757085</v>
      </c>
      <c r="P38" s="79">
        <f>P37/B35</f>
        <v>0.00404858299595142</v>
      </c>
      <c r="Q38" s="78">
        <f>Q37/B35</f>
        <v>0.00809716599190283</v>
      </c>
      <c r="R38" s="78">
        <f>R37/B35</f>
        <v>0.1417004048583</v>
      </c>
      <c r="S38" s="78">
        <f>S37/B35</f>
        <v>0.0161943319838057</v>
      </c>
      <c r="T38" s="80">
        <f>T37/B35</f>
        <v>0</v>
      </c>
      <c r="U38" s="80">
        <f>U37/B35</f>
        <v>0</v>
      </c>
      <c r="V38" s="78">
        <f>V37/B35</f>
        <v>0.0323886639676113</v>
      </c>
      <c r="W38" s="78">
        <f>W37/B35</f>
        <v>0.0121457489878543</v>
      </c>
      <c r="X38" s="78">
        <f>X37/B35</f>
        <v>0.00404858299595142</v>
      </c>
      <c r="Y38" s="78">
        <f>Y37/B35</f>
        <v>0.0323886639676113</v>
      </c>
      <c r="Z38" s="78">
        <f>Z37/B35</f>
        <v>0</v>
      </c>
      <c r="AA38" s="80">
        <f>AA37/B35</f>
        <v>0.0121457489878543</v>
      </c>
      <c r="AB38" s="78">
        <f>AB37/B35</f>
        <v>0.00404858299595142</v>
      </c>
      <c r="AC38" s="88">
        <f>AC37/B35</f>
        <v>0.0283400809716599</v>
      </c>
      <c r="AD38" s="89"/>
      <c r="AH38" s="92" t="s">
        <v>135</v>
      </c>
      <c r="AI38" s="92"/>
      <c r="AJ38" s="78">
        <f>AJ37/B38</f>
        <v>0.0648854961832061</v>
      </c>
      <c r="AK38" s="78">
        <f>AK37/B38</f>
        <v>0.0190839694656489</v>
      </c>
      <c r="AL38" s="78">
        <f>AL37/B38</f>
        <v>0.0343511450381679</v>
      </c>
      <c r="AM38" s="78">
        <f>AM37/B38</f>
        <v>0.0114503816793893</v>
      </c>
      <c r="AN38" s="78">
        <f>AN37/B38</f>
        <v>0.0534351145038168</v>
      </c>
      <c r="AO38" s="78">
        <f>AO37/B38</f>
        <v>0</v>
      </c>
      <c r="AP38" s="78">
        <f>AP37/B38</f>
        <v>0.751908396946565</v>
      </c>
      <c r="AQ38" s="78">
        <f>AQ37/B38</f>
        <v>0</v>
      </c>
      <c r="AR38" s="78">
        <f>AR37/B38</f>
        <v>0</v>
      </c>
      <c r="AS38" s="78">
        <f>AS37/B38</f>
        <v>0.0152671755725191</v>
      </c>
      <c r="AT38" s="78">
        <f>AT37/B38</f>
        <v>0.00763358778625954</v>
      </c>
      <c r="AU38" s="78">
        <f>AU37/B38</f>
        <v>0</v>
      </c>
      <c r="AV38" s="78">
        <f>AV37/B38</f>
        <v>0.00381679389312977</v>
      </c>
      <c r="AW38" s="78">
        <f>AW37/B38</f>
        <v>0</v>
      </c>
      <c r="AX38" s="88">
        <f>AX37/B38</f>
        <v>0</v>
      </c>
      <c r="AY38" s="97">
        <f>AY37/B38</f>
        <v>0</v>
      </c>
      <c r="DR38" s="1"/>
      <c r="DS38" s="3"/>
    </row>
    <row r="39" ht="23.25" hidden="1" customHeight="1" spans="1:5">
      <c r="A39" s="45"/>
      <c r="B39" s="35"/>
      <c r="C39" s="46"/>
      <c r="D39" s="37"/>
      <c r="E39" s="38"/>
    </row>
    <row r="40" ht="23.25" hidden="1" customHeight="1" spans="1:5">
      <c r="A40" s="47"/>
      <c r="B40" s="39"/>
      <c r="C40" s="48"/>
      <c r="D40" s="41"/>
      <c r="E40" s="42"/>
    </row>
    <row r="41" ht="42" customHeight="1" spans="1:5">
      <c r="A41" s="49" t="s">
        <v>136</v>
      </c>
      <c r="B41" s="50">
        <v>801</v>
      </c>
      <c r="C41" s="51" t="s">
        <v>137</v>
      </c>
      <c r="D41" s="52">
        <f>B41/B42</f>
        <v>0.611450381679389</v>
      </c>
      <c r="E41" s="53"/>
    </row>
    <row r="42" ht="38.25" customHeight="1" spans="1:5">
      <c r="A42" s="29" t="s">
        <v>138</v>
      </c>
      <c r="B42" s="50">
        <v>1310</v>
      </c>
      <c r="C42" s="54" t="s">
        <v>139</v>
      </c>
      <c r="D42" s="55">
        <f>B42/B43</f>
        <v>0.0545901571029712</v>
      </c>
      <c r="E42" s="56"/>
    </row>
    <row r="43" ht="34.5" customHeight="1" spans="1:123">
      <c r="A43" s="29" t="s">
        <v>140</v>
      </c>
      <c r="B43" s="50">
        <f>D34</f>
        <v>23997</v>
      </c>
      <c r="C43" s="57"/>
      <c r="D43" s="58"/>
      <c r="E43" s="59"/>
      <c r="DJ43" s="1"/>
      <c r="DK43" s="1"/>
      <c r="DL43" s="3"/>
      <c r="DM43" s="3"/>
      <c r="DN43" s="3"/>
      <c r="DO43" s="3"/>
      <c r="DP43" s="3"/>
      <c r="DQ43" s="3"/>
      <c r="DR43" s="3"/>
      <c r="DS43" s="3"/>
    </row>
    <row r="44" ht="36" customHeight="1" spans="1:123">
      <c r="A44" s="60" t="s">
        <v>7</v>
      </c>
      <c r="B44" s="61"/>
      <c r="C44" s="62">
        <f>1-B42/B43</f>
        <v>0.945409842897029</v>
      </c>
      <c r="D44" s="63"/>
      <c r="E44" s="64"/>
      <c r="DJ44" s="1"/>
      <c r="DK44" s="1"/>
      <c r="DL44" s="3"/>
      <c r="DM44" s="3"/>
      <c r="DN44" s="3"/>
      <c r="DO44" s="3"/>
      <c r="DP44" s="3"/>
      <c r="DQ44" s="3"/>
      <c r="DR44" s="3"/>
      <c r="DS44" s="3"/>
    </row>
    <row r="45" spans="114:123">
      <c r="DJ45" s="1"/>
      <c r="DK45" s="1"/>
      <c r="DL45" s="3"/>
      <c r="DM45" s="3"/>
      <c r="DN45" s="3"/>
      <c r="DO45" s="3"/>
      <c r="DP45" s="3"/>
      <c r="DQ45" s="3"/>
      <c r="DR45" s="3"/>
      <c r="DS45" s="3"/>
    </row>
    <row r="46" customHeight="1" spans="114:123">
      <c r="DJ46" s="1"/>
      <c r="DK46" s="1"/>
      <c r="DL46" s="3"/>
      <c r="DM46" s="3"/>
      <c r="DN46" s="3"/>
      <c r="DO46" s="3"/>
      <c r="DP46" s="3"/>
      <c r="DQ46" s="3"/>
      <c r="DR46" s="3"/>
      <c r="DS46" s="3"/>
    </row>
    <row r="47" spans="114:123">
      <c r="DJ47" s="1"/>
      <c r="DK47" s="1"/>
      <c r="DL47" s="3"/>
      <c r="DM47" s="3"/>
      <c r="DN47" s="3"/>
      <c r="DO47" s="3"/>
      <c r="DP47" s="3"/>
      <c r="DQ47" s="3"/>
      <c r="DR47" s="3"/>
      <c r="DS47" s="3"/>
    </row>
    <row r="48" spans="114:123">
      <c r="DJ48" s="1"/>
      <c r="DK48" s="1"/>
      <c r="DL48" s="3"/>
      <c r="DM48" s="3"/>
      <c r="DN48" s="3"/>
      <c r="DO48" s="3"/>
      <c r="DP48" s="3"/>
      <c r="DQ48" s="3"/>
      <c r="DR48" s="3"/>
      <c r="DS48" s="3"/>
    </row>
    <row r="49" spans="114:123">
      <c r="DJ49" s="1"/>
      <c r="DK49" s="1"/>
      <c r="DL49" s="3"/>
      <c r="DM49" s="3"/>
      <c r="DN49" s="3"/>
      <c r="DO49" s="3"/>
      <c r="DP49" s="3"/>
      <c r="DQ49" s="3"/>
      <c r="DR49" s="3"/>
      <c r="DS49" s="3"/>
    </row>
    <row r="50" customHeight="1" spans="114:123">
      <c r="DJ50" s="1"/>
      <c r="DK50" s="1"/>
      <c r="DL50" s="3"/>
      <c r="DM50" s="3"/>
      <c r="DN50" s="3"/>
      <c r="DO50" s="3"/>
      <c r="DP50" s="3"/>
      <c r="DQ50" s="3"/>
      <c r="DR50" s="3"/>
      <c r="DS50" s="3"/>
    </row>
    <row r="51" spans="114:123">
      <c r="DJ51" s="1"/>
      <c r="DK51" s="1"/>
      <c r="DL51" s="3"/>
      <c r="DM51" s="3"/>
      <c r="DN51" s="3"/>
      <c r="DO51" s="3"/>
      <c r="DP51" s="3"/>
      <c r="DQ51" s="3"/>
      <c r="DR51" s="3"/>
      <c r="DS51" s="3"/>
    </row>
    <row r="52" spans="114:123">
      <c r="DJ52" s="1"/>
      <c r="DK52" s="1"/>
      <c r="DL52" s="3"/>
      <c r="DM52" s="3"/>
      <c r="DN52" s="3"/>
      <c r="DO52" s="3"/>
      <c r="DP52" s="3"/>
      <c r="DQ52" s="3"/>
      <c r="DR52" s="3"/>
      <c r="DS52" s="3"/>
    </row>
  </sheetData>
  <autoFilter ref="A1:DS44">
    <extLst/>
  </autoFilter>
  <mergeCells count="57">
    <mergeCell ref="A1:I1"/>
    <mergeCell ref="J2:BO2"/>
    <mergeCell ref="BU2:DR2"/>
    <mergeCell ref="J3:P3"/>
    <mergeCell ref="Q3:R3"/>
    <mergeCell ref="S3:Y3"/>
    <mergeCell ref="Z3:AD3"/>
    <mergeCell ref="AE3:AF3"/>
    <mergeCell ref="AG3:AJ3"/>
    <mergeCell ref="AL3:AN3"/>
    <mergeCell ref="AO3:AR3"/>
    <mergeCell ref="AS3:AU3"/>
    <mergeCell ref="AV3:AX3"/>
    <mergeCell ref="AZ3:BG3"/>
    <mergeCell ref="BH3:BK3"/>
    <mergeCell ref="BL3:BM3"/>
    <mergeCell ref="BP3:BQ3"/>
    <mergeCell ref="BR3:BV3"/>
    <mergeCell ref="BW3:CD3"/>
    <mergeCell ref="CE3:CJ3"/>
    <mergeCell ref="CK3:CM3"/>
    <mergeCell ref="CN3:CP3"/>
    <mergeCell ref="CQ3:CR3"/>
    <mergeCell ref="CS3:CV3"/>
    <mergeCell ref="CW3:CY3"/>
    <mergeCell ref="CZ3:DC3"/>
    <mergeCell ref="DE3:DG3"/>
    <mergeCell ref="DH3:DJ3"/>
    <mergeCell ref="DK3:DO3"/>
    <mergeCell ref="DP3:DR3"/>
    <mergeCell ref="A34:C34"/>
    <mergeCell ref="AH36:AI36"/>
    <mergeCell ref="AH37:AI37"/>
    <mergeCell ref="AH38:AI38"/>
    <mergeCell ref="D41:E41"/>
    <mergeCell ref="A44:B44"/>
    <mergeCell ref="C44:E44"/>
    <mergeCell ref="A2:A4"/>
    <mergeCell ref="A35:A37"/>
    <mergeCell ref="A38:A40"/>
    <mergeCell ref="B2:B4"/>
    <mergeCell ref="B35:B37"/>
    <mergeCell ref="B38:B40"/>
    <mergeCell ref="C2:C4"/>
    <mergeCell ref="C35:C37"/>
    <mergeCell ref="C38:C40"/>
    <mergeCell ref="C42:C43"/>
    <mergeCell ref="D2:D4"/>
    <mergeCell ref="E2:E4"/>
    <mergeCell ref="F2:F4"/>
    <mergeCell ref="G2:G4"/>
    <mergeCell ref="H2:H4"/>
    <mergeCell ref="I2:I4"/>
    <mergeCell ref="DS3:DS4"/>
    <mergeCell ref="D42:E43"/>
    <mergeCell ref="D38:E40"/>
    <mergeCell ref="D35:E37"/>
  </mergeCells>
  <pageMargins left="0.75" right="0.75" top="1" bottom="1" header="0.5" footer="0.5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DU52"/>
  <sheetViews>
    <sheetView workbookViewId="0">
      <pane ySplit="4" topLeftCell="A15" activePane="bottomLeft" state="frozen"/>
      <selection/>
      <selection pane="bottomLeft" activeCell="D2" sqref="D2:D4"/>
    </sheetView>
  </sheetViews>
  <sheetFormatPr defaultColWidth="9" defaultRowHeight="14.25"/>
  <cols>
    <col min="1" max="1" width="7.875" style="1" customWidth="1"/>
    <col min="2" max="2" width="10.2583333333333" style="1" customWidth="1"/>
    <col min="3" max="3" width="7.125" style="1" hidden="1" customWidth="1"/>
    <col min="4" max="4" width="6.75833333333333" style="1" customWidth="1"/>
    <col min="5" max="5" width="6" style="1" customWidth="1"/>
    <col min="6" max="6" width="6.125" style="2" hidden="1" customWidth="1"/>
    <col min="7" max="7" width="8.625" style="2" customWidth="1"/>
    <col min="8" max="8" width="7.625" style="2" customWidth="1"/>
    <col min="9" max="9" width="7.375" style="2" customWidth="1"/>
    <col min="10" max="10" width="5.625" style="2" customWidth="1"/>
    <col min="11" max="11" width="7.375" style="2" customWidth="1"/>
    <col min="12" max="43" width="5.625" style="2" customWidth="1"/>
    <col min="44" max="44" width="5.875" style="2" customWidth="1"/>
    <col min="45" max="62" width="5.625" style="2" customWidth="1"/>
    <col min="63" max="66" width="6.125" style="2" customWidth="1"/>
    <col min="67" max="69" width="5.625" style="2" customWidth="1"/>
    <col min="70" max="119" width="4" style="2" customWidth="1"/>
    <col min="120" max="120" width="4.375" style="2" customWidth="1"/>
    <col min="121" max="123" width="4" style="2" customWidth="1"/>
    <col min="124" max="124" width="8.625" style="1" customWidth="1"/>
    <col min="125" max="16384" width="9" style="3"/>
  </cols>
  <sheetData>
    <row r="1" spans="1:124">
      <c r="A1" s="2" t="s">
        <v>0</v>
      </c>
      <c r="B1" s="2"/>
      <c r="C1" s="2"/>
      <c r="D1" s="2"/>
      <c r="E1" s="2"/>
      <c r="DT1" s="2"/>
    </row>
    <row r="2" spans="1:12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44" t="s">
        <v>9</v>
      </c>
      <c r="J2" s="65" t="s">
        <v>8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98"/>
      <c r="BM2" s="98"/>
      <c r="BN2" s="66"/>
      <c r="BO2" s="66"/>
      <c r="BP2" s="66"/>
      <c r="BQ2" s="66"/>
      <c r="BR2" s="66"/>
      <c r="BS2" s="66"/>
      <c r="BT2" s="66"/>
      <c r="BU2" s="65" t="s">
        <v>10</v>
      </c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123"/>
    </row>
    <row r="3" ht="36.95" customHeight="1" spans="1:124">
      <c r="A3" s="7"/>
      <c r="B3" s="7"/>
      <c r="C3" s="7"/>
      <c r="D3" s="7"/>
      <c r="E3" s="7"/>
      <c r="F3" s="7"/>
      <c r="G3" s="8"/>
      <c r="H3" s="9"/>
      <c r="I3" s="46"/>
      <c r="J3" s="67" t="s">
        <v>11</v>
      </c>
      <c r="K3" s="68"/>
      <c r="L3" s="68"/>
      <c r="M3" s="68"/>
      <c r="N3" s="68"/>
      <c r="O3" s="68"/>
      <c r="P3" s="69"/>
      <c r="Q3" s="67" t="s">
        <v>12</v>
      </c>
      <c r="R3" s="69"/>
      <c r="S3" s="67" t="s">
        <v>13</v>
      </c>
      <c r="T3" s="68"/>
      <c r="U3" s="68"/>
      <c r="V3" s="68"/>
      <c r="W3" s="68"/>
      <c r="X3" s="68"/>
      <c r="Y3" s="69"/>
      <c r="Z3" s="67" t="s">
        <v>14</v>
      </c>
      <c r="AA3" s="68"/>
      <c r="AB3" s="68"/>
      <c r="AC3" s="68"/>
      <c r="AD3" s="69"/>
      <c r="AE3" s="81" t="s">
        <v>15</v>
      </c>
      <c r="AF3" s="82"/>
      <c r="AG3" s="67" t="s">
        <v>16</v>
      </c>
      <c r="AH3" s="68"/>
      <c r="AI3" s="68"/>
      <c r="AJ3" s="69"/>
      <c r="AK3" s="69" t="s">
        <v>17</v>
      </c>
      <c r="AL3" s="67" t="s">
        <v>18</v>
      </c>
      <c r="AM3" s="68"/>
      <c r="AN3" s="69"/>
      <c r="AO3" s="67" t="s">
        <v>19</v>
      </c>
      <c r="AP3" s="68"/>
      <c r="AQ3" s="68"/>
      <c r="AR3" s="69"/>
      <c r="AS3" s="68" t="s">
        <v>20</v>
      </c>
      <c r="AT3" s="68"/>
      <c r="AU3" s="68"/>
      <c r="AV3" s="67" t="s">
        <v>21</v>
      </c>
      <c r="AW3" s="68"/>
      <c r="AX3" s="69"/>
      <c r="AY3" s="94" t="s">
        <v>22</v>
      </c>
      <c r="AZ3" s="67" t="s">
        <v>23</v>
      </c>
      <c r="BA3" s="68"/>
      <c r="BB3" s="68"/>
      <c r="BC3" s="68"/>
      <c r="BD3" s="68"/>
      <c r="BE3" s="68"/>
      <c r="BF3" s="68"/>
      <c r="BG3" s="69"/>
      <c r="BH3" s="67" t="s">
        <v>36</v>
      </c>
      <c r="BI3" s="68"/>
      <c r="BJ3" s="68"/>
      <c r="BK3" s="68"/>
      <c r="BL3" s="67" t="s">
        <v>25</v>
      </c>
      <c r="BM3" s="69"/>
      <c r="BN3" s="69" t="s">
        <v>26</v>
      </c>
      <c r="BO3" s="100" t="s">
        <v>27</v>
      </c>
      <c r="BP3" s="67" t="s">
        <v>141</v>
      </c>
      <c r="BQ3" s="69"/>
      <c r="BR3" s="101" t="s">
        <v>28</v>
      </c>
      <c r="BS3" s="102"/>
      <c r="BT3" s="102"/>
      <c r="BU3" s="102"/>
      <c r="BV3" s="105"/>
      <c r="BW3" s="106" t="s">
        <v>29</v>
      </c>
      <c r="BX3" s="107"/>
      <c r="BY3" s="107"/>
      <c r="BZ3" s="107"/>
      <c r="CA3" s="107"/>
      <c r="CB3" s="107"/>
      <c r="CC3" s="107"/>
      <c r="CD3" s="111"/>
      <c r="CE3" s="106" t="s">
        <v>23</v>
      </c>
      <c r="CF3" s="107"/>
      <c r="CG3" s="107"/>
      <c r="CH3" s="107"/>
      <c r="CI3" s="107"/>
      <c r="CJ3" s="111"/>
      <c r="CK3" s="106" t="s">
        <v>30</v>
      </c>
      <c r="CL3" s="107"/>
      <c r="CM3" s="111"/>
      <c r="CN3" s="113" t="s">
        <v>31</v>
      </c>
      <c r="CO3" s="114"/>
      <c r="CP3" s="115"/>
      <c r="CQ3" s="106" t="s">
        <v>32</v>
      </c>
      <c r="CR3" s="111"/>
      <c r="CS3" s="106" t="s">
        <v>21</v>
      </c>
      <c r="CT3" s="107"/>
      <c r="CU3" s="107"/>
      <c r="CV3" s="111"/>
      <c r="CW3" s="106" t="s">
        <v>33</v>
      </c>
      <c r="CX3" s="107"/>
      <c r="CY3" s="111"/>
      <c r="CZ3" s="106" t="s">
        <v>14</v>
      </c>
      <c r="DA3" s="107"/>
      <c r="DB3" s="107"/>
      <c r="DC3" s="111"/>
      <c r="DD3" s="111" t="s">
        <v>189</v>
      </c>
      <c r="DE3" s="118" t="s">
        <v>15</v>
      </c>
      <c r="DF3" s="106" t="s">
        <v>34</v>
      </c>
      <c r="DG3" s="107"/>
      <c r="DH3" s="111"/>
      <c r="DI3" s="120" t="s">
        <v>35</v>
      </c>
      <c r="DJ3" s="121"/>
      <c r="DK3" s="122"/>
      <c r="DL3" s="106" t="s">
        <v>36</v>
      </c>
      <c r="DM3" s="107"/>
      <c r="DN3" s="107"/>
      <c r="DO3" s="107"/>
      <c r="DP3" s="111"/>
      <c r="DQ3" s="106" t="s">
        <v>11</v>
      </c>
      <c r="DR3" s="107"/>
      <c r="DS3" s="111"/>
      <c r="DT3" s="4" t="s">
        <v>37</v>
      </c>
    </row>
    <row r="4" ht="51" customHeight="1" spans="1:124">
      <c r="A4" s="10"/>
      <c r="B4" s="10"/>
      <c r="C4" s="10"/>
      <c r="D4" s="10"/>
      <c r="E4" s="10"/>
      <c r="F4" s="10"/>
      <c r="G4" s="11"/>
      <c r="H4" s="12"/>
      <c r="I4" s="48"/>
      <c r="J4" s="40" t="s">
        <v>38</v>
      </c>
      <c r="K4" s="40" t="s">
        <v>39</v>
      </c>
      <c r="L4" s="40" t="s">
        <v>40</v>
      </c>
      <c r="M4" s="40" t="s">
        <v>41</v>
      </c>
      <c r="N4" s="40" t="s">
        <v>49</v>
      </c>
      <c r="O4" s="40" t="s">
        <v>46</v>
      </c>
      <c r="P4" s="40" t="s">
        <v>44</v>
      </c>
      <c r="Q4" s="40" t="s">
        <v>38</v>
      </c>
      <c r="R4" s="40" t="s">
        <v>44</v>
      </c>
      <c r="S4" s="71" t="s">
        <v>41</v>
      </c>
      <c r="T4" s="71" t="s">
        <v>45</v>
      </c>
      <c r="U4" s="71" t="s">
        <v>38</v>
      </c>
      <c r="V4" s="71" t="s">
        <v>46</v>
      </c>
      <c r="W4" s="71" t="s">
        <v>47</v>
      </c>
      <c r="X4" s="71" t="s">
        <v>48</v>
      </c>
      <c r="Y4" s="71" t="s">
        <v>154</v>
      </c>
      <c r="Z4" s="71" t="s">
        <v>49</v>
      </c>
      <c r="AA4" s="71" t="s">
        <v>41</v>
      </c>
      <c r="AB4" s="71" t="s">
        <v>46</v>
      </c>
      <c r="AC4" s="71" t="s">
        <v>38</v>
      </c>
      <c r="AD4" s="71" t="s">
        <v>154</v>
      </c>
      <c r="AE4" s="71" t="s">
        <v>44</v>
      </c>
      <c r="AF4" s="71" t="s">
        <v>38</v>
      </c>
      <c r="AG4" s="71" t="s">
        <v>50</v>
      </c>
      <c r="AH4" s="71" t="s">
        <v>51</v>
      </c>
      <c r="AI4" s="71" t="s">
        <v>52</v>
      </c>
      <c r="AJ4" s="71" t="s">
        <v>38</v>
      </c>
      <c r="AK4" s="71" t="s">
        <v>38</v>
      </c>
      <c r="AL4" s="71" t="s">
        <v>41</v>
      </c>
      <c r="AM4" s="71" t="s">
        <v>53</v>
      </c>
      <c r="AN4" s="71" t="s">
        <v>38</v>
      </c>
      <c r="AO4" s="71" t="s">
        <v>38</v>
      </c>
      <c r="AP4" s="71" t="s">
        <v>41</v>
      </c>
      <c r="AQ4" s="71" t="s">
        <v>54</v>
      </c>
      <c r="AR4" s="71" t="s">
        <v>45</v>
      </c>
      <c r="AS4" s="71" t="s">
        <v>52</v>
      </c>
      <c r="AT4" s="71" t="s">
        <v>41</v>
      </c>
      <c r="AU4" s="71" t="s">
        <v>38</v>
      </c>
      <c r="AV4" s="71" t="s">
        <v>173</v>
      </c>
      <c r="AW4" s="71" t="s">
        <v>174</v>
      </c>
      <c r="AX4" s="71" t="s">
        <v>38</v>
      </c>
      <c r="AY4" s="71" t="s">
        <v>38</v>
      </c>
      <c r="AZ4" s="71" t="s">
        <v>38</v>
      </c>
      <c r="BA4" s="71" t="s">
        <v>45</v>
      </c>
      <c r="BB4" s="71" t="s">
        <v>54</v>
      </c>
      <c r="BC4" s="71" t="s">
        <v>41</v>
      </c>
      <c r="BD4" s="71" t="s">
        <v>57</v>
      </c>
      <c r="BE4" s="71" t="s">
        <v>42</v>
      </c>
      <c r="BF4" s="71" t="s">
        <v>58</v>
      </c>
      <c r="BG4" s="71" t="s">
        <v>59</v>
      </c>
      <c r="BH4" s="71" t="s">
        <v>60</v>
      </c>
      <c r="BI4" s="71" t="s">
        <v>38</v>
      </c>
      <c r="BJ4" s="71" t="s">
        <v>41</v>
      </c>
      <c r="BK4" s="71" t="s">
        <v>42</v>
      </c>
      <c r="BL4" s="99" t="s">
        <v>38</v>
      </c>
      <c r="BM4" s="99" t="s">
        <v>143</v>
      </c>
      <c r="BN4" s="71" t="s">
        <v>38</v>
      </c>
      <c r="BO4" s="71" t="s">
        <v>38</v>
      </c>
      <c r="BP4" s="99" t="s">
        <v>46</v>
      </c>
      <c r="BQ4" s="99" t="s">
        <v>49</v>
      </c>
      <c r="BR4" s="103" t="s">
        <v>63</v>
      </c>
      <c r="BS4" s="103" t="s">
        <v>64</v>
      </c>
      <c r="BT4" s="103" t="s">
        <v>65</v>
      </c>
      <c r="BU4" s="103" t="s">
        <v>155</v>
      </c>
      <c r="BV4" s="103" t="s">
        <v>67</v>
      </c>
      <c r="BW4" s="104" t="s">
        <v>68</v>
      </c>
      <c r="BX4" s="104" t="s">
        <v>65</v>
      </c>
      <c r="BY4" s="104" t="s">
        <v>63</v>
      </c>
      <c r="BZ4" s="104" t="s">
        <v>69</v>
      </c>
      <c r="CA4" s="104" t="s">
        <v>70</v>
      </c>
      <c r="CB4" s="104" t="s">
        <v>71</v>
      </c>
      <c r="CC4" s="104" t="s">
        <v>72</v>
      </c>
      <c r="CD4" s="104" t="s">
        <v>73</v>
      </c>
      <c r="CE4" s="104" t="s">
        <v>74</v>
      </c>
      <c r="CF4" s="48" t="s">
        <v>68</v>
      </c>
      <c r="CG4" s="48" t="s">
        <v>63</v>
      </c>
      <c r="CH4" s="48" t="s">
        <v>76</v>
      </c>
      <c r="CI4" s="48" t="s">
        <v>67</v>
      </c>
      <c r="CJ4" s="48" t="s">
        <v>77</v>
      </c>
      <c r="CK4" s="48" t="s">
        <v>65</v>
      </c>
      <c r="CL4" s="48" t="s">
        <v>63</v>
      </c>
      <c r="CM4" s="48" t="s">
        <v>78</v>
      </c>
      <c r="CN4" s="116" t="s">
        <v>66</v>
      </c>
      <c r="CO4" s="116" t="s">
        <v>79</v>
      </c>
      <c r="CP4" s="117" t="s">
        <v>80</v>
      </c>
      <c r="CQ4" s="117" t="s">
        <v>81</v>
      </c>
      <c r="CR4" s="117" t="s">
        <v>82</v>
      </c>
      <c r="CS4" s="103" t="s">
        <v>71</v>
      </c>
      <c r="CT4" s="117" t="s">
        <v>144</v>
      </c>
      <c r="CU4" s="117" t="s">
        <v>84</v>
      </c>
      <c r="CV4" s="48" t="s">
        <v>83</v>
      </c>
      <c r="CW4" s="103" t="s">
        <v>85</v>
      </c>
      <c r="CX4" s="103" t="s">
        <v>86</v>
      </c>
      <c r="CY4" s="103" t="s">
        <v>87</v>
      </c>
      <c r="CZ4" s="103" t="s">
        <v>65</v>
      </c>
      <c r="DA4" s="103" t="s">
        <v>88</v>
      </c>
      <c r="DB4" s="103" t="s">
        <v>63</v>
      </c>
      <c r="DC4" s="103" t="s">
        <v>68</v>
      </c>
      <c r="DD4" s="103" t="s">
        <v>71</v>
      </c>
      <c r="DE4" s="103" t="s">
        <v>89</v>
      </c>
      <c r="DF4" s="103" t="s">
        <v>90</v>
      </c>
      <c r="DG4" s="103" t="s">
        <v>63</v>
      </c>
      <c r="DH4" s="103" t="s">
        <v>91</v>
      </c>
      <c r="DI4" s="103" t="s">
        <v>71</v>
      </c>
      <c r="DJ4" s="103" t="s">
        <v>156</v>
      </c>
      <c r="DK4" s="103" t="s">
        <v>66</v>
      </c>
      <c r="DL4" s="103" t="s">
        <v>68</v>
      </c>
      <c r="DM4" s="103" t="s">
        <v>65</v>
      </c>
      <c r="DN4" s="103" t="s">
        <v>64</v>
      </c>
      <c r="DO4" s="103" t="s">
        <v>93</v>
      </c>
      <c r="DP4" s="103" t="s">
        <v>63</v>
      </c>
      <c r="DQ4" s="103" t="s">
        <v>65</v>
      </c>
      <c r="DR4" s="103" t="s">
        <v>95</v>
      </c>
      <c r="DS4" s="103" t="s">
        <v>96</v>
      </c>
      <c r="DT4" s="10"/>
    </row>
    <row r="5" ht="24" customHeight="1" spans="1:125">
      <c r="A5" s="13">
        <v>45418</v>
      </c>
      <c r="B5" s="14" t="s">
        <v>190</v>
      </c>
      <c r="C5" s="15" t="s">
        <v>148</v>
      </c>
      <c r="D5" s="16">
        <f t="shared" ref="D5:D33" si="0">E5+F5</f>
        <v>528</v>
      </c>
      <c r="E5" s="17">
        <v>500</v>
      </c>
      <c r="F5" s="18">
        <v>28</v>
      </c>
      <c r="G5" s="19">
        <f>E5/D5</f>
        <v>0.946969696969697</v>
      </c>
      <c r="H5" s="20">
        <f t="shared" ref="H5:H33" si="1">SUM(J5:BO5)/D5</f>
        <v>0.0227272727272727</v>
      </c>
      <c r="I5" s="70">
        <f t="shared" ref="I5:I33" si="2">SUM(BR5:DS5)/D5</f>
        <v>0.0151515151515152</v>
      </c>
      <c r="J5" s="40"/>
      <c r="K5" s="40"/>
      <c r="L5" s="40"/>
      <c r="M5" s="40"/>
      <c r="N5" s="40"/>
      <c r="O5" s="40"/>
      <c r="P5" s="40"/>
      <c r="Q5" s="40"/>
      <c r="R5" s="40"/>
      <c r="S5" s="71"/>
      <c r="T5" s="71">
        <v>2</v>
      </c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>
        <v>3</v>
      </c>
      <c r="AK5" s="71"/>
      <c r="AL5" s="71"/>
      <c r="AM5" s="71"/>
      <c r="AN5" s="71"/>
      <c r="AO5" s="71"/>
      <c r="AP5" s="71">
        <v>1</v>
      </c>
      <c r="AQ5" s="71"/>
      <c r="AR5" s="71"/>
      <c r="AS5" s="71"/>
      <c r="AT5" s="71"/>
      <c r="AU5" s="71"/>
      <c r="AV5" s="71">
        <v>2</v>
      </c>
      <c r="AW5" s="71">
        <v>1</v>
      </c>
      <c r="AX5" s="71"/>
      <c r="AY5" s="71"/>
      <c r="AZ5" s="71">
        <v>1</v>
      </c>
      <c r="BA5" s="71"/>
      <c r="BB5" s="71"/>
      <c r="BC5" s="71"/>
      <c r="BD5" s="71">
        <v>1</v>
      </c>
      <c r="BE5" s="71"/>
      <c r="BF5" s="71"/>
      <c r="BG5" s="71"/>
      <c r="BH5" s="71">
        <v>1</v>
      </c>
      <c r="BI5" s="71"/>
      <c r="BJ5" s="71"/>
      <c r="BK5" s="71"/>
      <c r="BL5" s="71"/>
      <c r="BM5" s="71"/>
      <c r="BN5" s="71"/>
      <c r="BO5" s="71"/>
      <c r="BP5" s="71"/>
      <c r="BQ5" s="71"/>
      <c r="BR5" s="104"/>
      <c r="BS5" s="104"/>
      <c r="BT5" s="104"/>
      <c r="BU5" s="104"/>
      <c r="BV5" s="103">
        <v>3</v>
      </c>
      <c r="BW5" s="103"/>
      <c r="BX5" s="103"/>
      <c r="BY5" s="103"/>
      <c r="BZ5" s="103"/>
      <c r="CA5" s="108"/>
      <c r="CB5" s="108"/>
      <c r="CC5" s="108"/>
      <c r="CD5" s="108"/>
      <c r="CE5" s="108">
        <v>5</v>
      </c>
      <c r="CF5" s="108"/>
      <c r="CG5" s="108"/>
      <c r="CH5" s="108"/>
      <c r="CI5" s="108"/>
      <c r="CJ5" s="112"/>
      <c r="CK5" s="112"/>
      <c r="CL5" s="112"/>
      <c r="CM5" s="112"/>
      <c r="CN5" s="112"/>
      <c r="CO5" s="112"/>
      <c r="CP5" s="112"/>
      <c r="CQ5" s="112"/>
      <c r="CR5" s="118"/>
      <c r="CS5" s="118"/>
      <c r="CT5" s="111"/>
      <c r="CU5" s="111"/>
      <c r="CV5" s="112"/>
      <c r="CW5" s="119"/>
      <c r="CX5" s="119"/>
      <c r="CY5" s="104"/>
      <c r="CZ5" s="104"/>
      <c r="DA5" s="104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103"/>
      <c r="DT5" s="29">
        <v>20</v>
      </c>
      <c r="DU5" s="124"/>
    </row>
    <row r="6" ht="27" customHeight="1" spans="1:124">
      <c r="A6" s="13">
        <v>45419</v>
      </c>
      <c r="B6" s="14" t="s">
        <v>190</v>
      </c>
      <c r="C6" s="15" t="s">
        <v>148</v>
      </c>
      <c r="D6" s="16">
        <f t="shared" si="0"/>
        <v>998</v>
      </c>
      <c r="E6" s="16">
        <v>931</v>
      </c>
      <c r="F6" s="21">
        <v>67</v>
      </c>
      <c r="G6" s="19">
        <f t="shared" ref="G5:G34" si="3">E6/D6</f>
        <v>0.932865731462926</v>
      </c>
      <c r="H6" s="20">
        <f t="shared" si="1"/>
        <v>0.032064128256513</v>
      </c>
      <c r="I6" s="70">
        <f t="shared" si="2"/>
        <v>0.0250501002004008</v>
      </c>
      <c r="J6" s="71">
        <v>3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>
        <v>1</v>
      </c>
      <c r="V6" s="71"/>
      <c r="W6" s="71"/>
      <c r="X6" s="71"/>
      <c r="Y6" s="71"/>
      <c r="Z6" s="71"/>
      <c r="AA6" s="71"/>
      <c r="AB6" s="71"/>
      <c r="AC6" s="71">
        <v>1</v>
      </c>
      <c r="AD6" s="71"/>
      <c r="AE6" s="71"/>
      <c r="AF6" s="71"/>
      <c r="AG6" s="71"/>
      <c r="AH6" s="71"/>
      <c r="AI6" s="71"/>
      <c r="AJ6" s="71"/>
      <c r="AK6" s="71"/>
      <c r="AL6" s="71">
        <v>6</v>
      </c>
      <c r="AM6" s="71"/>
      <c r="AN6" s="71"/>
      <c r="AO6" s="71"/>
      <c r="AP6" s="71"/>
      <c r="AQ6" s="71"/>
      <c r="AR6" s="71"/>
      <c r="AS6" s="71"/>
      <c r="AT6" s="71"/>
      <c r="AU6" s="71"/>
      <c r="AV6" s="71">
        <v>10</v>
      </c>
      <c r="AW6" s="71"/>
      <c r="AX6" s="71"/>
      <c r="AY6" s="71"/>
      <c r="AZ6" s="71"/>
      <c r="BA6" s="71"/>
      <c r="BB6" s="71"/>
      <c r="BC6" s="71"/>
      <c r="BD6" s="71">
        <v>1</v>
      </c>
      <c r="BE6" s="71">
        <v>1</v>
      </c>
      <c r="BF6" s="71">
        <v>2</v>
      </c>
      <c r="BG6" s="71"/>
      <c r="BH6" s="71"/>
      <c r="BI6" s="71"/>
      <c r="BJ6" s="71">
        <v>6</v>
      </c>
      <c r="BK6" s="71"/>
      <c r="BL6" s="71"/>
      <c r="BM6" s="71">
        <v>1</v>
      </c>
      <c r="BN6" s="71"/>
      <c r="BO6" s="71"/>
      <c r="BP6" s="71"/>
      <c r="BQ6" s="71"/>
      <c r="BR6" s="104"/>
      <c r="BS6" s="104"/>
      <c r="BT6" s="104">
        <v>2</v>
      </c>
      <c r="BU6" s="104"/>
      <c r="BV6" s="104"/>
      <c r="BW6" s="104">
        <v>1</v>
      </c>
      <c r="BX6" s="104"/>
      <c r="BY6" s="104"/>
      <c r="BZ6" s="109"/>
      <c r="CA6" s="110"/>
      <c r="CB6" s="110"/>
      <c r="CC6" s="110"/>
      <c r="CD6" s="110"/>
      <c r="CE6" s="110">
        <v>19</v>
      </c>
      <c r="CF6" s="110">
        <v>1</v>
      </c>
      <c r="CG6" s="110"/>
      <c r="CH6" s="110"/>
      <c r="CI6" s="110"/>
      <c r="CJ6" s="108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>
        <v>1</v>
      </c>
      <c r="CV6" s="108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>
        <v>1</v>
      </c>
      <c r="DQ6" s="104"/>
      <c r="DR6" s="104"/>
      <c r="DS6" s="104"/>
      <c r="DT6" s="29">
        <v>57</v>
      </c>
    </row>
    <row r="7" ht="27" customHeight="1" spans="1:124">
      <c r="A7" s="13">
        <v>45420</v>
      </c>
      <c r="B7" s="14" t="s">
        <v>113</v>
      </c>
      <c r="C7" s="15" t="s">
        <v>148</v>
      </c>
      <c r="D7" s="16">
        <f t="shared" si="0"/>
        <v>766</v>
      </c>
      <c r="E7" s="17">
        <v>727</v>
      </c>
      <c r="F7" s="18">
        <v>39</v>
      </c>
      <c r="G7" s="19">
        <f t="shared" si="3"/>
        <v>0.949086161879896</v>
      </c>
      <c r="H7" s="20">
        <f t="shared" si="1"/>
        <v>0.0182767624020888</v>
      </c>
      <c r="I7" s="70">
        <f t="shared" si="2"/>
        <v>0.00652741514360313</v>
      </c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>
        <v>5</v>
      </c>
      <c r="AM7" s="71"/>
      <c r="AN7" s="71"/>
      <c r="AO7" s="71"/>
      <c r="AP7" s="71"/>
      <c r="AQ7" s="71"/>
      <c r="AR7" s="71"/>
      <c r="AS7" s="71"/>
      <c r="AT7" s="71"/>
      <c r="AU7" s="71"/>
      <c r="AV7" s="71">
        <v>4</v>
      </c>
      <c r="AW7" s="71"/>
      <c r="AX7" s="71"/>
      <c r="AY7" s="71"/>
      <c r="AZ7" s="71">
        <v>1</v>
      </c>
      <c r="BA7" s="71"/>
      <c r="BB7" s="71"/>
      <c r="BC7" s="71"/>
      <c r="BD7" s="71"/>
      <c r="BE7" s="71"/>
      <c r="BF7" s="71">
        <v>4</v>
      </c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104"/>
      <c r="BS7" s="104"/>
      <c r="BT7" s="104"/>
      <c r="BU7" s="104"/>
      <c r="BV7" s="104"/>
      <c r="BW7" s="104"/>
      <c r="BX7" s="104"/>
      <c r="BY7" s="104"/>
      <c r="BZ7" s="109"/>
      <c r="CA7" s="110"/>
      <c r="CB7" s="110"/>
      <c r="CC7" s="110"/>
      <c r="CD7" s="110"/>
      <c r="CE7" s="110">
        <v>4</v>
      </c>
      <c r="CF7" s="110"/>
      <c r="CG7" s="110"/>
      <c r="CH7" s="110"/>
      <c r="CI7" s="110"/>
      <c r="CJ7" s="108">
        <v>1</v>
      </c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104"/>
      <c r="DT7" s="29">
        <v>19</v>
      </c>
    </row>
    <row r="8" ht="27" customHeight="1" spans="1:124">
      <c r="A8" s="13">
        <v>45421</v>
      </c>
      <c r="B8" s="14" t="s">
        <v>191</v>
      </c>
      <c r="C8" s="15" t="s">
        <v>148</v>
      </c>
      <c r="D8" s="16">
        <f t="shared" si="0"/>
        <v>312</v>
      </c>
      <c r="E8" s="17">
        <v>292</v>
      </c>
      <c r="F8" s="18">
        <v>20</v>
      </c>
      <c r="G8" s="19">
        <f t="shared" si="3"/>
        <v>0.935897435897436</v>
      </c>
      <c r="H8" s="20">
        <f t="shared" si="1"/>
        <v>0.0384615384615385</v>
      </c>
      <c r="I8" s="70">
        <f t="shared" si="2"/>
        <v>0.0256410256410256</v>
      </c>
      <c r="J8" s="71">
        <v>5</v>
      </c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>
        <v>2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>
        <v>5</v>
      </c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104"/>
      <c r="BS8" s="104"/>
      <c r="BT8" s="104"/>
      <c r="BU8" s="104"/>
      <c r="BV8" s="104"/>
      <c r="BW8" s="104"/>
      <c r="BX8" s="104"/>
      <c r="BY8" s="104"/>
      <c r="BZ8" s="109"/>
      <c r="CA8" s="110"/>
      <c r="CB8" s="110"/>
      <c r="CC8" s="110"/>
      <c r="CD8" s="110"/>
      <c r="CE8" s="110">
        <v>5</v>
      </c>
      <c r="CF8" s="110"/>
      <c r="CG8" s="110"/>
      <c r="CH8" s="110"/>
      <c r="CI8" s="110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4"/>
      <c r="CX8" s="104"/>
      <c r="CY8" s="104"/>
      <c r="CZ8" s="104">
        <v>1</v>
      </c>
      <c r="DA8" s="104"/>
      <c r="DB8" s="104"/>
      <c r="DC8" s="104">
        <v>2</v>
      </c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29">
        <v>20</v>
      </c>
    </row>
    <row r="9" ht="27" customHeight="1" spans="1:124">
      <c r="A9" s="13">
        <v>45422</v>
      </c>
      <c r="B9" s="14" t="s">
        <v>109</v>
      </c>
      <c r="C9" s="15" t="s">
        <v>148</v>
      </c>
      <c r="D9" s="16">
        <f t="shared" si="0"/>
        <v>529</v>
      </c>
      <c r="E9" s="17">
        <v>480</v>
      </c>
      <c r="F9" s="22">
        <v>49</v>
      </c>
      <c r="G9" s="19">
        <f t="shared" si="3"/>
        <v>0.907372400756144</v>
      </c>
      <c r="H9" s="20">
        <f t="shared" si="1"/>
        <v>0.0396975425330813</v>
      </c>
      <c r="I9" s="70">
        <f t="shared" si="2"/>
        <v>0.0189035916824197</v>
      </c>
      <c r="J9" s="71">
        <v>5</v>
      </c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>
        <v>11</v>
      </c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>
        <v>4</v>
      </c>
      <c r="BA9" s="71"/>
      <c r="BB9" s="71"/>
      <c r="BC9" s="71"/>
      <c r="BD9" s="71">
        <v>1</v>
      </c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104"/>
      <c r="BS9" s="104"/>
      <c r="BT9" s="104"/>
      <c r="BU9" s="104"/>
      <c r="BV9" s="104"/>
      <c r="BW9" s="104"/>
      <c r="BX9" s="104"/>
      <c r="BY9" s="104"/>
      <c r="BZ9" s="109"/>
      <c r="CA9" s="110"/>
      <c r="CB9" s="110"/>
      <c r="CC9" s="110"/>
      <c r="CD9" s="110"/>
      <c r="CE9" s="110">
        <v>7</v>
      </c>
      <c r="CF9" s="110"/>
      <c r="CG9" s="110"/>
      <c r="CH9" s="110"/>
      <c r="CI9" s="110">
        <v>3</v>
      </c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8"/>
      <c r="CV9" s="108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29">
        <v>31</v>
      </c>
    </row>
    <row r="10" ht="27" customHeight="1" spans="1:124">
      <c r="A10" s="13">
        <v>45425</v>
      </c>
      <c r="B10" s="14" t="s">
        <v>192</v>
      </c>
      <c r="C10" s="15" t="s">
        <v>193</v>
      </c>
      <c r="D10" s="16">
        <f t="shared" si="0"/>
        <v>110</v>
      </c>
      <c r="E10" s="23">
        <v>97</v>
      </c>
      <c r="F10" s="22">
        <v>13</v>
      </c>
      <c r="G10" s="19">
        <f t="shared" si="3"/>
        <v>0.881818181818182</v>
      </c>
      <c r="H10" s="20">
        <f t="shared" si="1"/>
        <v>0.118181818181818</v>
      </c>
      <c r="I10" s="70">
        <f t="shared" si="2"/>
        <v>0</v>
      </c>
      <c r="J10" s="71">
        <v>2</v>
      </c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>
        <v>6</v>
      </c>
      <c r="AJ10" s="71">
        <v>3</v>
      </c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>
        <v>1</v>
      </c>
      <c r="BA10" s="71"/>
      <c r="BB10" s="71"/>
      <c r="BC10" s="71"/>
      <c r="BD10" s="71">
        <v>1</v>
      </c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104"/>
      <c r="BS10" s="104"/>
      <c r="BT10" s="104"/>
      <c r="BU10" s="104"/>
      <c r="BV10" s="104"/>
      <c r="BW10" s="104"/>
      <c r="BX10" s="104"/>
      <c r="BY10" s="104"/>
      <c r="BZ10" s="109"/>
      <c r="CA10" s="110"/>
      <c r="CB10" s="110"/>
      <c r="CC10" s="110"/>
      <c r="CD10" s="110"/>
      <c r="CE10" s="110"/>
      <c r="CF10" s="110"/>
      <c r="CG10" s="110"/>
      <c r="CH10" s="110"/>
      <c r="CI10" s="110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8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29">
        <v>13</v>
      </c>
    </row>
    <row r="11" ht="27" customHeight="1" spans="1:124">
      <c r="A11" s="13">
        <v>45426</v>
      </c>
      <c r="B11" s="14" t="s">
        <v>194</v>
      </c>
      <c r="C11" s="15" t="s">
        <v>195</v>
      </c>
      <c r="D11" s="16">
        <f t="shared" si="0"/>
        <v>647</v>
      </c>
      <c r="E11" s="24">
        <v>600</v>
      </c>
      <c r="F11" s="22">
        <v>47</v>
      </c>
      <c r="G11" s="19">
        <f t="shared" si="3"/>
        <v>0.927357032457496</v>
      </c>
      <c r="H11" s="20">
        <f t="shared" si="1"/>
        <v>0.0432766615146832</v>
      </c>
      <c r="I11" s="70">
        <f t="shared" si="2"/>
        <v>0.0108191653786708</v>
      </c>
      <c r="J11" s="71">
        <v>7</v>
      </c>
      <c r="K11" s="71"/>
      <c r="L11" s="71"/>
      <c r="M11" s="71"/>
      <c r="N11" s="71"/>
      <c r="O11" s="71"/>
      <c r="P11" s="71"/>
      <c r="Q11" s="71"/>
      <c r="R11" s="71"/>
      <c r="S11" s="71"/>
      <c r="T11" s="71">
        <v>2</v>
      </c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>
        <v>7</v>
      </c>
      <c r="AM11" s="71"/>
      <c r="AN11" s="71"/>
      <c r="AO11" s="71"/>
      <c r="AP11" s="71"/>
      <c r="AQ11" s="71"/>
      <c r="AR11" s="71"/>
      <c r="AS11" s="71">
        <v>1</v>
      </c>
      <c r="AT11" s="71"/>
      <c r="AU11" s="71"/>
      <c r="AV11" s="71"/>
      <c r="AW11" s="71">
        <v>2</v>
      </c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>
        <v>6</v>
      </c>
      <c r="BK11" s="71"/>
      <c r="BL11" s="71">
        <v>1</v>
      </c>
      <c r="BM11" s="71">
        <v>1</v>
      </c>
      <c r="BN11" s="71"/>
      <c r="BO11" s="71">
        <v>1</v>
      </c>
      <c r="BP11" s="71"/>
      <c r="BQ11" s="71"/>
      <c r="BR11" s="104"/>
      <c r="BS11" s="104"/>
      <c r="BT11" s="104"/>
      <c r="BU11" s="104"/>
      <c r="BV11" s="104"/>
      <c r="BW11" s="104"/>
      <c r="BX11" s="104"/>
      <c r="BY11" s="104"/>
      <c r="BZ11" s="109"/>
      <c r="CA11" s="110"/>
      <c r="CB11" s="110"/>
      <c r="CC11" s="110"/>
      <c r="CD11" s="110"/>
      <c r="CE11" s="110">
        <v>7</v>
      </c>
      <c r="CF11" s="110"/>
      <c r="CG11" s="110"/>
      <c r="CH11" s="110"/>
      <c r="CI11" s="110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8"/>
      <c r="CV11" s="108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/>
      <c r="DK11" s="104"/>
      <c r="DL11" s="104"/>
      <c r="DM11" s="104"/>
      <c r="DN11" s="104"/>
      <c r="DO11" s="104"/>
      <c r="DP11" s="104"/>
      <c r="DQ11" s="104"/>
      <c r="DR11" s="104"/>
      <c r="DS11" s="104"/>
      <c r="DT11" s="29">
        <v>35</v>
      </c>
    </row>
    <row r="12" ht="27" customHeight="1" spans="1:124">
      <c r="A12" s="13">
        <v>45427</v>
      </c>
      <c r="B12" s="14" t="s">
        <v>196</v>
      </c>
      <c r="C12" s="15" t="s">
        <v>185</v>
      </c>
      <c r="D12" s="16">
        <f t="shared" si="0"/>
        <v>911</v>
      </c>
      <c r="E12" s="25">
        <v>900</v>
      </c>
      <c r="F12" s="22">
        <v>11</v>
      </c>
      <c r="G12" s="19">
        <f t="shared" si="3"/>
        <v>0.987925356750823</v>
      </c>
      <c r="H12" s="20">
        <f t="shared" si="1"/>
        <v>0.00987925356750823</v>
      </c>
      <c r="I12" s="70">
        <f t="shared" si="2"/>
        <v>0.0021953896816685</v>
      </c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>
        <v>2</v>
      </c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>
        <v>3</v>
      </c>
      <c r="AW12" s="71"/>
      <c r="AX12" s="71"/>
      <c r="AY12" s="71"/>
      <c r="AZ12" s="71">
        <v>2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71">
        <v>1</v>
      </c>
      <c r="BK12" s="71"/>
      <c r="BL12" s="71"/>
      <c r="BM12" s="71"/>
      <c r="BN12" s="71"/>
      <c r="BO12" s="71">
        <v>1</v>
      </c>
      <c r="BP12" s="71"/>
      <c r="BQ12" s="71"/>
      <c r="BR12" s="104"/>
      <c r="BS12" s="104"/>
      <c r="BT12" s="104"/>
      <c r="BU12" s="104"/>
      <c r="BV12" s="104"/>
      <c r="BW12" s="104"/>
      <c r="BX12" s="104"/>
      <c r="BY12" s="104"/>
      <c r="BZ12" s="109"/>
      <c r="CA12" s="110"/>
      <c r="CB12" s="110"/>
      <c r="CC12" s="110"/>
      <c r="CD12" s="110"/>
      <c r="CE12" s="110">
        <v>2</v>
      </c>
      <c r="CF12" s="110"/>
      <c r="CG12" s="110"/>
      <c r="CH12" s="110"/>
      <c r="CI12" s="110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8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T12" s="29">
        <v>11</v>
      </c>
    </row>
    <row r="13" ht="27" customHeight="1" spans="1:124">
      <c r="A13" s="13">
        <v>45428</v>
      </c>
      <c r="B13" s="14" t="s">
        <v>197</v>
      </c>
      <c r="C13" s="15" t="s">
        <v>198</v>
      </c>
      <c r="D13" s="16">
        <f t="shared" si="0"/>
        <v>573</v>
      </c>
      <c r="E13" s="25">
        <v>548</v>
      </c>
      <c r="F13" s="22">
        <v>25</v>
      </c>
      <c r="G13" s="19">
        <f t="shared" si="3"/>
        <v>0.956369982547993</v>
      </c>
      <c r="H13" s="20">
        <f t="shared" si="1"/>
        <v>0.0244328097731239</v>
      </c>
      <c r="I13" s="70">
        <f t="shared" si="2"/>
        <v>0.00523560209424084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>
        <v>4</v>
      </c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>
        <v>3</v>
      </c>
      <c r="AJ13" s="71">
        <v>5</v>
      </c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>
        <v>2</v>
      </c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104"/>
      <c r="BS13" s="104"/>
      <c r="BT13" s="104"/>
      <c r="BU13" s="104"/>
      <c r="BV13" s="104"/>
      <c r="BW13" s="104"/>
      <c r="BX13" s="104"/>
      <c r="BY13" s="104"/>
      <c r="BZ13" s="109"/>
      <c r="CA13" s="110"/>
      <c r="CB13" s="110"/>
      <c r="CC13" s="110"/>
      <c r="CD13" s="110"/>
      <c r="CE13" s="110">
        <v>3</v>
      </c>
      <c r="CF13" s="110"/>
      <c r="CG13" s="110"/>
      <c r="CH13" s="110"/>
      <c r="CI13" s="110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8"/>
      <c r="CV13" s="108"/>
      <c r="CW13" s="104"/>
      <c r="CX13" s="104"/>
      <c r="CY13" s="104"/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104"/>
      <c r="DS13" s="104"/>
      <c r="DT13" s="29">
        <v>17</v>
      </c>
    </row>
    <row r="14" ht="27" customHeight="1" spans="1:124">
      <c r="A14" s="13">
        <v>45429</v>
      </c>
      <c r="B14" s="14" t="s">
        <v>166</v>
      </c>
      <c r="C14" s="15" t="s">
        <v>148</v>
      </c>
      <c r="D14" s="16">
        <f t="shared" si="0"/>
        <v>141</v>
      </c>
      <c r="E14" s="17">
        <v>130</v>
      </c>
      <c r="F14" s="22">
        <v>11</v>
      </c>
      <c r="G14" s="19">
        <f t="shared" si="3"/>
        <v>0.921985815602837</v>
      </c>
      <c r="H14" s="20">
        <f t="shared" si="1"/>
        <v>0.0354609929078014</v>
      </c>
      <c r="I14" s="70">
        <f t="shared" si="2"/>
        <v>0.0212765957446809</v>
      </c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>
        <v>1</v>
      </c>
      <c r="AT14" s="71">
        <v>1</v>
      </c>
      <c r="AU14" s="71"/>
      <c r="AV14" s="71">
        <v>3</v>
      </c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104"/>
      <c r="BS14" s="104"/>
      <c r="BT14" s="104"/>
      <c r="BU14" s="104"/>
      <c r="BV14" s="104"/>
      <c r="BW14" s="104">
        <v>1</v>
      </c>
      <c r="BX14" s="104"/>
      <c r="BY14" s="104"/>
      <c r="BZ14" s="109"/>
      <c r="CA14" s="110"/>
      <c r="CB14" s="110"/>
      <c r="CC14" s="110"/>
      <c r="CD14" s="110"/>
      <c r="CE14" s="110">
        <v>2</v>
      </c>
      <c r="CF14" s="110"/>
      <c r="CG14" s="110"/>
      <c r="CH14" s="110"/>
      <c r="CI14" s="110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29">
        <v>8</v>
      </c>
    </row>
    <row r="15" ht="27" customHeight="1" spans="1:124">
      <c r="A15" s="13">
        <v>45430</v>
      </c>
      <c r="B15" s="14" t="s">
        <v>199</v>
      </c>
      <c r="C15" s="15" t="s">
        <v>200</v>
      </c>
      <c r="D15" s="16">
        <f t="shared" si="0"/>
        <v>666</v>
      </c>
      <c r="E15" s="17">
        <v>619</v>
      </c>
      <c r="F15" s="22">
        <v>47</v>
      </c>
      <c r="G15" s="19">
        <f t="shared" si="3"/>
        <v>0.929429429429429</v>
      </c>
      <c r="H15" s="20">
        <f t="shared" si="1"/>
        <v>0.0225225225225225</v>
      </c>
      <c r="I15" s="70">
        <f t="shared" si="2"/>
        <v>0.0435435435435435</v>
      </c>
      <c r="J15" s="71">
        <v>1</v>
      </c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>
        <v>1</v>
      </c>
      <c r="V15" s="71"/>
      <c r="W15" s="71">
        <v>1</v>
      </c>
      <c r="X15" s="71"/>
      <c r="Y15" s="71"/>
      <c r="Z15" s="71"/>
      <c r="AA15" s="71"/>
      <c r="AB15" s="71"/>
      <c r="AC15" s="71">
        <v>2</v>
      </c>
      <c r="AD15" s="71"/>
      <c r="AE15" s="71"/>
      <c r="AF15" s="71"/>
      <c r="AG15" s="71"/>
      <c r="AH15" s="71"/>
      <c r="AI15" s="71"/>
      <c r="AJ15" s="71"/>
      <c r="AK15" s="71"/>
      <c r="AL15" s="71">
        <v>5</v>
      </c>
      <c r="AM15" s="71"/>
      <c r="AN15" s="71"/>
      <c r="AO15" s="71"/>
      <c r="AP15" s="71"/>
      <c r="AQ15" s="71"/>
      <c r="AR15" s="71"/>
      <c r="AS15" s="71">
        <v>4</v>
      </c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>
        <v>1</v>
      </c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104"/>
      <c r="BS15" s="104"/>
      <c r="BT15" s="104"/>
      <c r="BU15" s="104"/>
      <c r="BV15" s="104"/>
      <c r="BW15" s="104"/>
      <c r="BX15" s="104"/>
      <c r="BY15" s="104"/>
      <c r="BZ15" s="109"/>
      <c r="CA15" s="110"/>
      <c r="CB15" s="110"/>
      <c r="CC15" s="110">
        <v>5</v>
      </c>
      <c r="CD15" s="110"/>
      <c r="CE15" s="110">
        <v>7</v>
      </c>
      <c r="CF15" s="110">
        <v>3</v>
      </c>
      <c r="CG15" s="110"/>
      <c r="CH15" s="110"/>
      <c r="CI15" s="110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>
        <v>14</v>
      </c>
      <c r="CV15" s="108"/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104"/>
      <c r="DM15" s="104"/>
      <c r="DN15" s="104"/>
      <c r="DO15" s="104"/>
      <c r="DP15" s="104"/>
      <c r="DQ15" s="104"/>
      <c r="DR15" s="104"/>
      <c r="DS15" s="104"/>
      <c r="DT15" s="29">
        <v>44</v>
      </c>
    </row>
    <row r="16" ht="27" customHeight="1" spans="1:124">
      <c r="A16" s="13">
        <v>45435</v>
      </c>
      <c r="B16" s="14" t="s">
        <v>201</v>
      </c>
      <c r="C16" s="15" t="s">
        <v>148</v>
      </c>
      <c r="D16" s="16">
        <f t="shared" si="0"/>
        <v>647</v>
      </c>
      <c r="E16" s="17">
        <v>627</v>
      </c>
      <c r="F16" s="22">
        <v>20</v>
      </c>
      <c r="G16" s="19">
        <f t="shared" si="3"/>
        <v>0.969088098918083</v>
      </c>
      <c r="H16" s="20">
        <f t="shared" si="1"/>
        <v>0.00927357032457496</v>
      </c>
      <c r="I16" s="70">
        <f t="shared" si="2"/>
        <v>0.00927357032457496</v>
      </c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>
        <v>2</v>
      </c>
      <c r="U16" s="71">
        <v>2</v>
      </c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>
        <v>1</v>
      </c>
      <c r="BB16" s="71">
        <v>1</v>
      </c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104"/>
      <c r="BS16" s="104"/>
      <c r="BT16" s="104"/>
      <c r="BU16" s="104"/>
      <c r="BV16" s="104"/>
      <c r="BW16" s="104"/>
      <c r="BX16" s="104"/>
      <c r="BY16" s="104"/>
      <c r="BZ16" s="109"/>
      <c r="CA16" s="110"/>
      <c r="CB16" s="110"/>
      <c r="CC16" s="110"/>
      <c r="CD16" s="110"/>
      <c r="CE16" s="110">
        <v>6</v>
      </c>
      <c r="CF16" s="110"/>
      <c r="CG16" s="110"/>
      <c r="CH16" s="110"/>
      <c r="CI16" s="110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4"/>
      <c r="DI16" s="104"/>
      <c r="DJ16" s="104"/>
      <c r="DK16" s="104"/>
      <c r="DL16" s="104"/>
      <c r="DM16" s="104"/>
      <c r="DN16" s="104"/>
      <c r="DO16" s="104"/>
      <c r="DP16" s="104"/>
      <c r="DQ16" s="104"/>
      <c r="DR16" s="104"/>
      <c r="DS16" s="104"/>
      <c r="DT16" s="29">
        <v>12</v>
      </c>
    </row>
    <row r="17" ht="27" customHeight="1" spans="1:124">
      <c r="A17" s="13">
        <v>45438</v>
      </c>
      <c r="B17" s="14" t="s">
        <v>109</v>
      </c>
      <c r="C17" s="15" t="s">
        <v>148</v>
      </c>
      <c r="D17" s="16">
        <f t="shared" si="0"/>
        <v>914</v>
      </c>
      <c r="E17" s="17">
        <v>850</v>
      </c>
      <c r="F17" s="22">
        <v>64</v>
      </c>
      <c r="G17" s="19">
        <f t="shared" si="3"/>
        <v>0.929978118161926</v>
      </c>
      <c r="H17" s="20">
        <f t="shared" si="1"/>
        <v>0.0404814004376368</v>
      </c>
      <c r="I17" s="70">
        <f t="shared" si="2"/>
        <v>0.0109409190371991</v>
      </c>
      <c r="J17" s="71">
        <v>10</v>
      </c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>
        <v>13</v>
      </c>
      <c r="AD17" s="71"/>
      <c r="AE17" s="71"/>
      <c r="AF17" s="71"/>
      <c r="AG17" s="71"/>
      <c r="AH17" s="71"/>
      <c r="AI17" s="71">
        <v>4</v>
      </c>
      <c r="AJ17" s="71">
        <v>10</v>
      </c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104"/>
      <c r="BS17" s="104"/>
      <c r="BT17" s="104"/>
      <c r="BU17" s="104"/>
      <c r="BV17" s="104"/>
      <c r="BW17" s="104"/>
      <c r="BX17" s="104"/>
      <c r="BY17" s="104"/>
      <c r="BZ17" s="109"/>
      <c r="CA17" s="110"/>
      <c r="CB17" s="110"/>
      <c r="CC17" s="110"/>
      <c r="CD17" s="110"/>
      <c r="CE17" s="110">
        <v>10</v>
      </c>
      <c r="CF17" s="110"/>
      <c r="CG17" s="110"/>
      <c r="CH17" s="110"/>
      <c r="CI17" s="110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4"/>
      <c r="CX17" s="104"/>
      <c r="CY17" s="104"/>
      <c r="CZ17" s="104"/>
      <c r="DA17" s="104"/>
      <c r="DB17" s="104"/>
      <c r="DC17" s="104"/>
      <c r="DD17" s="104"/>
      <c r="DE17" s="104"/>
      <c r="DF17" s="104"/>
      <c r="DG17" s="104"/>
      <c r="DH17" s="104"/>
      <c r="DI17" s="104"/>
      <c r="DJ17" s="104"/>
      <c r="DK17" s="104"/>
      <c r="DL17" s="104"/>
      <c r="DM17" s="104"/>
      <c r="DN17" s="104"/>
      <c r="DO17" s="104"/>
      <c r="DP17" s="104"/>
      <c r="DQ17" s="104"/>
      <c r="DR17" s="104"/>
      <c r="DS17" s="104"/>
      <c r="DT17" s="29">
        <v>47</v>
      </c>
    </row>
    <row r="18" ht="27" customHeight="1" spans="1:124">
      <c r="A18" s="13">
        <v>45440</v>
      </c>
      <c r="B18" s="14" t="s">
        <v>109</v>
      </c>
      <c r="C18" s="15" t="s">
        <v>198</v>
      </c>
      <c r="D18" s="16">
        <f t="shared" si="0"/>
        <v>381</v>
      </c>
      <c r="E18" s="17">
        <v>361</v>
      </c>
      <c r="F18" s="22">
        <v>20</v>
      </c>
      <c r="G18" s="19">
        <f t="shared" si="3"/>
        <v>0.94750656167979</v>
      </c>
      <c r="H18" s="20">
        <f t="shared" si="1"/>
        <v>0.020997375328084</v>
      </c>
      <c r="I18" s="70">
        <f t="shared" si="2"/>
        <v>0.0183727034120735</v>
      </c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>
        <v>1</v>
      </c>
      <c r="AD18" s="71"/>
      <c r="AE18" s="71"/>
      <c r="AF18" s="71"/>
      <c r="AG18" s="71"/>
      <c r="AH18" s="71"/>
      <c r="AI18" s="71">
        <v>1</v>
      </c>
      <c r="AJ18" s="71">
        <v>1</v>
      </c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>
        <v>1</v>
      </c>
      <c r="AV18" s="71"/>
      <c r="AW18" s="71"/>
      <c r="AX18" s="71"/>
      <c r="AY18" s="71"/>
      <c r="AZ18" s="71">
        <v>1</v>
      </c>
      <c r="BA18" s="71"/>
      <c r="BB18" s="71"/>
      <c r="BC18" s="71"/>
      <c r="BD18" s="71">
        <v>2</v>
      </c>
      <c r="BE18" s="71"/>
      <c r="BF18" s="71">
        <v>1</v>
      </c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104"/>
      <c r="BS18" s="104"/>
      <c r="BT18" s="104"/>
      <c r="BU18" s="104"/>
      <c r="BV18" s="104"/>
      <c r="BW18" s="104"/>
      <c r="BX18" s="104"/>
      <c r="BY18" s="104"/>
      <c r="BZ18" s="109"/>
      <c r="CA18" s="110"/>
      <c r="CB18" s="110"/>
      <c r="CC18" s="110">
        <v>3</v>
      </c>
      <c r="CD18" s="110"/>
      <c r="CE18" s="110">
        <v>4</v>
      </c>
      <c r="CF18" s="110"/>
      <c r="CG18" s="110"/>
      <c r="CH18" s="110"/>
      <c r="CI18" s="110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29">
        <v>15</v>
      </c>
    </row>
    <row r="19" ht="27" customHeight="1" spans="1:124">
      <c r="A19" s="13">
        <v>45441</v>
      </c>
      <c r="B19" s="14" t="s">
        <v>202</v>
      </c>
      <c r="C19" s="15" t="s">
        <v>148</v>
      </c>
      <c r="D19" s="16">
        <f t="shared" si="0"/>
        <v>644</v>
      </c>
      <c r="E19" s="17">
        <v>599</v>
      </c>
      <c r="F19" s="22">
        <v>45</v>
      </c>
      <c r="G19" s="19">
        <f t="shared" si="3"/>
        <v>0.930124223602484</v>
      </c>
      <c r="H19" s="20">
        <f t="shared" si="1"/>
        <v>0.0201863354037267</v>
      </c>
      <c r="I19" s="70">
        <f t="shared" si="2"/>
        <v>0.0341614906832298</v>
      </c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>
        <v>1</v>
      </c>
      <c r="U19" s="71"/>
      <c r="V19" s="71"/>
      <c r="W19" s="71"/>
      <c r="X19" s="71"/>
      <c r="Y19" s="71"/>
      <c r="Z19" s="71"/>
      <c r="AA19" s="71"/>
      <c r="AB19" s="71">
        <v>1</v>
      </c>
      <c r="AC19" s="71">
        <v>2</v>
      </c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>
        <v>2</v>
      </c>
      <c r="BA19" s="71"/>
      <c r="BB19" s="71"/>
      <c r="BC19" s="71">
        <v>1</v>
      </c>
      <c r="BD19" s="71">
        <v>2</v>
      </c>
      <c r="BE19" s="71"/>
      <c r="BF19" s="71">
        <v>2</v>
      </c>
      <c r="BG19" s="71"/>
      <c r="BH19" s="71"/>
      <c r="BI19" s="71"/>
      <c r="BJ19" s="71"/>
      <c r="BK19" s="71"/>
      <c r="BL19" s="71"/>
      <c r="BM19" s="71">
        <v>2</v>
      </c>
      <c r="BN19" s="71"/>
      <c r="BO19" s="71"/>
      <c r="BP19" s="71"/>
      <c r="BQ19" s="71"/>
      <c r="BR19" s="104"/>
      <c r="BS19" s="104"/>
      <c r="BT19" s="104"/>
      <c r="BU19" s="104"/>
      <c r="BV19" s="104"/>
      <c r="BW19" s="104"/>
      <c r="BX19" s="104"/>
      <c r="BY19" s="104"/>
      <c r="BZ19" s="109"/>
      <c r="CA19" s="110"/>
      <c r="CB19" s="110"/>
      <c r="CC19" s="110">
        <v>5</v>
      </c>
      <c r="CD19" s="110"/>
      <c r="CE19" s="110">
        <v>6</v>
      </c>
      <c r="CF19" s="110"/>
      <c r="CG19" s="110"/>
      <c r="CH19" s="110"/>
      <c r="CI19" s="110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4"/>
      <c r="CX19" s="104"/>
      <c r="CY19" s="104"/>
      <c r="CZ19" s="104"/>
      <c r="DA19" s="104"/>
      <c r="DB19" s="104"/>
      <c r="DC19" s="104"/>
      <c r="DD19" s="104">
        <v>6</v>
      </c>
      <c r="DE19" s="104"/>
      <c r="DF19" s="104"/>
      <c r="DG19" s="104"/>
      <c r="DH19" s="104"/>
      <c r="DI19" s="104">
        <v>5</v>
      </c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29">
        <v>35</v>
      </c>
    </row>
    <row r="20" ht="27" customHeight="1" spans="1:124">
      <c r="A20" s="13"/>
      <c r="B20" s="14"/>
      <c r="C20" s="15"/>
      <c r="D20" s="16">
        <f t="shared" si="0"/>
        <v>0</v>
      </c>
      <c r="E20" s="17"/>
      <c r="F20" s="22"/>
      <c r="G20" s="19" t="e">
        <f t="shared" si="3"/>
        <v>#DIV/0!</v>
      </c>
      <c r="H20" s="20" t="e">
        <f t="shared" si="1"/>
        <v>#DIV/0!</v>
      </c>
      <c r="I20" s="70" t="e">
        <f t="shared" si="2"/>
        <v>#DIV/0!</v>
      </c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104"/>
      <c r="BS20" s="104"/>
      <c r="BT20" s="104"/>
      <c r="BU20" s="104"/>
      <c r="BV20" s="104"/>
      <c r="BW20" s="104"/>
      <c r="BX20" s="104"/>
      <c r="BY20" s="104"/>
      <c r="BZ20" s="109"/>
      <c r="CA20" s="110"/>
      <c r="CB20" s="110"/>
      <c r="CC20" s="110"/>
      <c r="CD20" s="110"/>
      <c r="CE20" s="110"/>
      <c r="CF20" s="110"/>
      <c r="CG20" s="110"/>
      <c r="CH20" s="110"/>
      <c r="CI20" s="110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4"/>
      <c r="DS20" s="104"/>
      <c r="DT20" s="29"/>
    </row>
    <row r="21" ht="27" customHeight="1" spans="1:124">
      <c r="A21" s="13"/>
      <c r="B21" s="14"/>
      <c r="C21" s="15"/>
      <c r="D21" s="16">
        <f t="shared" si="0"/>
        <v>0</v>
      </c>
      <c r="E21" s="17"/>
      <c r="F21" s="22"/>
      <c r="G21" s="19" t="e">
        <f t="shared" si="3"/>
        <v>#DIV/0!</v>
      </c>
      <c r="H21" s="20" t="e">
        <f t="shared" si="1"/>
        <v>#DIV/0!</v>
      </c>
      <c r="I21" s="70" t="e">
        <f t="shared" si="2"/>
        <v>#DIV/0!</v>
      </c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104"/>
      <c r="BS21" s="104"/>
      <c r="BT21" s="104"/>
      <c r="BU21" s="104"/>
      <c r="BV21" s="104"/>
      <c r="BW21" s="104"/>
      <c r="BX21" s="104"/>
      <c r="BY21" s="104"/>
      <c r="BZ21" s="109"/>
      <c r="CA21" s="110"/>
      <c r="CB21" s="110"/>
      <c r="CC21" s="110"/>
      <c r="CD21" s="110"/>
      <c r="CE21" s="110"/>
      <c r="CF21" s="110"/>
      <c r="CG21" s="110"/>
      <c r="CH21" s="110"/>
      <c r="CI21" s="110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29"/>
    </row>
    <row r="22" ht="29.25" customHeight="1" spans="1:124">
      <c r="A22" s="13"/>
      <c r="B22" s="14"/>
      <c r="C22" s="15"/>
      <c r="D22" s="16">
        <f t="shared" si="0"/>
        <v>0</v>
      </c>
      <c r="E22" s="17"/>
      <c r="F22" s="22"/>
      <c r="G22" s="19" t="e">
        <f t="shared" si="3"/>
        <v>#DIV/0!</v>
      </c>
      <c r="H22" s="20" t="e">
        <f t="shared" si="1"/>
        <v>#DIV/0!</v>
      </c>
      <c r="I22" s="70" t="e">
        <f t="shared" si="2"/>
        <v>#DIV/0!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104"/>
      <c r="BS22" s="104"/>
      <c r="BT22" s="104"/>
      <c r="BU22" s="104"/>
      <c r="BV22" s="104"/>
      <c r="BW22" s="104"/>
      <c r="BX22" s="104"/>
      <c r="BY22" s="104"/>
      <c r="BZ22" s="109"/>
      <c r="CA22" s="110"/>
      <c r="CB22" s="110"/>
      <c r="CC22" s="110"/>
      <c r="CD22" s="110"/>
      <c r="CE22" s="110"/>
      <c r="CF22" s="110"/>
      <c r="CG22" s="110"/>
      <c r="CH22" s="110"/>
      <c r="CI22" s="110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104"/>
      <c r="DS22" s="104"/>
      <c r="DT22" s="29"/>
    </row>
    <row r="23" ht="29.25" customHeight="1" spans="1:124">
      <c r="A23" s="13"/>
      <c r="B23" s="14"/>
      <c r="C23" s="15"/>
      <c r="D23" s="16">
        <f t="shared" si="0"/>
        <v>0</v>
      </c>
      <c r="E23" s="17"/>
      <c r="F23" s="22"/>
      <c r="G23" s="19" t="e">
        <f t="shared" si="3"/>
        <v>#DIV/0!</v>
      </c>
      <c r="H23" s="20" t="e">
        <f t="shared" si="1"/>
        <v>#DIV/0!</v>
      </c>
      <c r="I23" s="70" t="e">
        <f t="shared" si="2"/>
        <v>#DIV/0!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104"/>
      <c r="BS23" s="104"/>
      <c r="BT23" s="104"/>
      <c r="BU23" s="104"/>
      <c r="BV23" s="104"/>
      <c r="BW23" s="104"/>
      <c r="BX23" s="104"/>
      <c r="BY23" s="104"/>
      <c r="BZ23" s="109"/>
      <c r="CA23" s="110"/>
      <c r="CB23" s="110"/>
      <c r="CC23" s="110"/>
      <c r="CD23" s="110"/>
      <c r="CE23" s="110"/>
      <c r="CF23" s="110"/>
      <c r="CG23" s="110"/>
      <c r="CH23" s="110"/>
      <c r="CI23" s="110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29"/>
    </row>
    <row r="24" ht="29.25" customHeight="1" spans="1:124">
      <c r="A24" s="13"/>
      <c r="B24" s="14"/>
      <c r="C24" s="15"/>
      <c r="D24" s="16">
        <f t="shared" si="0"/>
        <v>0</v>
      </c>
      <c r="E24" s="17"/>
      <c r="F24" s="22"/>
      <c r="G24" s="19" t="e">
        <f t="shared" si="3"/>
        <v>#DIV/0!</v>
      </c>
      <c r="H24" s="20" t="e">
        <f t="shared" si="1"/>
        <v>#DIV/0!</v>
      </c>
      <c r="I24" s="70" t="e">
        <f t="shared" si="2"/>
        <v>#DIV/0!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104"/>
      <c r="BS24" s="104"/>
      <c r="BT24" s="104"/>
      <c r="BU24" s="104"/>
      <c r="BV24" s="104"/>
      <c r="BW24" s="104"/>
      <c r="BX24" s="104"/>
      <c r="BY24" s="104"/>
      <c r="BZ24" s="109"/>
      <c r="CA24" s="110"/>
      <c r="CB24" s="110"/>
      <c r="CC24" s="110"/>
      <c r="CD24" s="110"/>
      <c r="CE24" s="110"/>
      <c r="CF24" s="110"/>
      <c r="CG24" s="110"/>
      <c r="CH24" s="110"/>
      <c r="CI24" s="110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104"/>
      <c r="DQ24" s="104"/>
      <c r="DR24" s="104"/>
      <c r="DS24" s="104"/>
      <c r="DT24" s="29"/>
    </row>
    <row r="25" ht="29.25" customHeight="1" spans="1:124">
      <c r="A25" s="13"/>
      <c r="B25" s="14"/>
      <c r="C25" s="15"/>
      <c r="D25" s="16">
        <f t="shared" si="0"/>
        <v>0</v>
      </c>
      <c r="E25" s="17"/>
      <c r="F25" s="22"/>
      <c r="G25" s="19" t="e">
        <f t="shared" si="3"/>
        <v>#DIV/0!</v>
      </c>
      <c r="H25" s="20" t="e">
        <f t="shared" si="1"/>
        <v>#DIV/0!</v>
      </c>
      <c r="I25" s="70" t="e">
        <f t="shared" si="2"/>
        <v>#DIV/0!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104"/>
      <c r="BS25" s="104"/>
      <c r="BT25" s="104"/>
      <c r="BU25" s="104"/>
      <c r="BV25" s="104"/>
      <c r="BW25" s="104"/>
      <c r="BX25" s="104"/>
      <c r="BY25" s="104"/>
      <c r="BZ25" s="109"/>
      <c r="CA25" s="110"/>
      <c r="CB25" s="110"/>
      <c r="CC25" s="110"/>
      <c r="CD25" s="110"/>
      <c r="CE25" s="110"/>
      <c r="CF25" s="110"/>
      <c r="CG25" s="110"/>
      <c r="CH25" s="110"/>
      <c r="CI25" s="110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4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104"/>
      <c r="DM25" s="104"/>
      <c r="DN25" s="104"/>
      <c r="DO25" s="104"/>
      <c r="DP25" s="104"/>
      <c r="DQ25" s="104"/>
      <c r="DR25" s="104"/>
      <c r="DS25" s="104"/>
      <c r="DT25" s="29"/>
    </row>
    <row r="26" ht="29.25" customHeight="1" spans="1:124">
      <c r="A26" s="13"/>
      <c r="B26" s="14"/>
      <c r="C26" s="15"/>
      <c r="D26" s="16">
        <f t="shared" si="0"/>
        <v>0</v>
      </c>
      <c r="E26" s="17"/>
      <c r="F26" s="22"/>
      <c r="G26" s="19" t="e">
        <f t="shared" si="3"/>
        <v>#DIV/0!</v>
      </c>
      <c r="H26" s="20" t="e">
        <f t="shared" si="1"/>
        <v>#DIV/0!</v>
      </c>
      <c r="I26" s="70" t="e">
        <f t="shared" si="2"/>
        <v>#DIV/0!</v>
      </c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104"/>
      <c r="BS26" s="104"/>
      <c r="BT26" s="104"/>
      <c r="BU26" s="104"/>
      <c r="BV26" s="104"/>
      <c r="BW26" s="104"/>
      <c r="BX26" s="104"/>
      <c r="BY26" s="104"/>
      <c r="BZ26" s="109"/>
      <c r="CA26" s="110"/>
      <c r="CB26" s="110"/>
      <c r="CC26" s="110"/>
      <c r="CD26" s="110"/>
      <c r="CE26" s="110"/>
      <c r="CF26" s="110"/>
      <c r="CG26" s="110"/>
      <c r="CH26" s="110"/>
      <c r="CI26" s="110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4"/>
      <c r="CX26" s="104"/>
      <c r="CY26" s="104"/>
      <c r="CZ26" s="104"/>
      <c r="DA26" s="104"/>
      <c r="DB26" s="104"/>
      <c r="DC26" s="104"/>
      <c r="DD26" s="104"/>
      <c r="DE26" s="104"/>
      <c r="DF26" s="104"/>
      <c r="DG26" s="104"/>
      <c r="DH26" s="104"/>
      <c r="DI26" s="104"/>
      <c r="DJ26" s="104"/>
      <c r="DK26" s="104"/>
      <c r="DL26" s="104"/>
      <c r="DM26" s="104"/>
      <c r="DN26" s="104"/>
      <c r="DO26" s="104"/>
      <c r="DP26" s="104"/>
      <c r="DQ26" s="104"/>
      <c r="DR26" s="104"/>
      <c r="DS26" s="104"/>
      <c r="DT26" s="29"/>
    </row>
    <row r="27" ht="27" customHeight="1" spans="1:124">
      <c r="A27" s="13"/>
      <c r="B27" s="14"/>
      <c r="C27" s="15"/>
      <c r="D27" s="16">
        <f t="shared" si="0"/>
        <v>0</v>
      </c>
      <c r="E27" s="17"/>
      <c r="F27" s="22"/>
      <c r="G27" s="19" t="e">
        <f t="shared" si="3"/>
        <v>#DIV/0!</v>
      </c>
      <c r="H27" s="20" t="e">
        <f t="shared" si="1"/>
        <v>#DIV/0!</v>
      </c>
      <c r="I27" s="70" t="e">
        <f t="shared" si="2"/>
        <v>#DIV/0!</v>
      </c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104"/>
      <c r="BS27" s="104"/>
      <c r="BT27" s="104"/>
      <c r="BU27" s="104"/>
      <c r="BV27" s="104"/>
      <c r="BW27" s="104"/>
      <c r="BX27" s="104"/>
      <c r="BY27" s="104"/>
      <c r="BZ27" s="109"/>
      <c r="CA27" s="110"/>
      <c r="CB27" s="110"/>
      <c r="CC27" s="110"/>
      <c r="CD27" s="110"/>
      <c r="CE27" s="110"/>
      <c r="CF27" s="110"/>
      <c r="CG27" s="110"/>
      <c r="CH27" s="110"/>
      <c r="CI27" s="110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29"/>
    </row>
    <row r="28" ht="27" customHeight="1" spans="1:124">
      <c r="A28" s="13"/>
      <c r="B28" s="14"/>
      <c r="C28" s="15"/>
      <c r="D28" s="16">
        <f t="shared" si="0"/>
        <v>0</v>
      </c>
      <c r="E28" s="17"/>
      <c r="F28" s="22"/>
      <c r="G28" s="19" t="e">
        <f t="shared" si="3"/>
        <v>#DIV/0!</v>
      </c>
      <c r="H28" s="20" t="e">
        <f t="shared" si="1"/>
        <v>#DIV/0!</v>
      </c>
      <c r="I28" s="70" t="e">
        <f t="shared" si="2"/>
        <v>#DIV/0!</v>
      </c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104"/>
      <c r="BS28" s="104"/>
      <c r="BT28" s="104"/>
      <c r="BU28" s="104"/>
      <c r="BV28" s="104"/>
      <c r="BW28" s="104"/>
      <c r="BX28" s="104"/>
      <c r="BY28" s="104"/>
      <c r="BZ28" s="109"/>
      <c r="CA28" s="110"/>
      <c r="CB28" s="110"/>
      <c r="CC28" s="110"/>
      <c r="CD28" s="110"/>
      <c r="CE28" s="110"/>
      <c r="CF28" s="110"/>
      <c r="CG28" s="110"/>
      <c r="CH28" s="110"/>
      <c r="CI28" s="110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4"/>
      <c r="CX28" s="104"/>
      <c r="CY28" s="104"/>
      <c r="CZ28" s="104"/>
      <c r="DA28" s="104"/>
      <c r="DB28" s="104"/>
      <c r="DC28" s="104"/>
      <c r="DD28" s="104"/>
      <c r="DE28" s="104"/>
      <c r="DF28" s="104"/>
      <c r="DG28" s="104"/>
      <c r="DH28" s="104"/>
      <c r="DI28" s="104"/>
      <c r="DJ28" s="104"/>
      <c r="DK28" s="104"/>
      <c r="DL28" s="104"/>
      <c r="DM28" s="104"/>
      <c r="DN28" s="104"/>
      <c r="DO28" s="104"/>
      <c r="DP28" s="104"/>
      <c r="DQ28" s="104"/>
      <c r="DR28" s="104"/>
      <c r="DS28" s="104"/>
      <c r="DT28" s="29"/>
    </row>
    <row r="29" ht="27" customHeight="1" spans="1:124">
      <c r="A29" s="13"/>
      <c r="B29" s="14"/>
      <c r="C29" s="15"/>
      <c r="D29" s="16">
        <f t="shared" si="0"/>
        <v>0</v>
      </c>
      <c r="E29" s="17"/>
      <c r="F29" s="22"/>
      <c r="G29" s="19" t="e">
        <f t="shared" si="3"/>
        <v>#DIV/0!</v>
      </c>
      <c r="H29" s="20" t="e">
        <f t="shared" si="1"/>
        <v>#DIV/0!</v>
      </c>
      <c r="I29" s="70" t="e">
        <f t="shared" si="2"/>
        <v>#DIV/0!</v>
      </c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104"/>
      <c r="BS29" s="104"/>
      <c r="BT29" s="104"/>
      <c r="BU29" s="104"/>
      <c r="BV29" s="104"/>
      <c r="BW29" s="104"/>
      <c r="BX29" s="104"/>
      <c r="BY29" s="104"/>
      <c r="BZ29" s="109"/>
      <c r="CA29" s="110"/>
      <c r="CB29" s="110"/>
      <c r="CC29" s="110"/>
      <c r="CD29" s="110"/>
      <c r="CE29" s="110"/>
      <c r="CF29" s="110"/>
      <c r="CG29" s="110"/>
      <c r="CH29" s="110"/>
      <c r="CI29" s="110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4"/>
      <c r="CX29" s="104"/>
      <c r="CY29" s="104"/>
      <c r="CZ29" s="104"/>
      <c r="DA29" s="104"/>
      <c r="DB29" s="104"/>
      <c r="DC29" s="104"/>
      <c r="DD29" s="104"/>
      <c r="DE29" s="104"/>
      <c r="DF29" s="104"/>
      <c r="DG29" s="104"/>
      <c r="DH29" s="104"/>
      <c r="DI29" s="104"/>
      <c r="DJ29" s="104"/>
      <c r="DK29" s="104"/>
      <c r="DL29" s="104"/>
      <c r="DM29" s="104"/>
      <c r="DN29" s="104"/>
      <c r="DO29" s="104"/>
      <c r="DP29" s="104"/>
      <c r="DQ29" s="104"/>
      <c r="DR29" s="104"/>
      <c r="DS29" s="104"/>
      <c r="DT29" s="29"/>
    </row>
    <row r="30" ht="27" customHeight="1" spans="1:124">
      <c r="A30" s="13"/>
      <c r="B30" s="14"/>
      <c r="C30" s="15"/>
      <c r="D30" s="16">
        <f t="shared" si="0"/>
        <v>0</v>
      </c>
      <c r="E30" s="17"/>
      <c r="F30" s="22"/>
      <c r="G30" s="19" t="e">
        <f t="shared" si="3"/>
        <v>#DIV/0!</v>
      </c>
      <c r="H30" s="20" t="e">
        <f t="shared" si="1"/>
        <v>#DIV/0!</v>
      </c>
      <c r="I30" s="70" t="e">
        <f t="shared" si="2"/>
        <v>#DIV/0!</v>
      </c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104"/>
      <c r="BS30" s="104"/>
      <c r="BT30" s="104"/>
      <c r="BU30" s="104"/>
      <c r="BV30" s="104"/>
      <c r="BW30" s="104"/>
      <c r="BX30" s="104"/>
      <c r="BY30" s="104"/>
      <c r="BZ30" s="109"/>
      <c r="CA30" s="110"/>
      <c r="CB30" s="110"/>
      <c r="CC30" s="110"/>
      <c r="CD30" s="110"/>
      <c r="CE30" s="110"/>
      <c r="CF30" s="110"/>
      <c r="CG30" s="110"/>
      <c r="CH30" s="110"/>
      <c r="CI30" s="110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4"/>
      <c r="DS30" s="104"/>
      <c r="DT30" s="29"/>
    </row>
    <row r="31" ht="27" customHeight="1" spans="1:124">
      <c r="A31" s="13"/>
      <c r="B31" s="14"/>
      <c r="C31" s="15"/>
      <c r="D31" s="16">
        <f t="shared" si="0"/>
        <v>0</v>
      </c>
      <c r="E31" s="17"/>
      <c r="F31" s="22"/>
      <c r="G31" s="19" t="e">
        <f t="shared" si="3"/>
        <v>#DIV/0!</v>
      </c>
      <c r="H31" s="20" t="e">
        <f t="shared" si="1"/>
        <v>#DIV/0!</v>
      </c>
      <c r="I31" s="70" t="e">
        <f t="shared" si="2"/>
        <v>#DIV/0!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104"/>
      <c r="BS31" s="104"/>
      <c r="BT31" s="104"/>
      <c r="BU31" s="104"/>
      <c r="BV31" s="104"/>
      <c r="BW31" s="104"/>
      <c r="BX31" s="104"/>
      <c r="BY31" s="104"/>
      <c r="BZ31" s="109"/>
      <c r="CA31" s="110"/>
      <c r="CB31" s="110"/>
      <c r="CC31" s="110"/>
      <c r="CD31" s="110"/>
      <c r="CE31" s="110"/>
      <c r="CF31" s="110"/>
      <c r="CG31" s="110"/>
      <c r="CH31" s="110"/>
      <c r="CI31" s="110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4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H31" s="104"/>
      <c r="DI31" s="104"/>
      <c r="DJ31" s="104"/>
      <c r="DK31" s="104"/>
      <c r="DL31" s="104"/>
      <c r="DM31" s="104"/>
      <c r="DN31" s="104"/>
      <c r="DO31" s="104"/>
      <c r="DP31" s="104"/>
      <c r="DQ31" s="104"/>
      <c r="DR31" s="104"/>
      <c r="DS31" s="104"/>
      <c r="DT31" s="29"/>
    </row>
    <row r="32" ht="27" customHeight="1" spans="1:124">
      <c r="A32" s="13"/>
      <c r="B32" s="14"/>
      <c r="C32" s="15"/>
      <c r="D32" s="16">
        <f t="shared" si="0"/>
        <v>0</v>
      </c>
      <c r="E32" s="17"/>
      <c r="F32" s="22"/>
      <c r="G32" s="19" t="e">
        <f t="shared" si="3"/>
        <v>#DIV/0!</v>
      </c>
      <c r="H32" s="20" t="e">
        <f t="shared" si="1"/>
        <v>#DIV/0!</v>
      </c>
      <c r="I32" s="70" t="e">
        <f t="shared" si="2"/>
        <v>#DIV/0!</v>
      </c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83"/>
      <c r="AC32" s="83"/>
      <c r="AD32" s="83"/>
      <c r="AE32" s="83"/>
      <c r="AF32" s="83"/>
      <c r="AG32" s="83"/>
      <c r="AH32" s="83"/>
      <c r="AI32" s="83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104"/>
      <c r="BS32" s="104"/>
      <c r="BT32" s="104"/>
      <c r="BU32" s="104"/>
      <c r="BV32" s="104"/>
      <c r="BW32" s="104"/>
      <c r="BX32" s="104"/>
      <c r="BY32" s="104"/>
      <c r="BZ32" s="109"/>
      <c r="CA32" s="110"/>
      <c r="CB32" s="110"/>
      <c r="CC32" s="110"/>
      <c r="CD32" s="110"/>
      <c r="CE32" s="110"/>
      <c r="CF32" s="110"/>
      <c r="CG32" s="110"/>
      <c r="CH32" s="110"/>
      <c r="CI32" s="110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4"/>
      <c r="CX32" s="104"/>
      <c r="CY32" s="104"/>
      <c r="CZ32" s="104"/>
      <c r="DA32" s="104"/>
      <c r="DB32" s="104"/>
      <c r="DC32" s="104"/>
      <c r="DD32" s="104"/>
      <c r="DE32" s="104"/>
      <c r="DF32" s="104"/>
      <c r="DG32" s="104"/>
      <c r="DH32" s="104"/>
      <c r="DI32" s="104"/>
      <c r="DJ32" s="104"/>
      <c r="DK32" s="104"/>
      <c r="DL32" s="104"/>
      <c r="DM32" s="104"/>
      <c r="DN32" s="104"/>
      <c r="DO32" s="104"/>
      <c r="DP32" s="104"/>
      <c r="DQ32" s="104"/>
      <c r="DR32" s="104"/>
      <c r="DS32" s="104"/>
      <c r="DT32" s="29"/>
    </row>
    <row r="33" ht="27" customHeight="1" spans="1:124">
      <c r="A33" s="13"/>
      <c r="B33" s="14"/>
      <c r="C33" s="15"/>
      <c r="D33" s="16">
        <f t="shared" si="0"/>
        <v>0</v>
      </c>
      <c r="E33" s="17"/>
      <c r="F33" s="18"/>
      <c r="G33" s="19" t="e">
        <f t="shared" si="3"/>
        <v>#DIV/0!</v>
      </c>
      <c r="H33" s="20" t="e">
        <f t="shared" si="1"/>
        <v>#DIV/0!</v>
      </c>
      <c r="I33" s="70" t="e">
        <f t="shared" si="2"/>
        <v>#DIV/0!</v>
      </c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104"/>
      <c r="BS33" s="104"/>
      <c r="BT33" s="104"/>
      <c r="BU33" s="104"/>
      <c r="BV33" s="104"/>
      <c r="BW33" s="104"/>
      <c r="BX33" s="104"/>
      <c r="BY33" s="104"/>
      <c r="BZ33" s="109"/>
      <c r="CA33" s="110"/>
      <c r="CB33" s="110"/>
      <c r="CC33" s="110"/>
      <c r="CD33" s="110"/>
      <c r="CE33" s="110"/>
      <c r="CF33" s="110"/>
      <c r="CG33" s="110"/>
      <c r="CH33" s="110"/>
      <c r="CI33" s="110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4"/>
      <c r="CX33" s="104"/>
      <c r="CY33" s="104"/>
      <c r="CZ33" s="104"/>
      <c r="DA33" s="104"/>
      <c r="DB33" s="104"/>
      <c r="DC33" s="104"/>
      <c r="DD33" s="104"/>
      <c r="DE33" s="104"/>
      <c r="DF33" s="104"/>
      <c r="DG33" s="104"/>
      <c r="DH33" s="104"/>
      <c r="DI33" s="104"/>
      <c r="DJ33" s="104"/>
      <c r="DK33" s="104"/>
      <c r="DL33" s="104"/>
      <c r="DM33" s="104"/>
      <c r="DN33" s="104"/>
      <c r="DO33" s="104"/>
      <c r="DP33" s="104"/>
      <c r="DQ33" s="104"/>
      <c r="DR33" s="104"/>
      <c r="DS33" s="104"/>
      <c r="DT33" s="29"/>
    </row>
    <row r="34" ht="50.25" customHeight="1" spans="1:124">
      <c r="A34" s="26" t="s">
        <v>116</v>
      </c>
      <c r="B34" s="27"/>
      <c r="C34" s="28"/>
      <c r="D34" s="29">
        <f>SUM(D5:D33)</f>
        <v>8767</v>
      </c>
      <c r="E34" s="29">
        <f>SUM(E5:E33)</f>
        <v>8261</v>
      </c>
      <c r="F34" s="18">
        <f>SUM(F5:F33)</f>
        <v>506</v>
      </c>
      <c r="G34" s="19">
        <f t="shared" si="3"/>
        <v>0.94228356336261</v>
      </c>
      <c r="H34" s="30"/>
      <c r="I34" s="30"/>
      <c r="J34" s="72">
        <f t="shared" ref="J34:CA34" si="4">SUM(J5:J33)</f>
        <v>33</v>
      </c>
      <c r="K34" s="72">
        <f t="shared" si="4"/>
        <v>0</v>
      </c>
      <c r="L34" s="72">
        <f t="shared" si="4"/>
        <v>0</v>
      </c>
      <c r="M34" s="72">
        <f t="shared" si="4"/>
        <v>0</v>
      </c>
      <c r="N34" s="72">
        <f t="shared" si="4"/>
        <v>0</v>
      </c>
      <c r="O34" s="72">
        <f t="shared" si="4"/>
        <v>0</v>
      </c>
      <c r="P34" s="72">
        <f t="shared" si="4"/>
        <v>0</v>
      </c>
      <c r="Q34" s="72">
        <f t="shared" si="4"/>
        <v>0</v>
      </c>
      <c r="R34" s="72">
        <f t="shared" si="4"/>
        <v>0</v>
      </c>
      <c r="S34" s="72">
        <f t="shared" si="4"/>
        <v>0</v>
      </c>
      <c r="T34" s="72">
        <f t="shared" si="4"/>
        <v>13</v>
      </c>
      <c r="U34" s="72">
        <f t="shared" si="4"/>
        <v>4</v>
      </c>
      <c r="V34" s="72">
        <f t="shared" si="4"/>
        <v>0</v>
      </c>
      <c r="W34" s="72">
        <f t="shared" si="4"/>
        <v>1</v>
      </c>
      <c r="X34" s="72">
        <f t="shared" si="4"/>
        <v>0</v>
      </c>
      <c r="Y34" s="72">
        <f t="shared" si="4"/>
        <v>0</v>
      </c>
      <c r="Z34" s="72">
        <f t="shared" si="4"/>
        <v>0</v>
      </c>
      <c r="AA34" s="72">
        <f t="shared" si="4"/>
        <v>0</v>
      </c>
      <c r="AB34" s="72">
        <f t="shared" si="4"/>
        <v>1</v>
      </c>
      <c r="AC34" s="72">
        <f t="shared" si="4"/>
        <v>21</v>
      </c>
      <c r="AD34" s="72">
        <f t="shared" si="4"/>
        <v>0</v>
      </c>
      <c r="AE34" s="72">
        <f t="shared" si="4"/>
        <v>0</v>
      </c>
      <c r="AF34" s="72">
        <f t="shared" si="4"/>
        <v>0</v>
      </c>
      <c r="AG34" s="72">
        <f t="shared" si="4"/>
        <v>0</v>
      </c>
      <c r="AH34" s="72">
        <f t="shared" si="4"/>
        <v>0</v>
      </c>
      <c r="AI34" s="72">
        <f t="shared" si="4"/>
        <v>14</v>
      </c>
      <c r="AJ34" s="72">
        <f t="shared" si="4"/>
        <v>33</v>
      </c>
      <c r="AK34" s="72">
        <f t="shared" si="4"/>
        <v>0</v>
      </c>
      <c r="AL34" s="72">
        <f t="shared" si="4"/>
        <v>23</v>
      </c>
      <c r="AM34" s="72">
        <f t="shared" si="4"/>
        <v>0</v>
      </c>
      <c r="AN34" s="72">
        <f t="shared" si="4"/>
        <v>0</v>
      </c>
      <c r="AO34" s="72">
        <f t="shared" si="4"/>
        <v>0</v>
      </c>
      <c r="AP34" s="72">
        <f t="shared" si="4"/>
        <v>1</v>
      </c>
      <c r="AQ34" s="72">
        <f t="shared" si="4"/>
        <v>0</v>
      </c>
      <c r="AR34" s="72">
        <f t="shared" si="4"/>
        <v>0</v>
      </c>
      <c r="AS34" s="72">
        <f t="shared" si="4"/>
        <v>6</v>
      </c>
      <c r="AT34" s="72">
        <f t="shared" si="4"/>
        <v>1</v>
      </c>
      <c r="AU34" s="72">
        <f t="shared" si="4"/>
        <v>1</v>
      </c>
      <c r="AV34" s="72">
        <f t="shared" si="4"/>
        <v>24</v>
      </c>
      <c r="AW34" s="72">
        <f t="shared" si="4"/>
        <v>3</v>
      </c>
      <c r="AX34" s="72">
        <f t="shared" si="4"/>
        <v>0</v>
      </c>
      <c r="AY34" s="72">
        <f t="shared" si="4"/>
        <v>0</v>
      </c>
      <c r="AZ34" s="72">
        <f t="shared" si="4"/>
        <v>17</v>
      </c>
      <c r="BA34" s="72">
        <f t="shared" si="4"/>
        <v>1</v>
      </c>
      <c r="BB34" s="72">
        <f t="shared" si="4"/>
        <v>1</v>
      </c>
      <c r="BC34" s="72">
        <f t="shared" si="4"/>
        <v>1</v>
      </c>
      <c r="BD34" s="72">
        <f t="shared" si="4"/>
        <v>8</v>
      </c>
      <c r="BE34" s="72">
        <f t="shared" si="4"/>
        <v>1</v>
      </c>
      <c r="BF34" s="72">
        <f t="shared" si="4"/>
        <v>10</v>
      </c>
      <c r="BG34" s="72">
        <f t="shared" si="4"/>
        <v>0</v>
      </c>
      <c r="BH34" s="72">
        <f t="shared" si="4"/>
        <v>1</v>
      </c>
      <c r="BI34" s="72">
        <f t="shared" si="4"/>
        <v>0</v>
      </c>
      <c r="BJ34" s="72">
        <f t="shared" si="4"/>
        <v>13</v>
      </c>
      <c r="BK34" s="72">
        <f t="shared" si="4"/>
        <v>0</v>
      </c>
      <c r="BL34" s="72">
        <f t="shared" si="4"/>
        <v>1</v>
      </c>
      <c r="BM34" s="72">
        <f t="shared" si="4"/>
        <v>4</v>
      </c>
      <c r="BN34" s="72">
        <f t="shared" si="4"/>
        <v>0</v>
      </c>
      <c r="BO34" s="72">
        <f t="shared" si="4"/>
        <v>2</v>
      </c>
      <c r="BP34" s="72">
        <f t="shared" si="4"/>
        <v>0</v>
      </c>
      <c r="BQ34" s="72">
        <f t="shared" si="4"/>
        <v>0</v>
      </c>
      <c r="BR34" s="72">
        <f t="shared" si="4"/>
        <v>0</v>
      </c>
      <c r="BS34" s="72">
        <f t="shared" si="4"/>
        <v>0</v>
      </c>
      <c r="BT34" s="72">
        <f t="shared" si="4"/>
        <v>2</v>
      </c>
      <c r="BU34" s="72">
        <f t="shared" si="4"/>
        <v>0</v>
      </c>
      <c r="BV34" s="72">
        <f t="shared" si="4"/>
        <v>3</v>
      </c>
      <c r="BW34" s="72">
        <f t="shared" si="4"/>
        <v>2</v>
      </c>
      <c r="BX34" s="72">
        <f t="shared" si="4"/>
        <v>0</v>
      </c>
      <c r="BY34" s="72">
        <f t="shared" si="4"/>
        <v>0</v>
      </c>
      <c r="BZ34" s="72">
        <f t="shared" si="4"/>
        <v>0</v>
      </c>
      <c r="CA34" s="72">
        <f t="shared" si="4"/>
        <v>0</v>
      </c>
      <c r="CB34" s="72">
        <f t="shared" ref="CB34:DS34" si="5">SUM(CB5:CB33)</f>
        <v>0</v>
      </c>
      <c r="CC34" s="72">
        <f t="shared" si="5"/>
        <v>13</v>
      </c>
      <c r="CD34" s="72">
        <f t="shared" si="5"/>
        <v>0</v>
      </c>
      <c r="CE34" s="72">
        <f t="shared" si="5"/>
        <v>87</v>
      </c>
      <c r="CF34" s="72">
        <f t="shared" si="5"/>
        <v>4</v>
      </c>
      <c r="CG34" s="72">
        <f t="shared" si="5"/>
        <v>0</v>
      </c>
      <c r="CH34" s="72">
        <f t="shared" si="5"/>
        <v>0</v>
      </c>
      <c r="CI34" s="72">
        <f t="shared" si="5"/>
        <v>3</v>
      </c>
      <c r="CJ34" s="72">
        <f t="shared" si="5"/>
        <v>1</v>
      </c>
      <c r="CK34" s="72">
        <f t="shared" si="5"/>
        <v>0</v>
      </c>
      <c r="CL34" s="72">
        <f t="shared" si="5"/>
        <v>0</v>
      </c>
      <c r="CM34" s="72">
        <f t="shared" si="5"/>
        <v>0</v>
      </c>
      <c r="CN34" s="72">
        <f t="shared" si="5"/>
        <v>0</v>
      </c>
      <c r="CO34" s="72">
        <f t="shared" si="5"/>
        <v>0</v>
      </c>
      <c r="CP34" s="72">
        <f t="shared" si="5"/>
        <v>0</v>
      </c>
      <c r="CQ34" s="72">
        <f t="shared" si="5"/>
        <v>0</v>
      </c>
      <c r="CR34" s="72">
        <f t="shared" si="5"/>
        <v>0</v>
      </c>
      <c r="CS34" s="72">
        <f t="shared" si="5"/>
        <v>0</v>
      </c>
      <c r="CT34" s="72">
        <f t="shared" si="5"/>
        <v>0</v>
      </c>
      <c r="CU34" s="72">
        <f t="shared" si="5"/>
        <v>15</v>
      </c>
      <c r="CV34" s="72">
        <v>0</v>
      </c>
      <c r="CW34" s="72">
        <f t="shared" si="5"/>
        <v>0</v>
      </c>
      <c r="CX34" s="72">
        <f t="shared" si="5"/>
        <v>0</v>
      </c>
      <c r="CY34" s="72">
        <f t="shared" si="5"/>
        <v>0</v>
      </c>
      <c r="CZ34" s="72">
        <f t="shared" si="5"/>
        <v>1</v>
      </c>
      <c r="DA34" s="72">
        <f t="shared" si="5"/>
        <v>0</v>
      </c>
      <c r="DB34" s="72">
        <f t="shared" si="5"/>
        <v>0</v>
      </c>
      <c r="DC34" s="72">
        <f t="shared" si="5"/>
        <v>2</v>
      </c>
      <c r="DD34" s="72">
        <f t="shared" si="5"/>
        <v>6</v>
      </c>
      <c r="DE34" s="72">
        <f t="shared" si="5"/>
        <v>0</v>
      </c>
      <c r="DF34" s="72">
        <f t="shared" si="5"/>
        <v>0</v>
      </c>
      <c r="DG34" s="72">
        <f t="shared" si="5"/>
        <v>0</v>
      </c>
      <c r="DH34" s="72">
        <f t="shared" si="5"/>
        <v>0</v>
      </c>
      <c r="DI34" s="72">
        <f t="shared" si="5"/>
        <v>5</v>
      </c>
      <c r="DJ34" s="72">
        <f t="shared" si="5"/>
        <v>0</v>
      </c>
      <c r="DK34" s="72">
        <f t="shared" si="5"/>
        <v>0</v>
      </c>
      <c r="DL34" s="72">
        <f t="shared" si="5"/>
        <v>0</v>
      </c>
      <c r="DM34" s="72">
        <f t="shared" si="5"/>
        <v>0</v>
      </c>
      <c r="DN34" s="72">
        <f t="shared" si="5"/>
        <v>0</v>
      </c>
      <c r="DO34" s="72">
        <f t="shared" si="5"/>
        <v>0</v>
      </c>
      <c r="DP34" s="72">
        <f t="shared" si="5"/>
        <v>1</v>
      </c>
      <c r="DQ34" s="72">
        <f t="shared" si="5"/>
        <v>0</v>
      </c>
      <c r="DR34" s="72">
        <f t="shared" si="5"/>
        <v>0</v>
      </c>
      <c r="DS34" s="72">
        <f t="shared" si="5"/>
        <v>0</v>
      </c>
      <c r="DT34" s="10">
        <f>SUM(J34:DS34)</f>
        <v>384</v>
      </c>
    </row>
    <row r="35" customHeight="1" spans="1:124">
      <c r="A35" s="6" t="s">
        <v>8</v>
      </c>
      <c r="B35" s="31">
        <v>239</v>
      </c>
      <c r="C35" s="32" t="s">
        <v>117</v>
      </c>
      <c r="D35" s="33">
        <f>B35/B42</f>
        <v>0.472332015810277</v>
      </c>
      <c r="E35" s="3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72"/>
      <c r="AJ35" s="72"/>
      <c r="AK35" s="72"/>
      <c r="AL35" s="72"/>
      <c r="AM35" s="72"/>
      <c r="AN35" s="72"/>
      <c r="AO35" s="72"/>
      <c r="AP35" s="72"/>
      <c r="AQ35" s="72"/>
      <c r="AR35" s="93"/>
      <c r="AS35" s="93"/>
      <c r="AT35" s="93"/>
      <c r="AU35" s="93"/>
      <c r="AV35" s="93"/>
      <c r="AW35" s="93"/>
      <c r="AX35" s="93"/>
      <c r="AY35" s="93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10"/>
    </row>
    <row r="36" ht="55.5" customHeight="1" spans="1:124">
      <c r="A36" s="9"/>
      <c r="B36" s="35"/>
      <c r="C36" s="36"/>
      <c r="D36" s="37"/>
      <c r="E36" s="38"/>
      <c r="K36" s="73" t="s">
        <v>118</v>
      </c>
      <c r="L36" s="74" t="s">
        <v>38</v>
      </c>
      <c r="M36" s="74" t="s">
        <v>41</v>
      </c>
      <c r="N36" s="74" t="s">
        <v>44</v>
      </c>
      <c r="O36" s="74" t="s">
        <v>45</v>
      </c>
      <c r="P36" s="74" t="s">
        <v>46</v>
      </c>
      <c r="Q36" s="74" t="s">
        <v>54</v>
      </c>
      <c r="R36" s="74" t="s">
        <v>48</v>
      </c>
      <c r="S36" s="74" t="s">
        <v>119</v>
      </c>
      <c r="T36" s="74" t="s">
        <v>120</v>
      </c>
      <c r="U36" s="74" t="s">
        <v>121</v>
      </c>
      <c r="V36" s="74" t="s">
        <v>57</v>
      </c>
      <c r="W36" s="74" t="s">
        <v>50</v>
      </c>
      <c r="X36" s="74" t="s">
        <v>56</v>
      </c>
      <c r="Y36" s="74" t="s">
        <v>58</v>
      </c>
      <c r="Z36" s="74" t="s">
        <v>59</v>
      </c>
      <c r="AA36" s="74" t="s">
        <v>60</v>
      </c>
      <c r="AB36" s="74" t="s">
        <v>61</v>
      </c>
      <c r="AC36" s="84" t="s">
        <v>52</v>
      </c>
      <c r="AD36" s="85"/>
      <c r="AH36" s="90" t="s">
        <v>118</v>
      </c>
      <c r="AI36" s="91"/>
      <c r="AJ36" s="74" t="s">
        <v>63</v>
      </c>
      <c r="AK36" s="74" t="s">
        <v>64</v>
      </c>
      <c r="AL36" s="74" t="s">
        <v>65</v>
      </c>
      <c r="AM36" s="74" t="s">
        <v>66</v>
      </c>
      <c r="AN36" s="74" t="s">
        <v>67</v>
      </c>
      <c r="AO36" s="74" t="s">
        <v>69</v>
      </c>
      <c r="AP36" s="74" t="s">
        <v>122</v>
      </c>
      <c r="AQ36" s="74" t="s">
        <v>123</v>
      </c>
      <c r="AR36" s="74" t="s">
        <v>124</v>
      </c>
      <c r="AS36" s="74" t="s">
        <v>125</v>
      </c>
      <c r="AT36" s="74" t="s">
        <v>126</v>
      </c>
      <c r="AU36" s="74" t="s">
        <v>127</v>
      </c>
      <c r="AV36" s="74" t="s">
        <v>128</v>
      </c>
      <c r="AW36" s="74" t="s">
        <v>129</v>
      </c>
      <c r="AX36" s="84" t="s">
        <v>130</v>
      </c>
      <c r="AY36" s="95" t="s">
        <v>131</v>
      </c>
      <c r="DS36" s="1"/>
      <c r="DT36" s="3"/>
    </row>
    <row r="37" ht="26.25" customHeight="1" spans="1:124">
      <c r="A37" s="12"/>
      <c r="B37" s="39"/>
      <c r="C37" s="40"/>
      <c r="D37" s="41"/>
      <c r="E37" s="42"/>
      <c r="K37" s="75" t="s">
        <v>132</v>
      </c>
      <c r="L37" s="76">
        <f>J34+Q34+U34+AC34+AO34+AN34+AU34+AV34+AY34+AZ34+BI34+BO34+AK34</f>
        <v>102</v>
      </c>
      <c r="M37" s="76">
        <f>M34+O34+AC34</f>
        <v>21</v>
      </c>
      <c r="N37" s="76">
        <f>N34+P34+AE34</f>
        <v>0</v>
      </c>
      <c r="O37" s="76">
        <f>T34+AR34+BA34</f>
        <v>14</v>
      </c>
      <c r="P37" s="76">
        <f>V34+AB34</f>
        <v>1</v>
      </c>
      <c r="Q37" s="76">
        <f>W34+AQ34+BB34</f>
        <v>2</v>
      </c>
      <c r="R37" s="76">
        <f>X34+Z34+AJ34</f>
        <v>33</v>
      </c>
      <c r="S37" s="76">
        <f>Y34+BE34</f>
        <v>1</v>
      </c>
      <c r="T37" s="76">
        <f>AG34</f>
        <v>0</v>
      </c>
      <c r="U37" s="76">
        <f>AH34</f>
        <v>0</v>
      </c>
      <c r="V37" s="76">
        <f>AM34+BD34</f>
        <v>8</v>
      </c>
      <c r="W37" s="76">
        <f>AW34</f>
        <v>3</v>
      </c>
      <c r="X37" s="76">
        <f>AX34</f>
        <v>0</v>
      </c>
      <c r="Y37" s="76">
        <f>BF34</f>
        <v>10</v>
      </c>
      <c r="Z37" s="76">
        <f>BG34</f>
        <v>0</v>
      </c>
      <c r="AA37" s="76">
        <f>BH34</f>
        <v>1</v>
      </c>
      <c r="AB37" s="76">
        <f>BK34</f>
        <v>0</v>
      </c>
      <c r="AC37" s="86">
        <f>AF34+AI34+AS34</f>
        <v>20</v>
      </c>
      <c r="AD37" s="87"/>
      <c r="AH37" s="90" t="s">
        <v>132</v>
      </c>
      <c r="AI37" s="91"/>
      <c r="AJ37" s="76">
        <f>BR34+BY34+CG34</f>
        <v>0</v>
      </c>
      <c r="AK37" s="76">
        <f>BS34+CC34+DA34+DF34+DE34+DN34</f>
        <v>13</v>
      </c>
      <c r="AL37" s="76">
        <f>BT34+BX34+CK34+CZ34+CU34+DM34+DQ34</f>
        <v>18</v>
      </c>
      <c r="AM37" s="76">
        <f>BU34+CA34+CM34+CN34+DS34</f>
        <v>0</v>
      </c>
      <c r="AN37" s="76">
        <f>BV34+BW34+CF34+CI34+DC34+DH34+DL34</f>
        <v>14</v>
      </c>
      <c r="AO37" s="76">
        <f>BZ34</f>
        <v>0</v>
      </c>
      <c r="AP37" s="76">
        <f>CE34</f>
        <v>87</v>
      </c>
      <c r="AQ37" s="76">
        <f>CB34+CD34+DI34</f>
        <v>5</v>
      </c>
      <c r="AR37" s="76">
        <f>CH34</f>
        <v>0</v>
      </c>
      <c r="AS37" s="76">
        <f>CJ34</f>
        <v>1</v>
      </c>
      <c r="AT37" s="76">
        <f>CL34</f>
        <v>0</v>
      </c>
      <c r="AU37" s="76">
        <v>0</v>
      </c>
      <c r="AV37" s="76">
        <f>CW34</f>
        <v>0</v>
      </c>
      <c r="AW37" s="76">
        <f>CX34</f>
        <v>0</v>
      </c>
      <c r="AX37" s="86">
        <f>CY34</f>
        <v>0</v>
      </c>
      <c r="AY37" s="96">
        <f>CT34</f>
        <v>0</v>
      </c>
      <c r="DS37" s="1"/>
      <c r="DT37" s="3"/>
    </row>
    <row r="38" ht="39.75" customHeight="1" spans="1:124">
      <c r="A38" s="43" t="s">
        <v>133</v>
      </c>
      <c r="B38" s="31">
        <v>145</v>
      </c>
      <c r="C38" s="44" t="s">
        <v>134</v>
      </c>
      <c r="D38" s="33">
        <f>B38/B42</f>
        <v>0.286561264822134</v>
      </c>
      <c r="E38" s="34"/>
      <c r="K38" s="77" t="s">
        <v>135</v>
      </c>
      <c r="L38" s="78">
        <f>L37/B35</f>
        <v>0.426778242677824</v>
      </c>
      <c r="M38" s="78">
        <f>M37/B35</f>
        <v>0.0878661087866109</v>
      </c>
      <c r="N38" s="78">
        <f>N37/B35</f>
        <v>0</v>
      </c>
      <c r="O38" s="78">
        <f>O37/B35</f>
        <v>0.0585774058577406</v>
      </c>
      <c r="P38" s="79">
        <f>P37/B35</f>
        <v>0.00418410041841004</v>
      </c>
      <c r="Q38" s="78">
        <f>Q37/B35</f>
        <v>0.00836820083682008</v>
      </c>
      <c r="R38" s="78">
        <f>R37/B35</f>
        <v>0.138075313807531</v>
      </c>
      <c r="S38" s="78">
        <f>S37/B35</f>
        <v>0.00418410041841004</v>
      </c>
      <c r="T38" s="80">
        <f>T37/B35</f>
        <v>0</v>
      </c>
      <c r="U38" s="80">
        <f>U37/B35</f>
        <v>0</v>
      </c>
      <c r="V38" s="78">
        <f>V37/B35</f>
        <v>0.0334728033472803</v>
      </c>
      <c r="W38" s="78">
        <f>W37/B35</f>
        <v>0.0125523012552301</v>
      </c>
      <c r="X38" s="78">
        <f>X37/B35</f>
        <v>0</v>
      </c>
      <c r="Y38" s="78">
        <f>Y37/B35</f>
        <v>0.0418410041841004</v>
      </c>
      <c r="Z38" s="78">
        <f>Z37/B35</f>
        <v>0</v>
      </c>
      <c r="AA38" s="80">
        <f>AA37/B35</f>
        <v>0.00418410041841004</v>
      </c>
      <c r="AB38" s="78">
        <f>AB37/B35</f>
        <v>0</v>
      </c>
      <c r="AC38" s="88">
        <f>AC37/B35</f>
        <v>0.0836820083682008</v>
      </c>
      <c r="AD38" s="89"/>
      <c r="AH38" s="92" t="s">
        <v>135</v>
      </c>
      <c r="AI38" s="92"/>
      <c r="AJ38" s="78">
        <f>AJ37/B38</f>
        <v>0</v>
      </c>
      <c r="AK38" s="78">
        <f>AK37/B38</f>
        <v>0.0896551724137931</v>
      </c>
      <c r="AL38" s="78">
        <f>AL37/B38</f>
        <v>0.124137931034483</v>
      </c>
      <c r="AM38" s="78">
        <f>AM37/B38</f>
        <v>0</v>
      </c>
      <c r="AN38" s="78">
        <f>AN37/B38</f>
        <v>0.096551724137931</v>
      </c>
      <c r="AO38" s="78">
        <f>AO37/B38</f>
        <v>0</v>
      </c>
      <c r="AP38" s="78">
        <f>AP37/B38</f>
        <v>0.6</v>
      </c>
      <c r="AQ38" s="78">
        <f>AQ37/B38</f>
        <v>0.0344827586206897</v>
      </c>
      <c r="AR38" s="78">
        <f>AR37/B38</f>
        <v>0</v>
      </c>
      <c r="AS38" s="78">
        <f>AS37/B38</f>
        <v>0.00689655172413793</v>
      </c>
      <c r="AT38" s="78">
        <f>AT37/B38</f>
        <v>0</v>
      </c>
      <c r="AU38" s="78">
        <f>AU37/B38</f>
        <v>0</v>
      </c>
      <c r="AV38" s="78">
        <f>AV37/B38</f>
        <v>0</v>
      </c>
      <c r="AW38" s="78">
        <f>AW37/B38</f>
        <v>0</v>
      </c>
      <c r="AX38" s="88">
        <f>AX37/B38</f>
        <v>0</v>
      </c>
      <c r="AY38" s="97">
        <f>AY37/B38</f>
        <v>0</v>
      </c>
      <c r="DS38" s="1"/>
      <c r="DT38" s="3"/>
    </row>
    <row r="39" ht="23.25" hidden="1" customHeight="1" spans="1:5">
      <c r="A39" s="45"/>
      <c r="B39" s="35"/>
      <c r="C39" s="46"/>
      <c r="D39" s="37"/>
      <c r="E39" s="38"/>
    </row>
    <row r="40" ht="23.25" hidden="1" customHeight="1" spans="1:5">
      <c r="A40" s="47"/>
      <c r="B40" s="39"/>
      <c r="C40" s="48"/>
      <c r="D40" s="41"/>
      <c r="E40" s="42"/>
    </row>
    <row r="41" ht="42" customHeight="1" spans="1:5">
      <c r="A41" s="49" t="s">
        <v>136</v>
      </c>
      <c r="B41" s="50">
        <v>122</v>
      </c>
      <c r="C41" s="51" t="s">
        <v>137</v>
      </c>
      <c r="D41" s="52">
        <f>B41/B42</f>
        <v>0.241106719367589</v>
      </c>
      <c r="E41" s="53"/>
    </row>
    <row r="42" ht="38.25" customHeight="1" spans="1:5">
      <c r="A42" s="29" t="s">
        <v>138</v>
      </c>
      <c r="B42" s="50">
        <v>506</v>
      </c>
      <c r="C42" s="54" t="s">
        <v>139</v>
      </c>
      <c r="D42" s="55">
        <f>B42/B43</f>
        <v>0.0577164366373902</v>
      </c>
      <c r="E42" s="56"/>
    </row>
    <row r="43" ht="34.5" customHeight="1" spans="1:124">
      <c r="A43" s="29" t="s">
        <v>140</v>
      </c>
      <c r="B43" s="50">
        <f>D34</f>
        <v>8767</v>
      </c>
      <c r="C43" s="57"/>
      <c r="D43" s="58"/>
      <c r="E43" s="59"/>
      <c r="DK43" s="1"/>
      <c r="DL43" s="1"/>
      <c r="DM43" s="3"/>
      <c r="DN43" s="3"/>
      <c r="DO43" s="3"/>
      <c r="DP43" s="3"/>
      <c r="DQ43" s="3"/>
      <c r="DR43" s="3"/>
      <c r="DS43" s="3"/>
      <c r="DT43" s="3"/>
    </row>
    <row r="44" ht="36" customHeight="1" spans="1:124">
      <c r="A44" s="60" t="s">
        <v>7</v>
      </c>
      <c r="B44" s="61"/>
      <c r="C44" s="62">
        <f>1-B42/B43</f>
        <v>0.94228356336261</v>
      </c>
      <c r="D44" s="63"/>
      <c r="E44" s="64"/>
      <c r="DK44" s="1"/>
      <c r="DL44" s="1"/>
      <c r="DM44" s="3"/>
      <c r="DN44" s="3"/>
      <c r="DO44" s="3"/>
      <c r="DP44" s="3"/>
      <c r="DQ44" s="3"/>
      <c r="DR44" s="3"/>
      <c r="DS44" s="3"/>
      <c r="DT44" s="3"/>
    </row>
    <row r="45" spans="115:124">
      <c r="DK45" s="1"/>
      <c r="DL45" s="1"/>
      <c r="DM45" s="3"/>
      <c r="DN45" s="3"/>
      <c r="DO45" s="3"/>
      <c r="DP45" s="3"/>
      <c r="DQ45" s="3"/>
      <c r="DR45" s="3"/>
      <c r="DS45" s="3"/>
      <c r="DT45" s="3"/>
    </row>
    <row r="46" customHeight="1" spans="115:124">
      <c r="DK46" s="1"/>
      <c r="DL46" s="1"/>
      <c r="DM46" s="3"/>
      <c r="DN46" s="3"/>
      <c r="DO46" s="3"/>
      <c r="DP46" s="3"/>
      <c r="DQ46" s="3"/>
      <c r="DR46" s="3"/>
      <c r="DS46" s="3"/>
      <c r="DT46" s="3"/>
    </row>
    <row r="47" spans="115:124">
      <c r="DK47" s="1"/>
      <c r="DL47" s="1"/>
      <c r="DM47" s="3"/>
      <c r="DN47" s="3"/>
      <c r="DO47" s="3"/>
      <c r="DP47" s="3"/>
      <c r="DQ47" s="3"/>
      <c r="DR47" s="3"/>
      <c r="DS47" s="3"/>
      <c r="DT47" s="3"/>
    </row>
    <row r="48" spans="115:124">
      <c r="DK48" s="1"/>
      <c r="DL48" s="1"/>
      <c r="DM48" s="3"/>
      <c r="DN48" s="3"/>
      <c r="DO48" s="3"/>
      <c r="DP48" s="3"/>
      <c r="DQ48" s="3"/>
      <c r="DR48" s="3"/>
      <c r="DS48" s="3"/>
      <c r="DT48" s="3"/>
    </row>
    <row r="49" spans="115:124">
      <c r="DK49" s="1"/>
      <c r="DL49" s="1"/>
      <c r="DM49" s="3"/>
      <c r="DN49" s="3"/>
      <c r="DO49" s="3"/>
      <c r="DP49" s="3"/>
      <c r="DQ49" s="3"/>
      <c r="DR49" s="3"/>
      <c r="DS49" s="3"/>
      <c r="DT49" s="3"/>
    </row>
    <row r="50" customHeight="1" spans="115:124">
      <c r="DK50" s="1"/>
      <c r="DL50" s="1"/>
      <c r="DM50" s="3"/>
      <c r="DN50" s="3"/>
      <c r="DO50" s="3"/>
      <c r="DP50" s="3"/>
      <c r="DQ50" s="3"/>
      <c r="DR50" s="3"/>
      <c r="DS50" s="3"/>
      <c r="DT50" s="3"/>
    </row>
    <row r="51" spans="115:124">
      <c r="DK51" s="1"/>
      <c r="DL51" s="1"/>
      <c r="DM51" s="3"/>
      <c r="DN51" s="3"/>
      <c r="DO51" s="3"/>
      <c r="DP51" s="3"/>
      <c r="DQ51" s="3"/>
      <c r="DR51" s="3"/>
      <c r="DS51" s="3"/>
      <c r="DT51" s="3"/>
    </row>
    <row r="52" spans="115:124">
      <c r="DK52" s="1"/>
      <c r="DL52" s="1"/>
      <c r="DM52" s="3"/>
      <c r="DN52" s="3"/>
      <c r="DO52" s="3"/>
      <c r="DP52" s="3"/>
      <c r="DQ52" s="3"/>
      <c r="DR52" s="3"/>
      <c r="DS52" s="3"/>
      <c r="DT52" s="3"/>
    </row>
  </sheetData>
  <autoFilter ref="A1:DT44">
    <extLst/>
  </autoFilter>
  <mergeCells count="57">
    <mergeCell ref="A1:I1"/>
    <mergeCell ref="J2:BO2"/>
    <mergeCell ref="BU2:DS2"/>
    <mergeCell ref="J3:P3"/>
    <mergeCell ref="Q3:R3"/>
    <mergeCell ref="S3:Y3"/>
    <mergeCell ref="Z3:AD3"/>
    <mergeCell ref="AE3:AF3"/>
    <mergeCell ref="AG3:AJ3"/>
    <mergeCell ref="AL3:AN3"/>
    <mergeCell ref="AO3:AR3"/>
    <mergeCell ref="AS3:AU3"/>
    <mergeCell ref="AV3:AX3"/>
    <mergeCell ref="AZ3:BG3"/>
    <mergeCell ref="BH3:BK3"/>
    <mergeCell ref="BL3:BM3"/>
    <mergeCell ref="BP3:BQ3"/>
    <mergeCell ref="BR3:BV3"/>
    <mergeCell ref="BW3:CD3"/>
    <mergeCell ref="CE3:CJ3"/>
    <mergeCell ref="CK3:CM3"/>
    <mergeCell ref="CN3:CP3"/>
    <mergeCell ref="CQ3:CR3"/>
    <mergeCell ref="CS3:CV3"/>
    <mergeCell ref="CW3:CY3"/>
    <mergeCell ref="CZ3:DC3"/>
    <mergeCell ref="DF3:DH3"/>
    <mergeCell ref="DI3:DK3"/>
    <mergeCell ref="DL3:DP3"/>
    <mergeCell ref="DQ3:DS3"/>
    <mergeCell ref="A34:C34"/>
    <mergeCell ref="AH36:AI36"/>
    <mergeCell ref="AH37:AI37"/>
    <mergeCell ref="AH38:AI38"/>
    <mergeCell ref="D41:E41"/>
    <mergeCell ref="A44:B44"/>
    <mergeCell ref="C44:E44"/>
    <mergeCell ref="A2:A4"/>
    <mergeCell ref="A35:A37"/>
    <mergeCell ref="A38:A40"/>
    <mergeCell ref="B2:B4"/>
    <mergeCell ref="B35:B37"/>
    <mergeCell ref="B38:B40"/>
    <mergeCell ref="C2:C4"/>
    <mergeCell ref="C35:C37"/>
    <mergeCell ref="C38:C40"/>
    <mergeCell ref="C42:C43"/>
    <mergeCell ref="D2:D4"/>
    <mergeCell ref="E2:E4"/>
    <mergeCell ref="F2:F4"/>
    <mergeCell ref="G2:G4"/>
    <mergeCell ref="H2:H4"/>
    <mergeCell ref="I2:I4"/>
    <mergeCell ref="DT3:DT4"/>
    <mergeCell ref="D42:E43"/>
    <mergeCell ref="D38:E40"/>
    <mergeCell ref="D35:E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1月份 </vt:lpstr>
      <vt:lpstr>2月份 </vt:lpstr>
      <vt:lpstr>3月份 </vt:lpstr>
      <vt:lpstr>4月份</vt:lpstr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2021-12-28T09:01:00Z</dcterms:created>
  <dcterms:modified xsi:type="dcterms:W3CDTF">2024-06-26T09:53:28Z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83BA7FA695BA499B94B35CAAF9B8AC51_13</vt:lpwstr>
  </property>
  <property fmtid="{D5CDD505-2E9C-101B-9397-08002B2CF9AE}" pid="3" name="KSOProductBuildVer">
    <vt:lpwstr>2052-12.1.0.17133</vt:lpwstr>
  </property>
</Properties>
</file>