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alculator" sheetId="1" state="visible" r:id="rId2"/>
    <sheet name="Copy of Calculator" sheetId="2" state="visible" r:id="rId3"/>
    <sheet name="Data" sheetId="3" state="hidden" r:id="rId4"/>
    <sheet name="History" sheetId="4" state="hidden" r:id="rId5"/>
    <sheet name="Sheet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<sst xmlns="http://schemas.openxmlformats.org/spreadsheetml/2006/main" count="437" uniqueCount="344">
  <si>
    <t xml:space="preserve">Reforged Eden 1.10 CV Shield Calculator</t>
  </si>
  <si>
    <t xml:space="preserve">HP</t>
  </si>
  <si>
    <t xml:space="preserve">Recharge Rate</t>
  </si>
  <si>
    <t xml:space="preserve">CPU</t>
  </si>
  <si>
    <t xml:space="preserve">Charging Draw (kW)</t>
  </si>
  <si>
    <t xml:space="preserve">Please make your own copy via: File | Make a copy</t>
  </si>
  <si>
    <t xml:space="preserve">Shield type</t>
  </si>
  <si>
    <t xml:space="preserve">Advanced</t>
  </si>
  <si>
    <t xml:space="preserve">Booster type</t>
  </si>
  <si>
    <t xml:space="preserve">Only the Light Green cells should have any user input</t>
  </si>
  <si>
    <t xml:space="preserve">Capacitors</t>
  </si>
  <si>
    <t xml:space="preserve">Size</t>
  </si>
  <si>
    <t xml:space="preserve">Amount</t>
  </si>
  <si>
    <t xml:space="preserve">Small (Large Shield Capacitor)</t>
  </si>
  <si>
    <t xml:space="preserve">Medium (Shield Capacitor Bank)</t>
  </si>
  <si>
    <t xml:space="preserve">Large (Shield Capaciter Array)</t>
  </si>
  <si>
    <t xml:space="preserve">Chargers</t>
  </si>
  <si>
    <t xml:space="preserve">Small (Large Shield Charger)</t>
  </si>
  <si>
    <t xml:space="preserve">Medium (Shield Charger Coupling)</t>
  </si>
  <si>
    <r>
      <rPr>
        <sz val="11"/>
        <color rgb="FF000000"/>
        <rFont val="Roboto"/>
        <family val="0"/>
        <charset val="1"/>
      </rPr>
      <t xml:space="preserve">You will need to authorize the ClearCells script for the </t>
    </r>
    <r>
      <rPr>
        <b val="true"/>
        <sz val="11"/>
        <color rgb="FF000000"/>
        <rFont val="Roboto"/>
        <family val="0"/>
        <charset val="1"/>
      </rPr>
      <t xml:space="preserve">Reset Form</t>
    </r>
    <r>
      <rPr>
        <sz val="11"/>
        <color rgb="FF000000"/>
        <rFont val="Roboto"/>
        <family val="0"/>
        <charset val="1"/>
      </rPr>
      <t xml:space="preserve"> button to work</t>
    </r>
  </si>
  <si>
    <t xml:space="preserve">Large (Shield Charger Array)</t>
  </si>
  <si>
    <r>
      <rPr>
        <b val="true"/>
        <sz val="11"/>
        <color rgb="FF000000"/>
        <rFont val="Roboto"/>
        <family val="0"/>
        <charset val="1"/>
      </rPr>
      <t xml:space="preserve">AUX Core</t>
    </r>
    <r>
      <rPr>
        <sz val="11"/>
        <color rgb="FF000000"/>
        <rFont val="Roboto"/>
        <family val="0"/>
        <charset val="1"/>
      </rPr>
      <t xml:space="preserve"> (shield upgrade version)</t>
    </r>
  </si>
  <si>
    <t xml:space="preserve">Turrets not listed have no shield penalty (e.g. Railgun turrets)</t>
  </si>
  <si>
    <t xml:space="preserve">Fusion Reactors</t>
  </si>
  <si>
    <t xml:space="preserve">Turrets</t>
  </si>
  <si>
    <t xml:space="preserve">To clear a dropdown selection, select the cell and hit DEL</t>
  </si>
  <si>
    <t xml:space="preserve">SV/HV version coming soon™</t>
  </si>
  <si>
    <t xml:space="preserve">Reforged Eden 1.8 Weapon Spreadsheet by 350</t>
  </si>
  <si>
    <t xml:space="preserve">https://docs.google.com/spreadsheets/d/1t8TBHG0IOxwMXwv1BMuRDcaJBqOjlRgSplXr6RmdE3U/edit#gid=0</t>
  </si>
  <si>
    <t xml:space="preserve">Reforged Eden Vehicle Weapon Data by Creiss</t>
  </si>
  <si>
    <t xml:space="preserve">https://docs.google.com/spreadsheets/d/1DhKrcJfl734_OY90MXgbyG0YHBwgzcbrThp0tR8LtyM/edit#gid=1183356481</t>
  </si>
  <si>
    <t xml:space="preserve">Fixed Weapons</t>
  </si>
  <si>
    <t xml:space="preserve">Reforged Eden Trader Master Spreadsheet by NotOats</t>
  </si>
  <si>
    <t xml:space="preserve">https://docs.google.com/spreadsheets/d/e/2PACX-1vQRYJVPVYx3TQmyvhfm7XE2Gru4JN4yTVckZSX7VusTXntE6EvXAn1UAjV10ANbrSH9hrejSyo5d9L3/pubhtml</t>
  </si>
  <si>
    <t xml:space="preserve">Recharge Time (s)</t>
  </si>
  <si>
    <t xml:space="preserve">Total HP</t>
  </si>
  <si>
    <t xml:space="preserve">CPU required</t>
  </si>
  <si>
    <t xml:space="preserve">v1.5.12 (11/13/23)</t>
  </si>
  <si>
    <t xml:space="preserve">T2 Laser/Plasma</t>
  </si>
  <si>
    <t xml:space="preserve">Imperial Laser</t>
  </si>
  <si>
    <t xml:space="preserve">Artillery Cannon</t>
  </si>
  <si>
    <t xml:space="preserve">Heavy Blaster Cannon</t>
  </si>
  <si>
    <t xml:space="preserve">Shield Types</t>
  </si>
  <si>
    <t xml:space="preserve">Rate</t>
  </si>
  <si>
    <t xml:space="preserve">Energy</t>
  </si>
  <si>
    <t xml:space="preserve">Count</t>
  </si>
  <si>
    <t xml:space="preserve">Value</t>
  </si>
  <si>
    <t xml:space="preserve">Weapons</t>
  </si>
  <si>
    <t xml:space="preserve">Compact</t>
  </si>
  <si>
    <t xml:space="preserve">Capacitor - S</t>
  </si>
  <si>
    <t xml:space="preserve">Type</t>
  </si>
  <si>
    <t xml:space="preserve">Shield HP penalty</t>
  </si>
  <si>
    <t xml:space="preserve">Standard</t>
  </si>
  <si>
    <t xml:space="preserve">Capacitor - M</t>
  </si>
  <si>
    <t xml:space="preserve">T1 Projectile</t>
  </si>
  <si>
    <t xml:space="preserve">Capacitor - L</t>
  </si>
  <si>
    <t xml:space="preserve">T1 Missile/Flak</t>
  </si>
  <si>
    <t xml:space="preserve">Bastion</t>
  </si>
  <si>
    <t xml:space="preserve">Charger - S</t>
  </si>
  <si>
    <t xml:space="preserve">T1 Laser/Plasma</t>
  </si>
  <si>
    <t xml:space="preserve">Regenerative</t>
  </si>
  <si>
    <t xml:space="preserve">Charger - M</t>
  </si>
  <si>
    <t xml:space="preserve">T1 Positron</t>
  </si>
  <si>
    <t xml:space="preserve">Charger - L</t>
  </si>
  <si>
    <t xml:space="preserve">T1 Artillery</t>
  </si>
  <si>
    <t xml:space="preserve">T2 Projectile</t>
  </si>
  <si>
    <t xml:space="preserve">T2 Missile/Flak</t>
  </si>
  <si>
    <t xml:space="preserve">T2 Positron</t>
  </si>
  <si>
    <t xml:space="preserve">T2 Artillery</t>
  </si>
  <si>
    <t xml:space="preserve">Imperial Missile</t>
  </si>
  <si>
    <t xml:space="preserve">Imperial Plasma</t>
  </si>
  <si>
    <t xml:space="preserve">Imperial Particle Beam</t>
  </si>
  <si>
    <t xml:space="preserve">Swarm Launcher</t>
  </si>
  <si>
    <t xml:space="preserve">Tool (Drill/Repair)</t>
  </si>
  <si>
    <t xml:space="preserve">Multiple Rocket Launcher</t>
  </si>
  <si>
    <t xml:space="preserve">Advanced Laser Cannon</t>
  </si>
  <si>
    <t xml:space="preserve">Positron Beam Cannon</t>
  </si>
  <si>
    <t xml:space="preserve">MX-4 Rapid Torpedo Launcher</t>
  </si>
  <si>
    <t xml:space="preserve">T1 Railgun</t>
  </si>
  <si>
    <t xml:space="preserve">T2 Railgun</t>
  </si>
  <si>
    <t xml:space="preserve">Modulated Laser</t>
  </si>
  <si>
    <t xml:space="preserve">Cruise Missile</t>
  </si>
  <si>
    <t xml:space="preserve">EMP Cruise Missile</t>
  </si>
  <si>
    <t xml:space="preserve">Credit:</t>
  </si>
  <si>
    <t xml:space="preserve">https://medium.com/@stephanschrijver/google-sheets-text-to-numeric-value-with-drop-down-menus-a9d4e8b325ab</t>
  </si>
  <si>
    <t xml:space="preserve">https://support.google.com/docs/answer/3093318</t>
  </si>
  <si>
    <t xml:space="preserve">https://www.linkedin.com/pulse/google-sheet-hack-add-reset-button-anthony-gore</t>
  </si>
  <si>
    <t xml:space="preserve">Version history</t>
  </si>
  <si>
    <t xml:space="preserve">1.0  Release</t>
  </si>
  <si>
    <t xml:space="preserve">1.1  Added Reset Form functionality</t>
  </si>
  <si>
    <t xml:space="preserve">1.2  Added CV fixed weapons and updated with new RG1.7-11 values</t>
  </si>
  <si>
    <t xml:space="preserve">1.3  RG1.7-12:  Removed thruster calculations, updated all other values, updated formatting rules via script</t>
  </si>
  <si>
    <t xml:space="preserve">1.4  RE1.7 Release:  updated Aux core, shield types, and some weapons</t>
  </si>
  <si>
    <t xml:space="preserve">1.5  RE1.7 Update:  rearranged layout, updated shield types and data, fixed some formatting issues</t>
  </si>
  <si>
    <t xml:space="preserve">1.5.5 RE1.7 update: Medium and Large shield boosters minor stat changes</t>
  </si>
  <si>
    <t xml:space="preserve">1.5.6 RE1.7 update: Minor changes to Aux core shield versions and cell choices because Garaman is the penultimate Lab Coat</t>
  </si>
  <si>
    <t xml:space="preserve">1.5.7 Fixed some minor calculation typos and updated shield CPU numbers</t>
  </si>
  <si>
    <t xml:space="preserve">1.5.8 Fixed some minor stat details and added full Aux core shield stats </t>
  </si>
  <si>
    <t xml:space="preserve">1.5.9 Added Fusion Reactor</t>
  </si>
  <si>
    <t xml:space="preserve">1.5.10  Added recharge time field</t>
  </si>
  <si>
    <t xml:space="preserve">1.5.12 Updated RE Trader spreadsheet to point to NotOats' version</t>
  </si>
  <si>
    <t xml:space="preserve">Devices shared by HV and SV</t>
  </si>
  <si>
    <t xml:space="preserve">&lt;div class="SpoilerTarget bbCodeSpoilerText" style="display: block; opacity: 1;"&gt;&lt;b&gt;Gatling Cannon&lt;br&gt;</t>
  </si>
  <si>
    <t xml:space="preserve">Cargo Containers (all): 1 CPU (To facilitate a logistics connection)</t>
  </si>
  <si>
    <t xml:space="preserve">CPU&lt;/b&gt;: 800&lt;br&gt;</t>
  </si>
  <si>
    <t xml:space="preserve">Container Extension: 1 CPU</t>
  </si>
  <si>
    <t xml:space="preserve">&lt;b&gt;Power&lt;/b&gt;: 5PU&lt;br&gt;</t>
  </si>
  <si>
    <t xml:space="preserve">Cargo Controller: 25 CPU</t>
  </si>
  <si>
    <t xml:space="preserve">&lt;b&gt;LMB&lt;/b&gt;: Main gatling firing mode - 160 damage at 300 RPM (48,000 damage per minute)&lt;br&gt;</t>
  </si>
  <si>
    <t xml:space="preserve">Harvest Controller: 25 CPU</t>
  </si>
  <si>
    <t xml:space="preserve">&lt;b&gt;RMB&lt;/b&gt;: Secondary spread shot mode - 80 damage at 300 RPM (24,000 damage) + Higher damage vs entities.&lt;br&gt;</t>
  </si>
  <si>
    <t xml:space="preserve">Ammunition Controller: 25 CPU</t>
  </si>
  <si>
    <t xml:space="preserve">&lt;b&gt;LMB&lt;/b&gt;+&lt;b&gt;RMB&lt;/b&gt;: Full speed mode - 240 damage at 300 RPM (72,000 damage, double ammo consumption)&lt;br&gt;</t>
  </si>
  <si>
    <t xml:space="preserve">Oxygen Tank: 25 CPU</t>
  </si>
  <si>
    <t xml:space="preserve">Predominantly an anti-drone and anti-troop weapon. Not suited for attacking turrets, ships or shields.&lt;br&gt;</t>
  </si>
  <si>
    <t xml:space="preserve">Small Fuel Tank: 35 CPU</t>
  </si>
  <si>
    <t xml:space="preserve">&lt;br&gt;</t>
  </si>
  <si>
    <t xml:space="preserve">Fuel Tank: 50 CPU</t>
  </si>
  <si>
    <t xml:space="preserve">1.0W</t>
  </si>
  <si>
    <t xml:space="preserve">&lt;b&gt;Pulse Laser&lt;br&gt;</t>
  </si>
  <si>
    <t xml:space="preserve">Basic Generator: 500 CPU</t>
  </si>
  <si>
    <t xml:space="preserve">CPU&lt;/b&gt;: 1200&lt;br&gt;</t>
  </si>
  <si>
    <t xml:space="preserve">Small Generator: 1000 CPU</t>
  </si>
  <si>
    <t xml:space="preserve">+1.1kW</t>
  </si>
  <si>
    <t xml:space="preserve">&lt;b&gt;Power&lt;/b&gt;: 30PU&lt;br&gt;</t>
  </si>
  <si>
    <t xml:space="preserve">Mini-Fridge: 5 CPU</t>
  </si>
  <si>
    <t xml:space="preserve">&lt;b&gt;Firing&lt;/b&gt;: 400 damage at 171 RPM (68,571 damage).&lt;br&gt;</t>
  </si>
  <si>
    <t xml:space="preserve">Cockpit: 10 CPU</t>
  </si>
  <si>
    <t xml:space="preserve">A straight upgrade over the Gatling Cannon, it has higher accuracy, longer range and one laser cell will recharge the entire weapon's ammo capacity using up a fraction of the mass and volume that the gatling cannon ammo does.&lt;br&gt;</t>
  </si>
  <si>
    <t xml:space="preserve">Cockpit (Armoured):</t>
  </si>
  <si>
    <t xml:space="preserve">0.01kW</t>
  </si>
  <si>
    <t xml:space="preserve">1100-1800hp [1,2,3,4,8 have 1800]</t>
  </si>
  <si>
    <t xml:space="preserve">O2 Station: 50 CPU</t>
  </si>
  <si>
    <t xml:space="preserve">Additionally, it deals high damage to shields, making it a good step-up over the gatlings if you can afford to craft and arm it. It does deal slightly less damage to entities over the gatling though.&lt;br&gt;</t>
  </si>
  <si>
    <t xml:space="preserve">Wireless Connection: 200 CPU</t>
  </si>
  <si>
    <t xml:space="preserve">Pentaxid Tank: 200 CPU</t>
  </si>
  <si>
    <t xml:space="preserve">&lt;b&gt;Rocket Launcher&lt;br&gt;</t>
  </si>
  <si>
    <t xml:space="preserve">Trauma Station: 300 CPU</t>
  </si>
  <si>
    <t xml:space="preserve">?</t>
  </si>
  <si>
    <t xml:space="preserve">CPU&lt;/b&gt;: 1400&lt;br&gt;</t>
  </si>
  <si>
    <t xml:space="preserve">Mechanical Drill Module: 225 CPU</t>
  </si>
  <si>
    <t xml:space="preserve">&lt;b&gt;Power&lt;/b&gt;: 15PU&lt;br&gt;</t>
  </si>
  <si>
    <t xml:space="preserve">Large Mechanical Drill Module: 500 CPU</t>
  </si>
  <si>
    <t xml:space="preserve">&lt;b&gt;Firing&lt;/b&gt;: Fires a slow, unguided rocket at 30 RPM with an impact damage of 535 and a blast damage of 1375 (2m radius), it deals 400% impact damage against drones and troop transports.&lt;br&gt;</t>
  </si>
  <si>
    <t xml:space="preserve">Laser Drill Module: 850 CPU</t>
  </si>
  <si>
    <t xml:space="preserve">A low tier anti-armor weapon against slow or immobile targets like turrets or planetary drones best suited for hit-and-run tactics and divebombing enemy positions. The size and weight of the ammo limits the number of munitions carriable.&lt;br&gt;</t>
  </si>
  <si>
    <t xml:space="preserve">Gatling Cannon: 800 CPU</t>
  </si>
  <si>
    <t xml:space="preserve">The rockets inherit the speed of the vessel that launches them, so the faster you're moving the faster the rockets will move.&lt;br&gt;</t>
  </si>
  <si>
    <t xml:space="preserve">Pulse Laser: 1200 CPU</t>
  </si>
  <si>
    <t xml:space="preserve">Rocket Launcher: 1400 CPU</t>
  </si>
  <si>
    <t xml:space="preserve">&lt;b&gt;Plasma Cannon&lt;br&gt;</t>
  </si>
  <si>
    <t xml:space="preserve">Guided Missile Launcher: 1800 CPU</t>
  </si>
  <si>
    <t xml:space="preserve">CPU&lt;/b&gt;: 1600&lt;br&gt;</t>
  </si>
  <si>
    <t xml:space="preserve">Plasma Cannon: 1600 CPU</t>
  </si>
  <si>
    <t xml:space="preserve">&lt;b&gt;Power&lt;/b&gt;: 35PU&lt;br&gt;</t>
  </si>
  <si>
    <t xml:space="preserve">Minigun Turrets: 1000 CPU</t>
  </si>
  <si>
    <t xml:space="preserve">&lt;b&gt;Firing&lt;/b&gt;: Fires a fast-moving explosive plasma projectile at 37.5 RPM with an impact damage of 570 and blast damage of 1300 (3m radius)&lt;br&gt;</t>
  </si>
  <si>
    <t xml:space="preserve">Plasma Turrets: 2000 CPU </t>
  </si>
  <si>
    <t xml:space="preserve">An improvement over the standard rocket launcher. The plasma cannon's RoF has been slowed and its damage increased since the original "faster" speeds were not suited for high-speed combat. Either lacking damage when they hit or not firing fast enough for single hit-and-run strikes.&lt;br&gt;</t>
  </si>
  <si>
    <t xml:space="preserve">SV-Only Devices</t>
  </si>
  <si>
    <t xml:space="preserve">These stats are shared with the HV/SV plasma turret.&lt;br&gt;</t>
  </si>
  <si>
    <t xml:space="preserve">RCS: 300 CPU</t>
  </si>
  <si>
    <t xml:space="preserve">x</t>
  </si>
  <si>
    <t xml:space="preserve">The plasma cannon deals higher blast damage against entities, but lower impact damage against them. Dealing wide-spread thermal and radiological damage instead of penetrating damage.&lt;br&gt;</t>
  </si>
  <si>
    <t xml:space="preserve">Railgun: 2000 CPU</t>
  </si>
  <si>
    <t xml:space="preserve">Short Ranged Warp Drive: 1500 CPU</t>
  </si>
  <si>
    <t xml:space="preserve">&lt;b&gt;Homing Missile Launcher&lt;br&gt;</t>
  </si>
  <si>
    <t xml:space="preserve">Mobile Constructor: 1000 CPU</t>
  </si>
  <si>
    <t xml:space="preserve">CPU&lt;/b&gt;: 1800&lt;br&gt;</t>
  </si>
  <si>
    <t xml:space="preserve">Detector: 50 CPU</t>
  </si>
  <si>
    <t xml:space="preserve">Polarized Hull Generator: 1000 CPU</t>
  </si>
  <si>
    <t xml:space="preserve">&lt;b&gt;Firing&lt;/b&gt;: Fires slow, extremely accurate homing missiles at 30 RPM with an impact damage of 535 and a blast damage of 1375 (2m radius), it deals 150% impact damage against drones and troop transports. A trade-off for extreme accuracy.&lt;br&gt;</t>
  </si>
  <si>
    <t xml:space="preserve">Small Thruster: 100 CPU</t>
  </si>
  <si>
    <t xml:space="preserve">Their speed, like those of the regular rocket launcher are inherited from the parent vessel. So the faster you're moving, the easier it will be for these missiles to hit their target in a high-speed dogfight. On a slow-moving gunship attacking ground targets, you'd be better off using regular rockets.&lt;br&gt;</t>
  </si>
  <si>
    <t xml:space="preserve">Medium Thruster: 135 CPU</t>
  </si>
  <si>
    <t xml:space="preserve">Large Thruster: 200 CPU</t>
  </si>
  <si>
    <t xml:space="preserve">&lt;b&gt;Railgun&lt;br&gt;</t>
  </si>
  <si>
    <t xml:space="preserve">Advanced Medium Thruster: 165 CPU</t>
  </si>
  <si>
    <t xml:space="preserve">CPU&lt;/b&gt;: 2000&lt;br&gt;</t>
  </si>
  <si>
    <t xml:space="preserve">Advanced Large Thruster: 250 CPU</t>
  </si>
  <si>
    <t xml:space="preserve">&lt;b&gt;Power&lt;/b&gt;: 50PU&lt;br&gt;</t>
  </si>
  <si>
    <t xml:space="preserve">Small Jet Thruster: 220 CPU</t>
  </si>
  <si>
    <t xml:space="preserve">&lt;b&gt;Firing&lt;/b&gt;: Fires high-speed slugs of inert metal at 40 RPM with an impact damage of 3780 damage with high penetrative damage against armor blocks and turrets.&lt;br&gt;</t>
  </si>
  <si>
    <t xml:space="preserve">Medium Jet Thruster: 1470 CPU</t>
  </si>
  <si>
    <t xml:space="preserve">The true weapon of a sharpshooter, the Railgun deals catastrophic damage with pinpoint accuracy and genuine anti-armor capabilities as it deals greater damage against stronger armors and 300% damage against turrets.&lt;br&gt;</t>
  </si>
  <si>
    <t xml:space="preserve">Large Jet Thruster: 4680 CPU</t>
  </si>
  <si>
    <t xml:space="preserve">However, the passive drain of power is the highest of any fixed weapon and the ammunition is extremely heavy and carrying too many will throw off your maneuverability.&lt;br&gt;</t>
  </si>
  <si>
    <t xml:space="preserve">Improved Large Jet Thruster: 6750 CPU</t>
  </si>
  <si>
    <t xml:space="preserve">It's recommended to carry only the minimum amount of ammunition, make every shot count and keep your guns powered down while not in use.&lt;br&gt;</t>
  </si>
  <si>
    <t xml:space="preserve">Advanced Large Jet Thruster: 8870 CPU </t>
  </si>
  <si>
    <t xml:space="preserve">Projectile speed of the slugs has been greatly increased in Reforged, so they're &lt;i&gt;very &lt;/i&gt;fast.&lt;/div&gt;</t>
  </si>
  <si>
    <t xml:space="preserve">capacitor</t>
  </si>
  <si>
    <t xml:space="preserve">1kW</t>
  </si>
  <si>
    <t xml:space="preserve">1250cpu</t>
  </si>
  <si>
    <t xml:space="preserve">250w</t>
  </si>
  <si>
    <t xml:space="preserve">charger</t>
  </si>
  <si>
    <t xml:space="preserve">300w</t>
  </si>
  <si>
    <t xml:space="preserve">SV can’t go above 70m/s in atmosphere and 130m/s in space. </t>
  </si>
  <si>
    <t xml:space="preserve">'flatness’/aerodynamics affect cargo lift. Therefore wings do have an effect. But not on performance fighting. Aerodynamics however does.</t>
  </si>
  <si>
    <t xml:space="preserve">_but_ wings also affect torque – i.e. if you need torque and want to avoid cpu/power/need cargo then wings gud.</t>
  </si>
  <si>
    <t xml:space="preserve">prob wings – size.</t>
  </si>
  <si>
    <t xml:space="preserve">Answer – x wing?</t>
  </si>
  <si>
    <t xml:space="preserve">note all weaponss and turrets have secondary firing – turrets!!!</t>
  </si>
  <si>
    <t xml:space="preserve">[rm: repairbay for base t1?]</t>
  </si>
  <si>
    <t xml:space="preserve">CPU Overhaul Information</t>
  </si>
  <si>
    <t xml:space="preserve">Ship Dynamics</t>
  </si>
  <si>
    <t xml:space="preserve">This one gets a big title since it's very important.</t>
  </si>
  <si>
    <t xml:space="preserve">The theory of everything​</t>
  </si>
  <si>
    <t xml:space="preserve">CPU in Reforged is a complete overhaul of the CPU system, from values to extenders and everything in between.</t>
  </si>
  <si>
    <t xml:space="preserve">This section gets its own big title and everything since this is a rather complicated section on how ships are handled in Reforged Eden/Galaxy that's different from how the base game handles them that's gone so horribly wrong because a lack of understanding of math.</t>
  </si>
  <si>
    <t xml:space="preserve">CPU tiers have been completely disabled. They still appear on your GUI since I can't remove elements from the GUI, they're hard-coded. But i've stuck a big notice on it to tell you that tiers are locked down.</t>
  </si>
  <si>
    <t xml:space="preserve">Thrust vs Weight:</t>
  </si>
  <si>
    <t xml:space="preserve">Instead, what you get is a cumulative CPU system. For each extender you add to your vessel/base you gain a fixed amount of CPU that each extender represents. More advanced extenders give a CPU bonus, but if you're trying to use a formerly T3 or T4 ship or base you'll probably need to add a Basic Extender or an Advanced Extender or more.</t>
  </si>
  <si>
    <t xml:space="preserve">Even with Mass &amp; Volume turned off ships still have mass, and in order to move that mass you need thrust from thrusters. Thrust relative to the center of mass of a ship provides torque (the ability to turn in a certain direction).</t>
  </si>
  <si>
    <t xml:space="preserve">Losing an extender in combat will not cripple your ship like it does in the default game by dropping you to the next functional tier that's so far below your ship's functionality that you drop to 0% efficiency and your generators explode.</t>
  </si>
  <si>
    <t xml:space="preserve">The A11 Flight Model requires the player to balance their thruster location and output to provide torque to a ship. On average, this means that a ship requires 4 points of thrusters on the bottom, 2 on each side, 2-3 on the top and 2 on the front and back. For most ships this works out at 4 thrusters on the back, 4 on the bottom, 3 on the top, 2 on the front and 3 on each side or 16 thrusters as the bare minimum an all-axis ship requires.</t>
  </si>
  <si>
    <t xml:space="preserve">The maximum number of extenders you can use are:</t>
  </si>
  <si>
    <t xml:space="preserve">Here's a useful rule to help you determine how much thrust you need to lift your ship in standard 1G environment.</t>
  </si>
  <si>
    <t xml:space="preserve">1 Basic CPU Extender, 2 Improved CPU Extenders and 4 Advanced CPU Extenders for a total of 7 CPU Extenders per structure. </t>
  </si>
  <si>
    <t xml:space="preserve">1kN of thrust can lift 100kg.</t>
  </si>
  <si>
    <t xml:space="preserve">This is important because all thrusters measure their thrust in KiloNewtons (kN) or greater (MN).</t>
  </si>
  <si>
    <t xml:space="preserve">---SV Default CPU Limit: 6,000 CPU</t>
  </si>
  <si>
    <t xml:space="preserve">In vanilla, the SV Small Thruster, the smallest, weakest thruster in the game has an output of 75kN of thrust.</t>
  </si>
  <si>
    <t xml:space="preserve">SV Basic CPU Extender: +6000 CPU</t>
  </si>
  <si>
    <t xml:space="preserve">That's a lifting force of 7500kg to lift an SV with a weight between 2500 and 7000kg from a single thruster.</t>
  </si>
  <si>
    <t xml:space="preserve">SV Improved CPU Extender: +6500 CPU</t>
  </si>
  <si>
    <t xml:space="preserve">You need 4 thrusters to get acceptable roll and pitch, so that's enough thrust from 4 of the worst thrust to lift</t>
  </si>
  <si>
    <t xml:space="preserve">SV Advanced CPU Extender: +7000 CPU </t>
  </si>
  <si>
    <t xml:space="preserve">This extremely bad for any semblance of progression in the game, or of any attempts at improved shiphandling as all ships more or less behave the same.</t>
  </si>
  <si>
    <t xml:space="preserve">It doesn't help that the base weight of SV armor blocks is only 8kg for a block of armor. This produces extremely lightweight SVs with more thrust than they will ever need.</t>
  </si>
  <si>
    <t xml:space="preserve">i.e.</t>
  </si>
  <si>
    <t xml:space="preserve">Reforged Galaxy fixes this massive problem by fixing both aspects of the flight model, without breaking the underlying mechanics.</t>
  </si>
  <si>
    <t xml:space="preserve">bas</t>
  </si>
  <si>
    <t xml:space="preserve">Thrust is reduced and fit into a forked progression of pros and cons for each tier.</t>
  </si>
  <si>
    <t xml:space="preserve">imp</t>
  </si>
  <si>
    <t xml:space="preserve">Additionally, SV block mass is scaled up to fit the realistic mass of an armor block (not a solid block of steel, that would be ridiculous. But 8kg of steel in a 50x50x50cm cube would have sides as thin as paper).</t>
  </si>
  <si>
    <t xml:space="preserve">adv</t>
  </si>
  <si>
    <t xml:space="preserve">As a result, the final state means you get just the right amount of thrust for your ship's mass (assuming you didn't build it like a madman).</t>
  </si>
  <si>
    <t xml:space="preserve">tot</t>
  </si>
  <si>
    <t xml:space="preserve">Handling is affected by the materials you use, acceleration is a nice smooth boost instead of a sudden kick up the ass that sends you into walls at uncontrollable speeds.</t>
  </si>
  <si>
    <t xml:space="preserve">og core:</t>
  </si>
  <si>
    <t xml:space="preserve">Your ship will, or at least should turn more like a fighter jet instead of drone and accelerate and handle just the same.</t>
  </si>
  <si>
    <t xml:space="preserve">raw</t>
  </si>
  <si>
    <t xml:space="preserve">The CPU system is balanced to keep these values in check using power, efficiency and trade-offs to form a perfectly balanced system that lets you choose your specialization with how you've designed your ship instead of either forcing one on you or letting you pick everything and ruin the game for yourself as you make one ship that does everything and now you no longer need to get resources, don't need to upgrade and you stagnate and quit.</t>
  </si>
  <si>
    <t xml:space="preserve">total natural:</t>
  </si>
  <si>
    <t xml:space="preserve">Ship performance is based entirely on ship design, supported and enhanced by the A11 flight model instead of at odds with it.</t>
  </si>
  <si>
    <t xml:space="preserve">If you don't have enough torque from thruster placement, you'll be pleased to know that RCS consume far less CPU each and provide more torque than the default game to fill the gap in turning created by the higher ship mass. They consume quite a bit of power though, so you may still want to keep your RCS use low. </t>
  </si>
  <si>
    <t xml:space="preserve">Or 25500? adding nos given as sums</t>
  </si>
  <si>
    <t xml:space="preserve">where does 51000 come from?</t>
  </si>
  <si>
    <t xml:space="preserve">this maketh none sens</t>
  </si>
  <si>
    <t xml:space="preserve">or ignore all prev:</t>
  </si>
  <si>
    <t xml:space="preserve">35000+6000=51000</t>
  </si>
  <si>
    <t xml:space="preserve">/shrug</t>
  </si>
  <si>
    <t xml:space="preserve">now I know but which is it?</t>
  </si>
  <si>
    <t xml:space="preserve">quantum 200k</t>
  </si>
  <si>
    <t xml:space="preserve">aux 330k</t>
  </si>
  <si>
    <t xml:space="preserve">Adv 1000000?</t>
  </si>
  <si>
    <t xml:space="preserve">shift gives a boost now</t>
  </si>
  <si>
    <t xml:space="preserve">scanning station?</t>
  </si>
  <si>
    <t xml:space="preserve">kmn</t>
  </si>
  <si>
    <t xml:space="preserve">adv jet</t>
  </si>
  <si>
    <t xml:space="preserve">1.56kw</t>
  </si>
  <si>
    <t xml:space="preserve">adv booster</t>
  </si>
  <si>
    <t xml:space="preserve">4.23/864</t>
  </si>
  <si>
    <t xml:space="preserve">1.25kw</t>
  </si>
  <si>
    <t xml:space="preserve">3.33/432</t>
  </si>
  <si>
    <t xml:space="preserve">lg</t>
  </si>
  <si>
    <t xml:space="preserve">#3.00</t>
  </si>
  <si>
    <t xml:space="preserve">1.01kw</t>
  </si>
  <si>
    <t xml:space="preserve">500w</t>
  </si>
  <si>
    <t xml:space="preserve">med</t>
  </si>
  <si>
    <t xml:space="preserve">#1.00/72</t>
  </si>
  <si>
    <t xml:space="preserve">smol thruster</t>
  </si>
  <si>
    <t xml:space="preserve">145w</t>
  </si>
  <si>
    <t xml:space="preserve">smolls</t>
  </si>
  <si>
    <t xml:space="preserve">35w</t>
  </si>
  <si>
    <t xml:space="preserve">mg turret</t>
  </si>
  <si>
    <t xml:space="preserve">smol shld</t>
  </si>
  <si>
    <t xml:space="preserve">std</t>
  </si>
  <si>
    <t xml:space="preserve">3000cpu</t>
  </si>
  <si>
    <t xml:space="preserve">600w</t>
  </si>
  <si>
    <t xml:space="preserve">heavy shld</t>
  </si>
  <si>
    <t xml:space="preserve">6000cpu</t>
  </si>
  <si>
    <t xml:space="preserve">1kw</t>
  </si>
  <si>
    <t xml:space="preserve">5w</t>
  </si>
  <si>
    <t xml:space="preserve">lr radar</t>
  </si>
  <si>
    <t xml:space="preserve">125w</t>
  </si>
  <si>
    <t xml:space="preserve">cpu</t>
  </si>
  <si>
    <t xml:space="preserve">power</t>
  </si>
  <si>
    <t xml:space="preserve">torques(tot)</t>
  </si>
  <si>
    <t xml:space="preserve">strafe [l/r]</t>
  </si>
  <si>
    <t xml:space="preserve">torque[strafe l]</t>
  </si>
  <si>
    <t xml:space="preserve">torque[strafe r]</t>
  </si>
  <si>
    <t xml:space="preserve">torque Y(l)</t>
  </si>
  <si>
    <t xml:space="preserve">torque Y(r)</t>
  </si>
  <si>
    <t xml:space="preserve">torque R(l)</t>
  </si>
  <si>
    <t xml:space="preserve">torque R(r)</t>
  </si>
  <si>
    <t xml:space="preserve">torque P(u)</t>
  </si>
  <si>
    <t xml:space="preserve">torque PdD)</t>
  </si>
  <si>
    <t xml:space="preserve">fd</t>
  </si>
  <si>
    <t xml:space="preserve">2x adv jet @5.6mN = 11.2mN</t>
  </si>
  <si>
    <t xml:space="preserve">rv</t>
  </si>
  <si>
    <t xml:space="preserve">2x imp boost @3.33mN/432kmN = 6.66mN/864kmN</t>
  </si>
  <si>
    <t xml:space="preserve">432+432=864</t>
  </si>
  <si>
    <t xml:space="preserve">le</t>
  </si>
  <si>
    <t xml:space="preserve">1x imp jet @ 4.3mN + 1x L boost @3.33N/432kmN = 7.63N/432kmN</t>
  </si>
  <si>
    <t xml:space="preserve">7.63mN</t>
  </si>
  <si>
    <t xml:space="preserve">rt</t>
  </si>
  <si>
    <t xml:space="preserve">up</t>
  </si>
  <si>
    <t xml:space="preserve">2x imp boost @3.33kN/432kmN = 6.66mN/864kmN</t>
  </si>
  <si>
    <t xml:space="preserve">dn</t>
  </si>
  <si>
    <t xml:space="preserve">2x lmp boost @3.33mN/432kmN = 6.66kN/864kmN</t>
  </si>
  <si>
    <t xml:space="preserve">15.26mN</t>
  </si>
  <si>
    <t xml:space="preserve"> = 15 smol gens just eng.</t>
  </si>
  <si>
    <t xml:space="preserve">hp</t>
  </si>
  <si>
    <t xml:space="preserve">recharge</t>
  </si>
  <si>
    <t xml:space="preserve">heavy shield gen</t>
  </si>
  <si>
    <t xml:space="preserve">+</t>
  </si>
  <si>
    <t xml:space="preserve">shield cap x 4</t>
  </si>
  <si>
    <t xml:space="preserve">-</t>
  </si>
  <si>
    <t xml:space="preserve">600W</t>
  </si>
  <si>
    <t xml:space="preserve">shield charger x 2</t>
  </si>
  <si>
    <t xml:space="preserve">2.6kW</t>
  </si>
  <si>
    <t xml:space="preserve">total</t>
  </si>
  <si>
    <t xml:space="preserve">net profit</t>
  </si>
  <si>
    <t xml:space="preserve">running</t>
  </si>
  <si>
    <t xml:space="preserve">2x railgun</t>
  </si>
  <si>
    <t xml:space="preserve">50W</t>
  </si>
  <si>
    <t xml:space="preserve">rest xcpt gens</t>
  </si>
  <si>
    <t xml:space="preserve">Lr @2000</t>
  </si>
  <si>
    <t xml:space="preserve">5W</t>
  </si>
  <si>
    <t xml:space="preserve">Sr @150</t>
  </si>
  <si>
    <t xml:space="preserve">55W</t>
  </si>
  <si>
    <t xml:space="preserve"> = needed 20gens @1000cpu = 20,000cpu</t>
  </si>
  <si>
    <t xml:space="preserve">4x minigun turret @1000cpu</t>
  </si>
  <si>
    <t xml:space="preserve">cpu needed:</t>
  </si>
  <si>
    <t xml:space="preserve">Core @-6000</t>
  </si>
  <si>
    <t xml:space="preserve">boosters:</t>
  </si>
  <si>
    <t xml:space="preserve">adv x4 @-7000</t>
  </si>
  <si>
    <t xml:space="preserve">Total:- 51000</t>
  </si>
  <si>
    <t xml:space="preserve"> = needed 18k cpu approx. uh oh</t>
  </si>
  <si>
    <t xml:space="preserve">i.e. 2x aux cores.</t>
  </si>
  <si>
    <t xml:space="preserve">with aux, -2000 again</t>
  </si>
  <si>
    <t xml:space="preserve">so make space for 4x tier 4, 1 main core and 2x aux or 1 single adv and nowt else. n.b. adv no longer work for smol ship?</t>
  </si>
</sst>
</file>

<file path=xl/styles.xml><?xml version="1.0" encoding="utf-8"?>
<styleSheet xmlns="http://schemas.openxmlformats.org/spreadsheetml/2006/main">
  <numFmts count="5">
    <numFmt numFmtId="164" formatCode="General"/>
    <numFmt numFmtId="165" formatCode="0.##"/>
    <numFmt numFmtId="166" formatCode="#;\-#;&quot;&quot;"/>
    <numFmt numFmtId="167" formatCode="#.##"/>
    <numFmt numFmtId="168" formatCode="General"/>
  </numFmts>
  <fonts count="21">
    <font>
      <sz val="10"/>
      <color rgb="FF000000"/>
      <name val="Arial"/>
      <family val="0"/>
      <charset val="1"/>
    </font>
    <font>
      <sz val="10"/>
      <name val="Arial"/>
      <family val="0"/>
    </font>
    <font>
      <sz val="10"/>
      <name val="Arial"/>
      <family val="0"/>
    </font>
    <font>
      <sz val="10"/>
      <name val="Arial"/>
      <family val="0"/>
    </font>
    <font>
      <b val="true"/>
      <sz val="11"/>
      <color rgb="FF000000"/>
      <name val="Roboto"/>
      <family val="0"/>
      <charset val="1"/>
    </font>
    <font>
      <sz val="11"/>
      <color rgb="FF000000"/>
      <name val="Roboto"/>
      <family val="0"/>
      <charset val="1"/>
    </font>
    <font>
      <sz val="11"/>
      <color rgb="FFFF0000"/>
      <name val="Roboto"/>
      <family val="0"/>
      <charset val="1"/>
    </font>
    <font>
      <b val="true"/>
      <sz val="12"/>
      <color rgb="FF000000"/>
      <name val="Roboto"/>
      <family val="0"/>
      <charset val="1"/>
    </font>
    <font>
      <sz val="11"/>
      <color rgb="FF000000"/>
      <name val="Arial"/>
      <family val="0"/>
      <charset val="1"/>
    </font>
    <font>
      <sz val="9"/>
      <color rgb="FF000000"/>
      <name val="Roboto"/>
      <family val="0"/>
      <charset val="1"/>
    </font>
    <font>
      <b val="true"/>
      <sz val="10"/>
      <color rgb="FF000000"/>
      <name val="Roboto"/>
      <family val="0"/>
      <charset val="1"/>
    </font>
    <font>
      <u val="single"/>
      <sz val="11"/>
      <color rgb="FF1155CC"/>
      <name val="Roboto"/>
      <family val="0"/>
      <charset val="1"/>
    </font>
    <font>
      <u val="single"/>
      <sz val="11"/>
      <color rgb="FF0000FF"/>
      <name val="Roboto"/>
      <family val="0"/>
      <charset val="1"/>
    </font>
    <font>
      <sz val="10"/>
      <color rgb="FF000000"/>
      <name val="Roboto"/>
      <family val="0"/>
      <charset val="1"/>
    </font>
    <font>
      <u val="single"/>
      <sz val="10"/>
      <color rgb="FF0000FF"/>
      <name val="Roboto"/>
      <family val="0"/>
      <charset val="1"/>
    </font>
    <font>
      <sz val="12"/>
      <color rgb="FF000000"/>
      <name val="Roboto"/>
      <family val="0"/>
      <charset val="1"/>
    </font>
    <font>
      <sz val="14"/>
      <name val="Times New Roman"/>
      <family val="0"/>
    </font>
    <font>
      <u val="single"/>
      <sz val="11"/>
      <color rgb="FF0000FF"/>
      <name val="Cambria"/>
      <family val="0"/>
      <charset val="1"/>
    </font>
    <font>
      <b val="true"/>
      <sz val="10"/>
      <color rgb="FF000000"/>
      <name val="Arial"/>
      <family val="0"/>
      <charset val="1"/>
    </font>
    <font>
      <b val="true"/>
      <u val="single"/>
      <sz val="10"/>
      <color rgb="FF000000"/>
      <name val="Arial"/>
      <family val="0"/>
      <charset val="1"/>
    </font>
    <font>
      <sz val="10"/>
      <color rgb="FFC9211E"/>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B6D7A8"/>
        <bgColor rgb="FFCCCCCC"/>
      </patternFill>
    </fill>
    <fill>
      <patternFill patternType="solid">
        <fgColor rgb="FFFFFFFF"/>
        <bgColor rgb="FFFFFFCC"/>
      </patternFill>
    </fill>
    <fill>
      <patternFill patternType="solid">
        <fgColor rgb="FFCCCCCC"/>
        <bgColor rgb="FFD9D9D9"/>
      </patternFill>
    </fill>
  </fills>
  <borders count="10">
    <border diagonalUp="false" diagonalDown="false">
      <left/>
      <right/>
      <top/>
      <bottom/>
      <diagonal/>
    </border>
    <border diagonalUp="false" diagonalDown="false">
      <left style="thin"/>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tru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5" fontId="4" fillId="2" borderId="4"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2" xfId="0" applyFont="true" applyBorder="true" applyAlignment="true" applyProtection="false">
      <alignment horizontal="general" vertical="bottom" textRotation="0" wrapText="false" indent="0" shrinkToFit="false"/>
      <protection locked="true" hidden="false"/>
    </xf>
    <xf numFmtId="165" fontId="5" fillId="0" borderId="3" xfId="0" applyFont="true" applyBorder="true" applyAlignment="true" applyProtection="false">
      <alignment horizontal="general" vertical="bottom" textRotation="0" wrapText="false" indent="0" shrinkToFit="false"/>
      <protection locked="true" hidden="false"/>
    </xf>
    <xf numFmtId="165" fontId="4" fillId="3" borderId="5" xfId="0" applyFont="true" applyBorder="true" applyAlignment="true" applyProtection="false">
      <alignment horizontal="center" vertical="bottom" textRotation="0" wrapText="false" indent="0" shrinkToFit="false"/>
      <protection locked="true" hidden="false"/>
    </xf>
    <xf numFmtId="165" fontId="4" fillId="0" borderId="4" xfId="0" applyFont="true" applyBorder="true" applyAlignment="tru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center" vertical="bottom" textRotation="0" wrapText="false" indent="0" shrinkToFit="false"/>
      <protection locked="true" hidden="false"/>
    </xf>
    <xf numFmtId="165" fontId="5" fillId="4" borderId="4"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6" fontId="5" fillId="2" borderId="4" xfId="0" applyFont="true" applyBorder="true" applyAlignment="true" applyProtection="false">
      <alignment horizontal="center" vertical="bottom" textRotation="0" wrapText="false" indent="0" shrinkToFit="false"/>
      <protection locked="true" hidden="false"/>
    </xf>
    <xf numFmtId="166" fontId="6" fillId="2" borderId="4" xfId="0" applyFont="true" applyBorder="true" applyAlignment="true" applyProtection="false">
      <alignment horizontal="center" vertical="bottom" textRotation="0" wrapText="false" indent="0" shrinkToFit="false"/>
      <protection locked="true" hidden="false"/>
    </xf>
    <xf numFmtId="167" fontId="5" fillId="2" borderId="4" xfId="0" applyFont="true" applyBorder="true" applyAlignment="true" applyProtection="false">
      <alignment horizontal="center" vertical="bottom" textRotation="0" wrapText="false" indent="0" shrinkToFit="false"/>
      <protection locked="true" hidden="false"/>
    </xf>
    <xf numFmtId="165" fontId="7" fillId="3" borderId="0" xfId="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6" fontId="5" fillId="4" borderId="4" xfId="0" applyFont="true" applyBorder="true" applyAlignment="true" applyProtection="false">
      <alignment horizontal="center" vertical="bottom" textRotation="0" wrapText="false" indent="0" shrinkToFit="false"/>
      <protection locked="true" hidden="false"/>
    </xf>
    <xf numFmtId="166" fontId="6" fillId="4" borderId="4" xfId="0" applyFont="true" applyBorder="true" applyAlignment="true" applyProtection="false">
      <alignment horizontal="center" vertical="bottom" textRotation="0" wrapText="false" indent="0" shrinkToFit="false"/>
      <protection locked="true" hidden="false"/>
    </xf>
    <xf numFmtId="166" fontId="5" fillId="0" borderId="4" xfId="0" applyFont="true" applyBorder="true" applyAlignment="true" applyProtection="false">
      <alignment horizontal="center" vertical="bottom" textRotation="0" wrapText="false" indent="0" shrinkToFit="false"/>
      <protection locked="true" hidden="false"/>
    </xf>
    <xf numFmtId="167" fontId="5" fillId="4" borderId="4" xfId="0" applyFont="true" applyBorder="true" applyAlignment="true" applyProtection="false">
      <alignment horizontal="center"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5" fillId="0" borderId="7" xfId="0" applyFont="true" applyBorder="true" applyAlignment="true" applyProtection="false">
      <alignment horizontal="general" vertical="bottom" textRotation="0" wrapText="false" indent="0" shrinkToFit="false"/>
      <protection locked="true" hidden="false"/>
    </xf>
    <xf numFmtId="164" fontId="8" fillId="3" borderId="7" xfId="0" applyFont="true" applyBorder="true" applyAlignment="true" applyProtection="false">
      <alignment horizontal="general" vertical="bottom" textRotation="0" wrapText="false" indent="0" shrinkToFit="false"/>
      <protection locked="true" hidden="false"/>
    </xf>
    <xf numFmtId="166" fontId="5" fillId="4" borderId="7" xfId="0" applyFont="true" applyBorder="true" applyAlignment="true" applyProtection="false">
      <alignment horizontal="center" vertical="bottom" textRotation="0" wrapText="false" indent="0" shrinkToFit="false"/>
      <protection locked="true" hidden="false"/>
    </xf>
    <xf numFmtId="166" fontId="6" fillId="4" borderId="7" xfId="0" applyFont="true" applyBorder="true" applyAlignment="true" applyProtection="false">
      <alignment horizontal="center" vertical="bottom" textRotation="0" wrapText="false" indent="0" shrinkToFit="false"/>
      <protection locked="true" hidden="false"/>
    </xf>
    <xf numFmtId="166" fontId="5" fillId="0" borderId="7" xfId="0" applyFont="true" applyBorder="true" applyAlignment="true" applyProtection="false">
      <alignment horizontal="center" vertical="bottom" textRotation="0" wrapText="false" indent="0" shrinkToFit="false"/>
      <protection locked="true" hidden="false"/>
    </xf>
    <xf numFmtId="167" fontId="5" fillId="4" borderId="7" xfId="0" applyFont="true" applyBorder="true" applyAlignment="true" applyProtection="false">
      <alignment horizontal="center" vertical="bottom" textRotation="0" wrapText="false" indent="0" shrinkToFit="false"/>
      <protection locked="true" hidden="false"/>
    </xf>
    <xf numFmtId="165" fontId="5" fillId="0" borderId="4"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5" fillId="3" borderId="4" xfId="0" applyFont="true" applyBorder="true" applyAlignment="true" applyProtection="false">
      <alignment horizontal="right" vertical="bottom" textRotation="0" wrapText="false" indent="0" shrinkToFit="false"/>
      <protection locked="true" hidden="false"/>
    </xf>
    <xf numFmtId="167" fontId="5" fillId="0" borderId="4"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4" fillId="4" borderId="2" xfId="0" applyFont="true" applyBorder="true" applyAlignment="true" applyProtection="false">
      <alignment horizontal="general" vertical="bottom" textRotation="0" wrapText="false" indent="0" shrinkToFit="false"/>
      <protection locked="true" hidden="false"/>
    </xf>
    <xf numFmtId="165" fontId="5" fillId="4" borderId="3" xfId="0" applyFont="true" applyBorder="true" applyAlignment="true" applyProtection="false">
      <alignment horizontal="general" vertical="bottom" textRotation="0" wrapText="false" indent="0" shrinkToFit="false"/>
      <protection locked="true" hidden="false"/>
    </xf>
    <xf numFmtId="165" fontId="8" fillId="3" borderId="8" xfId="0" applyFont="true" applyBorder="true" applyAlignment="true" applyProtection="false">
      <alignment horizontal="right" vertical="bottom" textRotation="0" wrapText="false" indent="0" shrinkToFit="false"/>
      <protection locked="true" hidden="false"/>
    </xf>
    <xf numFmtId="165" fontId="4" fillId="2" borderId="5" xfId="0" applyFont="true" applyBorder="true" applyAlignment="true" applyProtection="false">
      <alignment horizontal="center" vertical="bottom" textRotation="0" wrapText="false" indent="0" shrinkToFit="false"/>
      <protection locked="true" hidden="false"/>
    </xf>
    <xf numFmtId="165" fontId="5" fillId="2" borderId="4" xfId="0" applyFont="true" applyBorder="true" applyAlignment="true" applyProtection="false">
      <alignment horizontal="center" vertical="bottom" textRotation="0" wrapText="false" indent="0" shrinkToFit="false"/>
      <protection locked="true" hidden="false"/>
    </xf>
    <xf numFmtId="165" fontId="5" fillId="0" borderId="6" xfId="0" applyFont="true" applyBorder="true" applyAlignment="false" applyProtection="false">
      <alignment horizontal="general" vertical="bottom" textRotation="0" wrapText="false" indent="0" shrinkToFit="false"/>
      <protection locked="true" hidden="false"/>
    </xf>
    <xf numFmtId="165" fontId="5" fillId="3" borderId="7" xfId="0" applyFont="true" applyBorder="true" applyAlignment="true" applyProtection="false">
      <alignment horizontal="general" vertical="bottom" textRotation="0" wrapText="false" indent="0" shrinkToFit="false"/>
      <protection locked="true" hidden="false"/>
    </xf>
    <xf numFmtId="165" fontId="5" fillId="3" borderId="7" xfId="0" applyFont="true" applyBorder="true" applyAlignment="true" applyProtection="false">
      <alignment horizontal="center" vertical="bottom" textRotation="0" wrapText="false" indent="0" shrinkToFit="false"/>
      <protection locked="true" hidden="false"/>
    </xf>
    <xf numFmtId="165" fontId="5" fillId="4" borderId="7" xfId="0" applyFont="true" applyBorder="true" applyAlignment="true" applyProtection="false">
      <alignment horizontal="center" vertical="bottom" textRotation="0" wrapText="false" indent="0" shrinkToFit="false"/>
      <protection locked="true" hidden="false"/>
    </xf>
    <xf numFmtId="165" fontId="6" fillId="4" borderId="7" xfId="0" applyFont="true" applyBorder="true" applyAlignment="true" applyProtection="false">
      <alignment horizontal="center" vertical="bottom" textRotation="0" wrapText="false" indent="0" shrinkToFit="false"/>
      <protection locked="true" hidden="false"/>
    </xf>
    <xf numFmtId="165" fontId="5" fillId="0" borderId="7" xfId="0" applyFont="true" applyBorder="true" applyAlignment="true" applyProtection="false">
      <alignment horizontal="center" vertical="bottom" textRotation="0" wrapText="false" indent="0" shrinkToFit="false"/>
      <protection locked="true" hidden="false"/>
    </xf>
    <xf numFmtId="167" fontId="5" fillId="0" borderId="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5" fontId="5" fillId="3" borderId="9"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7"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5" fillId="0" borderId="2" xfId="0" applyFont="true" applyBorder="true" applyAlignment="false" applyProtection="false">
      <alignment horizontal="general" vertical="bottom" textRotation="0" wrapText="false" indent="0" shrinkToFit="false"/>
      <protection locked="true" hidden="false"/>
    </xf>
    <xf numFmtId="165" fontId="5" fillId="3" borderId="3" xfId="0" applyFont="true" applyBorder="true" applyAlignment="true" applyProtection="false">
      <alignment horizontal="general" vertical="bottom" textRotation="0" wrapText="false" indent="0" shrinkToFit="false"/>
      <protection locked="true" hidden="false"/>
    </xf>
    <xf numFmtId="165" fontId="5" fillId="3" borderId="8" xfId="0" applyFont="true" applyBorder="true" applyAlignment="true" applyProtection="false">
      <alignment horizontal="center" vertical="bottom" textRotation="0" wrapText="false" indent="0" shrinkToFit="false"/>
      <protection locked="true" hidden="false"/>
    </xf>
    <xf numFmtId="165" fontId="5" fillId="0" borderId="4" xfId="0" applyFont="true" applyBorder="true" applyAlignment="false" applyProtection="false">
      <alignment horizontal="general" vertical="bottom" textRotation="0" wrapText="false" indent="0" shrinkToFit="false"/>
      <protection locked="true" hidden="false"/>
    </xf>
    <xf numFmtId="165" fontId="6" fillId="4" borderId="4" xfId="0" applyFont="true" applyBorder="true" applyAlignment="true" applyProtection="false">
      <alignment horizontal="center" vertical="bottom" textRotation="0" wrapText="false" indent="0" shrinkToFit="false"/>
      <protection locked="true" hidden="false"/>
    </xf>
    <xf numFmtId="165" fontId="4" fillId="2" borderId="4" xfId="0" applyFont="true" applyBorder="tru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general" vertical="bottom" textRotation="0" wrapText="false" indent="0" shrinkToFit="false"/>
      <protection locked="true" hidden="false"/>
    </xf>
    <xf numFmtId="165" fontId="13" fillId="3" borderId="0" xfId="0" applyFont="true" applyBorder="false" applyAlignment="tru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5" fontId="13" fillId="3" borderId="7" xfId="0" applyFont="true" applyBorder="true" applyAlignment="true" applyProtection="false">
      <alignment horizontal="general" vertical="bottom" textRotation="0" wrapText="false" indent="0" shrinkToFit="false"/>
      <protection locked="true" hidden="false"/>
    </xf>
    <xf numFmtId="165" fontId="5" fillId="0" borderId="2" xfId="0" applyFont="true" applyBorder="true" applyAlignment="true" applyProtection="false">
      <alignment horizontal="general" vertical="bottom" textRotation="0" wrapText="false" indent="0" shrinkToFit="false"/>
      <protection locked="true" hidden="false"/>
    </xf>
    <xf numFmtId="165" fontId="13" fillId="3" borderId="4" xfId="0" applyFont="true" applyBorder="true" applyAlignment="true" applyProtection="false">
      <alignment horizontal="general" vertical="bottom" textRotation="0" wrapText="false" indent="0" shrinkToFit="false"/>
      <protection locked="true" hidden="false"/>
    </xf>
    <xf numFmtId="165" fontId="5" fillId="3" borderId="4" xfId="0" applyFont="true" applyBorder="true" applyAlignment="true" applyProtection="false">
      <alignment horizontal="center" vertical="bottom" textRotation="0" wrapText="false" indent="0" shrinkToFit="false"/>
      <protection locked="true" hidden="false"/>
    </xf>
    <xf numFmtId="165" fontId="15" fillId="2" borderId="2" xfId="0" applyFont="true" applyBorder="true" applyAlignment="false" applyProtection="false">
      <alignment horizontal="general" vertical="bottom" textRotation="0" wrapText="false" indent="0" shrinkToFit="false"/>
      <protection locked="true" hidden="false"/>
    </xf>
    <xf numFmtId="165" fontId="15" fillId="2" borderId="4" xfId="0" applyFont="true" applyBorder="true" applyAlignment="false" applyProtection="false">
      <alignment horizontal="general" vertical="bottom" textRotation="0" wrapText="false" indent="0" shrinkToFit="false"/>
      <protection locked="true" hidden="false"/>
    </xf>
    <xf numFmtId="165" fontId="7" fillId="2" borderId="4" xfId="0" applyFont="true" applyBorder="true" applyAlignment="true" applyProtection="false">
      <alignment horizontal="center" vertical="bottom" textRotation="0" wrapText="false" indent="0" shrinkToFit="false"/>
      <protection locked="true" hidden="false"/>
    </xf>
    <xf numFmtId="167" fontId="7" fillId="2" borderId="4" xfId="0" applyFont="true" applyBorder="true" applyAlignment="true" applyProtection="false">
      <alignment horizontal="center"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6" fontId="7" fillId="0" borderId="5" xfId="0" applyFont="true" applyBorder="true" applyAlignment="true" applyProtection="false">
      <alignment horizontal="center" vertical="bottom" textRotation="0" wrapText="false" indent="0" shrinkToFit="false"/>
      <protection locked="true" hidden="false"/>
    </xf>
    <xf numFmtId="165" fontId="7" fillId="0" borderId="4" xfId="0" applyFont="true" applyBorder="true" applyAlignment="true" applyProtection="false">
      <alignment horizontal="center" vertical="bottom" textRotation="0" wrapText="false" indent="0" shrinkToFit="false"/>
      <protection locked="true" hidden="false"/>
    </xf>
    <xf numFmtId="167" fontId="7" fillId="0" borderId="4"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19"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8" fontId="0" fillId="5" borderId="5" xfId="0" applyFont="false" applyBorder="true" applyAlignment="false" applyProtection="false">
      <alignment horizontal="general" vertical="bottom" textRotation="0" wrapText="false" indent="0" shrinkToFit="false"/>
      <protection locked="true" hidden="false"/>
    </xf>
    <xf numFmtId="168" fontId="0" fillId="5"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6D7A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6D7A8"/>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9</xdr:col>
      <xdr:colOff>237960</xdr:colOff>
      <xdr:row>5</xdr:row>
      <xdr:rowOff>57240</xdr:rowOff>
    </xdr:from>
    <xdr:to>
      <xdr:col>10</xdr:col>
      <xdr:colOff>756000</xdr:colOff>
      <xdr:row>7</xdr:row>
      <xdr:rowOff>113040</xdr:rowOff>
    </xdr:to>
    <xdr:sp>
      <xdr:nvSpPr>
        <xdr:cNvPr id="0" name="CustomShape 1"/>
        <xdr:cNvSpPr/>
      </xdr:nvSpPr>
      <xdr:spPr>
        <a:xfrm>
          <a:off x="9615600" y="1095120"/>
          <a:ext cx="1408680" cy="475200"/>
        </a:xfrm>
        <a:prstGeom prst="snip2DiagRect">
          <a:avLst>
            <a:gd name="adj1" fmla="val 0"/>
            <a:gd name="adj2" fmla="val 16667"/>
          </a:avLst>
        </a:prstGeom>
        <a:solidFill>
          <a:srgbClr val="cfe2f3"/>
        </a:solidFill>
        <a:ln w="9360">
          <a:solidFill>
            <a:srgbClr val="000000"/>
          </a:solidFill>
          <a:round/>
        </a:ln>
      </xdr:spPr>
      <xdr:style>
        <a:lnRef idx="0"/>
        <a:fillRef idx="0"/>
        <a:effectRef idx="0"/>
        <a:fontRef idx="minor"/>
      </xdr:style>
    </xdr:sp>
    <xdr:clientData/>
  </xdr:twoCellAnchor>
  <xdr:twoCellAnchor editAs="absolute">
    <xdr:from>
      <xdr:col>9</xdr:col>
      <xdr:colOff>237960</xdr:colOff>
      <xdr:row>5</xdr:row>
      <xdr:rowOff>87120</xdr:rowOff>
    </xdr:from>
    <xdr:to>
      <xdr:col>10</xdr:col>
      <xdr:colOff>756000</xdr:colOff>
      <xdr:row>7</xdr:row>
      <xdr:rowOff>47160</xdr:rowOff>
    </xdr:to>
    <xdr:sp>
      <xdr:nvSpPr>
        <xdr:cNvPr id="1" name="CustomShape 1"/>
        <xdr:cNvSpPr/>
      </xdr:nvSpPr>
      <xdr:spPr>
        <a:xfrm>
          <a:off x="9615600" y="1125000"/>
          <a:ext cx="1408680" cy="379440"/>
        </a:xfrm>
        <a:prstGeom prst="rect">
          <a:avLst/>
        </a:prstGeom>
        <a:noFill/>
        <a:ln>
          <a:noFill/>
        </a:ln>
      </xdr:spPr>
      <xdr:style>
        <a:lnRef idx="0"/>
        <a:fillRef idx="0"/>
        <a:effectRef idx="0"/>
        <a:fontRef idx="minor"/>
      </xdr:style>
      <xdr:txBody>
        <a:bodyPr lIns="90000" rIns="90000" tIns="91440" bIns="91440">
          <a:spAutoFit/>
        </a:bodyPr>
        <a:p>
          <a:pPr algn="ctr">
            <a:lnSpc>
              <a:spcPct val="100000"/>
            </a:lnSpc>
          </a:pPr>
          <a:r>
            <a:rPr b="0" lang="en-GB" sz="1400" spc="-1" strike="noStrike">
              <a:latin typeface="Times New Roman"/>
            </a:rPr>
            <a:t>Reset Form</a:t>
          </a:r>
          <a:endParaRPr b="0" lang="en-GB"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9</xdr:col>
      <xdr:colOff>237960</xdr:colOff>
      <xdr:row>5</xdr:row>
      <xdr:rowOff>57240</xdr:rowOff>
    </xdr:from>
    <xdr:to>
      <xdr:col>10</xdr:col>
      <xdr:colOff>756000</xdr:colOff>
      <xdr:row>7</xdr:row>
      <xdr:rowOff>113040</xdr:rowOff>
    </xdr:to>
    <xdr:sp>
      <xdr:nvSpPr>
        <xdr:cNvPr id="2" name="CustomShape 1"/>
        <xdr:cNvSpPr/>
      </xdr:nvSpPr>
      <xdr:spPr>
        <a:xfrm>
          <a:off x="9615600" y="1095120"/>
          <a:ext cx="1408680" cy="475200"/>
        </a:xfrm>
        <a:prstGeom prst="snip2DiagRect">
          <a:avLst>
            <a:gd name="adj1" fmla="val 0"/>
            <a:gd name="adj2" fmla="val 16667"/>
          </a:avLst>
        </a:prstGeom>
        <a:solidFill>
          <a:srgbClr val="cfe2f3"/>
        </a:solidFill>
        <a:ln w="9360">
          <a:solidFill>
            <a:srgbClr val="000000"/>
          </a:solidFill>
          <a:round/>
        </a:ln>
      </xdr:spPr>
      <xdr:style>
        <a:lnRef idx="0"/>
        <a:fillRef idx="0"/>
        <a:effectRef idx="0"/>
        <a:fontRef idx="minor"/>
      </xdr:style>
    </xdr:sp>
    <xdr:clientData/>
  </xdr:twoCellAnchor>
  <xdr:twoCellAnchor editAs="absolute">
    <xdr:from>
      <xdr:col>9</xdr:col>
      <xdr:colOff>237960</xdr:colOff>
      <xdr:row>5</xdr:row>
      <xdr:rowOff>87120</xdr:rowOff>
    </xdr:from>
    <xdr:to>
      <xdr:col>10</xdr:col>
      <xdr:colOff>756000</xdr:colOff>
      <xdr:row>7</xdr:row>
      <xdr:rowOff>47160</xdr:rowOff>
    </xdr:to>
    <xdr:sp>
      <xdr:nvSpPr>
        <xdr:cNvPr id="3" name="CustomShape 1"/>
        <xdr:cNvSpPr/>
      </xdr:nvSpPr>
      <xdr:spPr>
        <a:xfrm>
          <a:off x="9615600" y="1125000"/>
          <a:ext cx="1408680" cy="379440"/>
        </a:xfrm>
        <a:prstGeom prst="rect">
          <a:avLst/>
        </a:prstGeom>
        <a:noFill/>
        <a:ln>
          <a:noFill/>
        </a:ln>
      </xdr:spPr>
      <xdr:style>
        <a:lnRef idx="0"/>
        <a:fillRef idx="0"/>
        <a:effectRef idx="0"/>
        <a:fontRef idx="minor"/>
      </xdr:style>
      <xdr:txBody>
        <a:bodyPr lIns="90000" rIns="90000" tIns="91440" bIns="91440">
          <a:spAutoFit/>
        </a:bodyPr>
        <a:p>
          <a:pPr algn="ctr">
            <a:lnSpc>
              <a:spcPct val="100000"/>
            </a:lnSpc>
          </a:pPr>
          <a:r>
            <a:rPr b="0" lang="en-GB" sz="1400" spc="-1" strike="noStrike">
              <a:latin typeface="Times New Roman"/>
            </a:rPr>
            <a:t>Reset Form</a:t>
          </a:r>
          <a:endParaRPr b="0" lang="en-GB" sz="1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ocs.google.com/spreadsheets/d/1t8TBHG0IOxwMXwv1BMuRDcaJBqOjlRgSplXr6RmdE3U/edit" TargetMode="External"/><Relationship Id="rId2" Type="http://schemas.openxmlformats.org/officeDocument/2006/relationships/hyperlink" Target="https://docs.google.com/spreadsheets/d/1DhKrcJfl734_OY90MXgbyG0YHBwgzcbrThp0tR8LtyM/edit" TargetMode="External"/><Relationship Id="rId3" Type="http://schemas.openxmlformats.org/officeDocument/2006/relationships/hyperlink" Target="https://docs.google.com/spreadsheets/d/e/2PACX-1vQRYJVPVYx3TQmyvhfm7XE2Gru4JN4yTVckZSX7VusTXntE6EvXAn1UAjV10ANbrSH9hrejSyo5d9L3/pubhtml" TargetMode="External"/><Relationship Id="rId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cs.google.com/spreadsheets/d/1t8TBHG0IOxwMXwv1BMuRDcaJBqOjlRgSplXr6RmdE3U/edit" TargetMode="External"/><Relationship Id="rId2" Type="http://schemas.openxmlformats.org/officeDocument/2006/relationships/hyperlink" Target="https://docs.google.com/spreadsheets/d/1DhKrcJfl734_OY90MXgbyG0YHBwgzcbrThp0tR8LtyM/edit" TargetMode="External"/><Relationship Id="rId3" Type="http://schemas.openxmlformats.org/officeDocument/2006/relationships/hyperlink" Target="https://docs.google.com/spreadsheets/d/e/2PACX-1vQRYJVPVYx3TQmyvhfm7XE2Gru4JN4yTVckZSX7VusTXntE6EvXAn1UAjV10ANbrSH9hrejSyo5d9L3/pubhtml" TargetMode="External"/><Relationship Id="rId4"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medium.com/@stephanschrijver/google-sheets-text-to-numeric-value-with-drop-down-menus-a9d4e8b325ab" TargetMode="External"/><Relationship Id="rId2" Type="http://schemas.openxmlformats.org/officeDocument/2006/relationships/hyperlink" Target="https://support.google.com/docs/answer/3093318" TargetMode="External"/><Relationship Id="rId3" Type="http://schemas.openxmlformats.org/officeDocument/2006/relationships/hyperlink" Target="https://www.linkedin.com/pulse/google-sheet-hack-add-reset-button-anthony-gor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6" activeCellId="0" sqref="E6"/>
    </sheetView>
  </sheetViews>
  <sheetFormatPr defaultRowHeight="15.75" zeroHeight="false" outlineLevelRow="0" outlineLevelCol="0"/>
  <cols>
    <col collapsed="false" customWidth="true" hidden="false" outlineLevel="0" max="1" min="1" style="0" width="15.13"/>
    <col collapsed="false" customWidth="true" hidden="false" outlineLevel="0" max="2" min="2" style="0" width="28.88"/>
    <col collapsed="false" customWidth="true" hidden="false" outlineLevel="0" max="3" min="3" style="0" width="15.13"/>
    <col collapsed="false" customWidth="true" hidden="false" outlineLevel="0" max="5" min="4" style="0" width="12.63"/>
    <col collapsed="false" customWidth="true" hidden="false" outlineLevel="0" max="6" min="6" style="0" width="14.13"/>
    <col collapsed="false" customWidth="true" hidden="false" outlineLevel="0" max="7" min="7" style="0" width="12.88"/>
    <col collapsed="false" customWidth="true" hidden="false" outlineLevel="0" max="8" min="8" style="0" width="18.88"/>
    <col collapsed="false" customWidth="true" hidden="false" outlineLevel="0" max="9" min="9" style="0" width="2.63"/>
    <col collapsed="false" customWidth="true" hidden="false" outlineLevel="0" max="1025" min="10" style="0" width="12.63"/>
  </cols>
  <sheetData>
    <row r="1" customFormat="false" ht="15.75" hidden="false" customHeight="false" outlineLevel="0" collapsed="false">
      <c r="A1" s="1" t="s">
        <v>0</v>
      </c>
      <c r="B1" s="1"/>
      <c r="C1" s="1"/>
      <c r="D1" s="1"/>
      <c r="E1" s="1"/>
      <c r="F1" s="1"/>
      <c r="G1" s="1"/>
      <c r="H1" s="1"/>
      <c r="I1" s="2"/>
      <c r="J1" s="2"/>
      <c r="K1" s="2"/>
      <c r="L1" s="2"/>
      <c r="M1" s="2"/>
      <c r="N1" s="2"/>
      <c r="O1" s="2"/>
      <c r="P1" s="2"/>
      <c r="Q1" s="2"/>
      <c r="R1" s="2"/>
      <c r="S1" s="2"/>
      <c r="T1" s="2"/>
      <c r="U1" s="2"/>
      <c r="V1" s="2"/>
      <c r="W1" s="2"/>
      <c r="X1" s="2"/>
      <c r="Y1" s="2"/>
      <c r="Z1" s="2"/>
      <c r="AA1" s="2"/>
      <c r="AB1" s="2"/>
    </row>
    <row r="2" customFormat="false" ht="16.5" hidden="false" customHeight="true" outlineLevel="0" collapsed="false">
      <c r="A2" s="3"/>
      <c r="B2" s="4"/>
      <c r="C2" s="4"/>
      <c r="D2" s="5"/>
      <c r="E2" s="6" t="s">
        <v>1</v>
      </c>
      <c r="F2" s="6" t="s">
        <v>2</v>
      </c>
      <c r="G2" s="6" t="s">
        <v>3</v>
      </c>
      <c r="H2" s="6" t="s">
        <v>4</v>
      </c>
      <c r="I2" s="2"/>
      <c r="J2" s="7" t="s">
        <v>5</v>
      </c>
      <c r="K2" s="2"/>
      <c r="L2" s="2"/>
      <c r="M2" s="2"/>
      <c r="N2" s="2"/>
      <c r="O2" s="2"/>
      <c r="P2" s="2"/>
      <c r="Q2" s="2"/>
      <c r="R2" s="2"/>
      <c r="S2" s="2"/>
      <c r="T2" s="2"/>
      <c r="U2" s="2"/>
      <c r="V2" s="2"/>
      <c r="W2" s="2"/>
      <c r="X2" s="2"/>
      <c r="Y2" s="2"/>
      <c r="Z2" s="2"/>
      <c r="AA2" s="2"/>
      <c r="AB2" s="2"/>
    </row>
    <row r="3" customFormat="false" ht="16.5" hidden="false" customHeight="true" outlineLevel="0" collapsed="false">
      <c r="A3" s="8" t="s">
        <v>6</v>
      </c>
      <c r="B3" s="9"/>
      <c r="C3" s="10" t="s">
        <v>7</v>
      </c>
      <c r="D3" s="11"/>
      <c r="E3" s="12" t="n">
        <f aca="false">VLOOKUP(C3,Data!A2:B6,2,0)</f>
        <v>6000</v>
      </c>
      <c r="F3" s="13" t="n">
        <f aca="false">VLOOKUP(C3,Data!A2:E6,3,0)</f>
        <v>200</v>
      </c>
      <c r="G3" s="12" t="n">
        <f aca="false">VLOOKUP(C3,Data!A2:E6,4,0)</f>
        <v>60000</v>
      </c>
      <c r="H3" s="13" t="n">
        <f aca="false">VLOOKUP(C3,Data!A2:E6,5,0)</f>
        <v>15</v>
      </c>
      <c r="I3" s="2"/>
      <c r="J3" s="14"/>
      <c r="K3" s="2"/>
      <c r="L3" s="2"/>
      <c r="M3" s="2"/>
      <c r="N3" s="2"/>
      <c r="O3" s="2"/>
      <c r="P3" s="2"/>
      <c r="Q3" s="2"/>
      <c r="R3" s="2"/>
      <c r="S3" s="2"/>
      <c r="T3" s="2"/>
      <c r="U3" s="2"/>
      <c r="V3" s="2"/>
      <c r="W3" s="2"/>
      <c r="X3" s="2"/>
      <c r="Y3" s="2"/>
      <c r="Z3" s="2"/>
      <c r="AA3" s="2"/>
      <c r="AB3" s="2"/>
    </row>
    <row r="4" customFormat="false" ht="16.5" hidden="false" customHeight="true" outlineLevel="0" collapsed="false">
      <c r="A4" s="15" t="s">
        <v>8</v>
      </c>
      <c r="B4" s="16"/>
      <c r="C4" s="17"/>
      <c r="D4" s="18"/>
      <c r="E4" s="19"/>
      <c r="F4" s="20"/>
      <c r="G4" s="19"/>
      <c r="H4" s="21"/>
      <c r="I4" s="2"/>
      <c r="J4" s="22" t="s">
        <v>9</v>
      </c>
      <c r="K4" s="22"/>
      <c r="L4" s="22"/>
      <c r="M4" s="22"/>
      <c r="N4" s="2"/>
      <c r="O4" s="2"/>
      <c r="P4" s="2"/>
      <c r="Q4" s="2"/>
      <c r="R4" s="2"/>
      <c r="S4" s="2"/>
      <c r="T4" s="2"/>
      <c r="U4" s="2"/>
      <c r="V4" s="2"/>
      <c r="W4" s="2"/>
      <c r="X4" s="2"/>
      <c r="Y4" s="2"/>
      <c r="Z4" s="2"/>
      <c r="AA4" s="2"/>
      <c r="AB4" s="2"/>
    </row>
    <row r="5" customFormat="false" ht="16.5" hidden="false" customHeight="true" outlineLevel="0" collapsed="false">
      <c r="A5" s="8" t="s">
        <v>10</v>
      </c>
      <c r="B5" s="11" t="s">
        <v>11</v>
      </c>
      <c r="C5" s="23" t="s">
        <v>12</v>
      </c>
      <c r="D5" s="24"/>
      <c r="E5" s="25"/>
      <c r="F5" s="26"/>
      <c r="G5" s="27"/>
      <c r="H5" s="28"/>
      <c r="I5" s="2"/>
      <c r="J5" s="2"/>
      <c r="K5" s="2"/>
      <c r="L5" s="2"/>
      <c r="M5" s="2"/>
      <c r="N5" s="2"/>
      <c r="O5" s="2"/>
      <c r="P5" s="2"/>
      <c r="Q5" s="2"/>
      <c r="R5" s="2"/>
      <c r="S5" s="2"/>
      <c r="T5" s="2"/>
      <c r="U5" s="2"/>
      <c r="V5" s="2"/>
      <c r="W5" s="2"/>
      <c r="X5" s="2"/>
      <c r="Y5" s="2"/>
      <c r="Z5" s="2"/>
      <c r="AA5" s="2"/>
      <c r="AB5" s="2"/>
    </row>
    <row r="6" customFormat="false" ht="16.5" hidden="false" customHeight="true" outlineLevel="0" collapsed="false">
      <c r="A6" s="29"/>
      <c r="B6" s="30" t="s">
        <v>13</v>
      </c>
      <c r="C6" s="31" t="n">
        <v>2</v>
      </c>
      <c r="D6" s="30"/>
      <c r="E6" s="32" t="e">
        <f aca="false">ifna(C6*5000,"")</f>
        <v>#NAME?</v>
      </c>
      <c r="F6" s="33" t="e">
        <f aca="false">ifna(C6*-50,"")</f>
        <v>#NAME?</v>
      </c>
      <c r="G6" s="34" t="e">
        <f aca="false">ifna(C6*25000,"")</f>
        <v>#NAME?</v>
      </c>
      <c r="H6" s="35" t="e">
        <f aca="false">ifna(C6*4.5,"")</f>
        <v>#NAME?</v>
      </c>
      <c r="I6" s="2"/>
      <c r="J6" s="2"/>
      <c r="K6" s="2"/>
      <c r="L6" s="2"/>
      <c r="M6" s="2"/>
      <c r="N6" s="2"/>
      <c r="O6" s="2"/>
      <c r="P6" s="2"/>
      <c r="Q6" s="2"/>
      <c r="R6" s="2"/>
      <c r="S6" s="2"/>
      <c r="T6" s="2"/>
      <c r="U6" s="2"/>
      <c r="V6" s="2"/>
      <c r="W6" s="2"/>
      <c r="X6" s="2"/>
      <c r="Y6" s="2"/>
      <c r="Z6" s="2"/>
      <c r="AA6" s="2"/>
      <c r="AB6" s="2"/>
    </row>
    <row r="7" customFormat="false" ht="16.5" hidden="false" customHeight="true" outlineLevel="0" collapsed="false">
      <c r="A7" s="29"/>
      <c r="B7" s="30" t="s">
        <v>14</v>
      </c>
      <c r="C7" s="31" t="n">
        <v>0</v>
      </c>
      <c r="D7" s="30"/>
      <c r="E7" s="32" t="e">
        <f aca="false">ifna(C7*15000,"")</f>
        <v>#NAME?</v>
      </c>
      <c r="F7" s="33" t="e">
        <f aca="false">ifna(C7*-150,"")</f>
        <v>#NAME?</v>
      </c>
      <c r="G7" s="34" t="e">
        <f aca="false">ifna(C7*75000,"")</f>
        <v>#NAME?</v>
      </c>
      <c r="H7" s="35" t="e">
        <f aca="false">ifna(C7*15.8,"")</f>
        <v>#NAME?</v>
      </c>
      <c r="I7" s="2"/>
      <c r="J7" s="2"/>
      <c r="K7" s="2"/>
      <c r="L7" s="2"/>
      <c r="M7" s="2"/>
      <c r="N7" s="2"/>
      <c r="O7" s="2"/>
      <c r="P7" s="2"/>
      <c r="Q7" s="2"/>
      <c r="R7" s="2"/>
      <c r="S7" s="2"/>
      <c r="T7" s="2"/>
      <c r="U7" s="2"/>
      <c r="V7" s="2"/>
      <c r="W7" s="2"/>
      <c r="X7" s="2"/>
      <c r="Y7" s="2"/>
      <c r="Z7" s="2"/>
      <c r="AA7" s="2"/>
      <c r="AB7" s="2"/>
    </row>
    <row r="8" customFormat="false" ht="16.5" hidden="false" customHeight="true" outlineLevel="0" collapsed="false">
      <c r="A8" s="8"/>
      <c r="B8" s="36" t="s">
        <v>15</v>
      </c>
      <c r="C8" s="37" t="n">
        <v>0</v>
      </c>
      <c r="D8" s="36"/>
      <c r="E8" s="25" t="e">
        <f aca="false">ifna(C8*45000,"")</f>
        <v>#NAME?</v>
      </c>
      <c r="F8" s="26" t="e">
        <f aca="false">ifna(C8*-400,"")</f>
        <v>#NAME?</v>
      </c>
      <c r="G8" s="27" t="e">
        <f aca="false">ifna(C8*250000,"")</f>
        <v>#NAME?</v>
      </c>
      <c r="H8" s="28" t="e">
        <f aca="false">ifna(C8*55.1,"")</f>
        <v>#NAME?</v>
      </c>
      <c r="I8" s="2"/>
      <c r="J8" s="2"/>
      <c r="K8" s="2"/>
      <c r="L8" s="2"/>
      <c r="M8" s="2"/>
      <c r="N8" s="2"/>
      <c r="O8" s="2"/>
      <c r="P8" s="2"/>
      <c r="Q8" s="2"/>
      <c r="R8" s="2"/>
      <c r="S8" s="2"/>
      <c r="T8" s="2"/>
      <c r="U8" s="2"/>
      <c r="V8" s="2"/>
      <c r="W8" s="2"/>
      <c r="X8" s="2"/>
      <c r="Y8" s="2"/>
      <c r="Z8" s="2"/>
      <c r="AA8" s="2"/>
      <c r="AB8" s="2"/>
    </row>
    <row r="9" customFormat="false" ht="16.5" hidden="false" customHeight="true" outlineLevel="0" collapsed="false">
      <c r="A9" s="29" t="s">
        <v>16</v>
      </c>
      <c r="B9" s="30" t="s">
        <v>17</v>
      </c>
      <c r="C9" s="31" t="n">
        <v>1</v>
      </c>
      <c r="D9" s="30"/>
      <c r="E9" s="32" t="e">
        <f aca="false">ifna(C9*-2500,"")</f>
        <v>#NAME?</v>
      </c>
      <c r="F9" s="33" t="e">
        <f aca="false">ifna(C9*100,"")</f>
        <v>#NAME?</v>
      </c>
      <c r="G9" s="34" t="e">
        <f aca="false">ifna(C9*25000,"")</f>
        <v>#NAME?</v>
      </c>
      <c r="H9" s="35" t="e">
        <f aca="false">ifna(C9*6,"")</f>
        <v>#NAME?</v>
      </c>
      <c r="I9" s="2"/>
      <c r="J9" s="2"/>
      <c r="K9" s="2"/>
      <c r="L9" s="2"/>
      <c r="M9" s="2"/>
      <c r="N9" s="2"/>
      <c r="O9" s="2"/>
      <c r="P9" s="2"/>
      <c r="Q9" s="2"/>
      <c r="R9" s="2"/>
      <c r="S9" s="2"/>
      <c r="T9" s="2"/>
      <c r="U9" s="2"/>
      <c r="V9" s="2"/>
      <c r="W9" s="2"/>
      <c r="X9" s="2"/>
      <c r="Y9" s="2"/>
      <c r="Z9" s="2"/>
      <c r="AA9" s="2"/>
      <c r="AB9" s="2"/>
    </row>
    <row r="10" customFormat="false" ht="16.5" hidden="false" customHeight="true" outlineLevel="0" collapsed="false">
      <c r="A10" s="29"/>
      <c r="B10" s="30" t="s">
        <v>18</v>
      </c>
      <c r="C10" s="31" t="n">
        <v>0</v>
      </c>
      <c r="D10" s="30"/>
      <c r="E10" s="32" t="e">
        <f aca="false">ifna(C10*-7500,"")</f>
        <v>#NAME?</v>
      </c>
      <c r="F10" s="33" t="e">
        <f aca="false">ifna(C10*300,"")</f>
        <v>#NAME?</v>
      </c>
      <c r="G10" s="34" t="e">
        <f aca="false">ifna(C10*75000,"")</f>
        <v>#NAME?</v>
      </c>
      <c r="H10" s="35" t="e">
        <f aca="false">ifna(C10*21,"")</f>
        <v>#NAME?</v>
      </c>
      <c r="I10" s="2"/>
      <c r="J10" s="38" t="s">
        <v>19</v>
      </c>
      <c r="K10" s="2"/>
      <c r="L10" s="2"/>
      <c r="M10" s="2"/>
      <c r="N10" s="2"/>
      <c r="O10" s="2"/>
      <c r="P10" s="2"/>
      <c r="Q10" s="2"/>
      <c r="R10" s="2"/>
      <c r="S10" s="2"/>
      <c r="T10" s="2"/>
      <c r="U10" s="2"/>
      <c r="V10" s="2"/>
      <c r="W10" s="2"/>
      <c r="X10" s="2"/>
      <c r="Y10" s="2"/>
      <c r="Z10" s="2"/>
      <c r="AA10" s="2"/>
      <c r="AB10" s="2"/>
    </row>
    <row r="11" customFormat="false" ht="16.5" hidden="false" customHeight="true" outlineLevel="0" collapsed="false">
      <c r="A11" s="8"/>
      <c r="B11" s="36" t="s">
        <v>20</v>
      </c>
      <c r="C11" s="37" t="n">
        <v>0</v>
      </c>
      <c r="D11" s="36"/>
      <c r="E11" s="25" t="e">
        <f aca="false">ifna(C11*-20000,"")</f>
        <v>#NAME?</v>
      </c>
      <c r="F11" s="26" t="e">
        <f aca="false">ifna(C11*900,"")</f>
        <v>#NAME?</v>
      </c>
      <c r="G11" s="27" t="e">
        <f aca="false">ifna(C11*250000,"")</f>
        <v>#NAME?</v>
      </c>
      <c r="H11" s="28" t="e">
        <f aca="false">ifna(C11*73.5,"")</f>
        <v>#NAME?</v>
      </c>
      <c r="I11" s="2"/>
      <c r="J11" s="2"/>
      <c r="K11" s="2"/>
      <c r="L11" s="2"/>
      <c r="M11" s="2"/>
      <c r="N11" s="2"/>
      <c r="O11" s="2"/>
      <c r="P11" s="2"/>
      <c r="Q11" s="2"/>
      <c r="R11" s="2"/>
      <c r="S11" s="2"/>
      <c r="T11" s="2"/>
      <c r="U11" s="2"/>
      <c r="V11" s="2"/>
      <c r="W11" s="2"/>
      <c r="X11" s="2"/>
      <c r="Y11" s="2"/>
      <c r="Z11" s="2"/>
      <c r="AA11" s="2"/>
      <c r="AB11" s="2"/>
    </row>
    <row r="12" customFormat="false" ht="16.5" hidden="false" customHeight="true" outlineLevel="0" collapsed="false">
      <c r="A12" s="8" t="s">
        <v>21</v>
      </c>
      <c r="B12" s="36"/>
      <c r="C12" s="39" t="n">
        <v>0</v>
      </c>
      <c r="D12" s="36"/>
      <c r="E12" s="27" t="e">
        <f aca="false">ifna(C12*5000,"")</f>
        <v>#NAME?</v>
      </c>
      <c r="F12" s="12"/>
      <c r="G12" s="27" t="e">
        <f aca="false">ifna(C12*10000,"")</f>
        <v>#NAME?</v>
      </c>
      <c r="H12" s="40" t="n">
        <f aca="false">C12*1.5</f>
        <v>0</v>
      </c>
      <c r="I12" s="2"/>
      <c r="J12" s="41" t="s">
        <v>22</v>
      </c>
      <c r="K12" s="2"/>
      <c r="L12" s="2"/>
      <c r="M12" s="2"/>
      <c r="N12" s="2"/>
      <c r="O12" s="2"/>
      <c r="P12" s="2"/>
      <c r="Q12" s="2"/>
      <c r="R12" s="2"/>
      <c r="S12" s="2"/>
      <c r="T12" s="2"/>
      <c r="U12" s="2"/>
      <c r="V12" s="2"/>
      <c r="W12" s="2"/>
      <c r="X12" s="2"/>
      <c r="Y12" s="2"/>
      <c r="Z12" s="2"/>
      <c r="AA12" s="2"/>
      <c r="AB12" s="2"/>
    </row>
    <row r="13" customFormat="false" ht="16.5" hidden="false" customHeight="true" outlineLevel="0" collapsed="false">
      <c r="A13" s="42" t="s">
        <v>23</v>
      </c>
      <c r="B13" s="43"/>
      <c r="C13" s="44" t="n">
        <v>0</v>
      </c>
      <c r="D13" s="13"/>
      <c r="E13" s="13"/>
      <c r="F13" s="25" t="e">
        <f aca="false">ifna(C13*200,"")</f>
        <v>#NAME?</v>
      </c>
      <c r="G13" s="13"/>
      <c r="H13" s="28"/>
      <c r="I13" s="2"/>
      <c r="J13" s="41"/>
      <c r="K13" s="2"/>
      <c r="L13" s="2"/>
      <c r="M13" s="2"/>
      <c r="N13" s="2"/>
      <c r="O13" s="2"/>
      <c r="P13" s="2"/>
      <c r="Q13" s="2"/>
      <c r="R13" s="2"/>
      <c r="S13" s="2"/>
      <c r="T13" s="2"/>
      <c r="U13" s="2"/>
      <c r="V13" s="2"/>
      <c r="W13" s="2"/>
      <c r="X13" s="2"/>
      <c r="Y13" s="2"/>
      <c r="Z13" s="2"/>
      <c r="AA13" s="2"/>
      <c r="AB13" s="2"/>
    </row>
    <row r="14" customFormat="false" ht="16.5" hidden="false" customHeight="true" outlineLevel="0" collapsed="false">
      <c r="A14" s="15" t="s">
        <v>24</v>
      </c>
      <c r="B14" s="16"/>
      <c r="C14" s="45"/>
      <c r="D14" s="46"/>
      <c r="E14" s="46"/>
      <c r="F14" s="46"/>
      <c r="G14" s="46"/>
      <c r="H14" s="21"/>
      <c r="I14" s="2"/>
      <c r="J14" s="41" t="s">
        <v>25</v>
      </c>
      <c r="K14" s="2"/>
      <c r="L14" s="2"/>
      <c r="M14" s="2"/>
      <c r="N14" s="2"/>
      <c r="O14" s="2"/>
      <c r="P14" s="2"/>
      <c r="Q14" s="2"/>
      <c r="R14" s="2"/>
      <c r="S14" s="2"/>
      <c r="T14" s="2"/>
      <c r="U14" s="2"/>
      <c r="V14" s="2"/>
      <c r="W14" s="2"/>
      <c r="X14" s="2"/>
      <c r="Y14" s="2"/>
      <c r="Z14" s="2"/>
      <c r="AA14" s="2"/>
      <c r="AB14" s="2"/>
    </row>
    <row r="15" customFormat="false" ht="16.5" hidden="false" customHeight="true" outlineLevel="0" collapsed="false">
      <c r="A15" s="47"/>
      <c r="B15" s="48"/>
      <c r="C15" s="49"/>
      <c r="D15" s="30"/>
      <c r="E15" s="50" t="e">
        <f aca="false">ifna((VLOOKUP(B15,Data!$P3:$Q18,2,0))*C15,"")</f>
        <v>#N/A</v>
      </c>
      <c r="F15" s="51"/>
      <c r="G15" s="52"/>
      <c r="H15" s="53"/>
      <c r="I15" s="2"/>
      <c r="J15" s="54"/>
      <c r="K15" s="2"/>
      <c r="L15" s="2"/>
      <c r="M15" s="2"/>
      <c r="N15" s="2"/>
      <c r="O15" s="2"/>
      <c r="P15" s="2"/>
      <c r="Q15" s="2"/>
      <c r="R15" s="2"/>
      <c r="S15" s="2"/>
      <c r="T15" s="2"/>
      <c r="U15" s="2"/>
      <c r="V15" s="2"/>
      <c r="W15" s="2"/>
      <c r="X15" s="2"/>
      <c r="Y15" s="2"/>
      <c r="Z15" s="2"/>
      <c r="AA15" s="2"/>
      <c r="AB15" s="2"/>
    </row>
    <row r="16" customFormat="false" ht="16.5" hidden="false" customHeight="true" outlineLevel="0" collapsed="false">
      <c r="A16" s="47"/>
      <c r="B16" s="55"/>
      <c r="C16" s="56"/>
      <c r="D16" s="30"/>
      <c r="E16" s="50" t="e">
        <f aca="false">ifna((VLOOKUP(B16,Data!$P3:$Q18,2,0))*C16,"")</f>
        <v>#N/A</v>
      </c>
      <c r="F16" s="51"/>
      <c r="G16" s="52"/>
      <c r="H16" s="53"/>
      <c r="I16" s="2"/>
      <c r="J16" s="57" t="s">
        <v>26</v>
      </c>
      <c r="K16" s="2"/>
      <c r="L16" s="2"/>
      <c r="M16" s="2"/>
      <c r="N16" s="2"/>
      <c r="O16" s="2"/>
      <c r="P16" s="2"/>
      <c r="Q16" s="2"/>
      <c r="R16" s="2"/>
      <c r="S16" s="2"/>
      <c r="T16" s="2"/>
      <c r="U16" s="2"/>
      <c r="V16" s="2"/>
      <c r="W16" s="2"/>
      <c r="X16" s="2"/>
      <c r="Y16" s="2"/>
      <c r="Z16" s="2"/>
      <c r="AA16" s="2"/>
      <c r="AB16" s="2"/>
    </row>
    <row r="17" customFormat="false" ht="16.5" hidden="false" customHeight="true" outlineLevel="0" collapsed="false">
      <c r="A17" s="47"/>
      <c r="B17" s="55"/>
      <c r="C17" s="56"/>
      <c r="D17" s="30"/>
      <c r="E17" s="50" t="e">
        <f aca="false">ifna((VLOOKUP(B17,Data!$P3:$Q18,2,0))*C17,"")</f>
        <v>#N/A</v>
      </c>
      <c r="F17" s="51"/>
      <c r="G17" s="52"/>
      <c r="H17" s="53"/>
      <c r="I17" s="2"/>
      <c r="J17" s="54"/>
      <c r="K17" s="2"/>
      <c r="L17" s="2"/>
      <c r="M17" s="2"/>
      <c r="N17" s="2"/>
      <c r="O17" s="2"/>
      <c r="P17" s="2"/>
      <c r="Q17" s="2"/>
      <c r="R17" s="2"/>
      <c r="S17" s="2"/>
      <c r="T17" s="2"/>
      <c r="U17" s="2"/>
      <c r="V17" s="2"/>
      <c r="W17" s="2"/>
      <c r="X17" s="2"/>
      <c r="Y17" s="2"/>
      <c r="Z17" s="2"/>
      <c r="AA17" s="2"/>
      <c r="AB17" s="2"/>
    </row>
    <row r="18" customFormat="false" ht="16.5" hidden="false" customHeight="true" outlineLevel="0" collapsed="false">
      <c r="A18" s="47"/>
      <c r="B18" s="55"/>
      <c r="C18" s="56"/>
      <c r="D18" s="58"/>
      <c r="E18" s="50" t="e">
        <f aca="false">ifna((VLOOKUP(B18,Data!$P3:$Q18,2,0))*C18,"")</f>
        <v>#N/A</v>
      </c>
      <c r="F18" s="51"/>
      <c r="G18" s="52"/>
      <c r="H18" s="53"/>
      <c r="I18" s="2"/>
      <c r="J18" s="59" t="s">
        <v>27</v>
      </c>
      <c r="K18" s="2"/>
      <c r="L18" s="2"/>
      <c r="M18" s="60"/>
      <c r="N18" s="2"/>
      <c r="O18" s="2"/>
      <c r="P18" s="2"/>
      <c r="Q18" s="2"/>
      <c r="R18" s="2"/>
      <c r="S18" s="2"/>
      <c r="T18" s="2"/>
      <c r="U18" s="2"/>
      <c r="V18" s="2"/>
      <c r="W18" s="2"/>
      <c r="X18" s="2"/>
      <c r="Y18" s="2"/>
      <c r="Z18" s="2"/>
      <c r="AA18" s="2"/>
      <c r="AB18" s="2"/>
    </row>
    <row r="19" customFormat="false" ht="16.5" hidden="false" customHeight="true" outlineLevel="0" collapsed="false">
      <c r="A19" s="47"/>
      <c r="B19" s="55"/>
      <c r="C19" s="56"/>
      <c r="D19" s="58"/>
      <c r="E19" s="50" t="e">
        <f aca="false">ifna((VLOOKUP(B19,Data!$P3:$Q18,2,0))*C19,"")</f>
        <v>#N/A</v>
      </c>
      <c r="F19" s="51"/>
      <c r="G19" s="52"/>
      <c r="H19" s="53"/>
      <c r="I19" s="2"/>
      <c r="J19" s="61" t="s">
        <v>28</v>
      </c>
      <c r="K19" s="2"/>
      <c r="L19" s="2"/>
      <c r="M19" s="2"/>
      <c r="N19" s="2"/>
      <c r="O19" s="2"/>
      <c r="P19" s="2"/>
      <c r="Q19" s="2"/>
      <c r="R19" s="2"/>
      <c r="S19" s="2"/>
      <c r="T19" s="2"/>
      <c r="U19" s="2"/>
      <c r="V19" s="2"/>
      <c r="W19" s="2"/>
      <c r="X19" s="2"/>
      <c r="Y19" s="2"/>
      <c r="Z19" s="2"/>
      <c r="AA19" s="2"/>
      <c r="AB19" s="2"/>
    </row>
    <row r="20" customFormat="false" ht="16.5" hidden="false" customHeight="true" outlineLevel="0" collapsed="false">
      <c r="A20" s="47"/>
      <c r="B20" s="55"/>
      <c r="C20" s="56"/>
      <c r="D20" s="58"/>
      <c r="E20" s="50" t="e">
        <f aca="false">ifna((VLOOKUP(B20,Data!$P3:$Q18,2,0))*C20,"")</f>
        <v>#N/A</v>
      </c>
      <c r="F20" s="51"/>
      <c r="G20" s="52"/>
      <c r="H20" s="53"/>
      <c r="I20" s="2"/>
      <c r="J20" s="54"/>
      <c r="K20" s="2"/>
      <c r="L20" s="2"/>
      <c r="M20" s="2"/>
      <c r="N20" s="2"/>
      <c r="O20" s="2"/>
      <c r="P20" s="2"/>
      <c r="Q20" s="2"/>
      <c r="R20" s="2"/>
      <c r="S20" s="2"/>
      <c r="T20" s="2"/>
      <c r="U20" s="2"/>
      <c r="V20" s="2"/>
      <c r="W20" s="2"/>
      <c r="X20" s="2"/>
      <c r="Y20" s="2"/>
      <c r="Z20" s="2"/>
      <c r="AA20" s="2"/>
      <c r="AB20" s="2"/>
    </row>
    <row r="21" customFormat="false" ht="16.5" hidden="false" customHeight="true" outlineLevel="0" collapsed="false">
      <c r="A21" s="47"/>
      <c r="B21" s="55"/>
      <c r="C21" s="56"/>
      <c r="D21" s="58"/>
      <c r="E21" s="50" t="e">
        <f aca="false">ifna((VLOOKUP(B21,Data!$P3:$Q18,2,0))*C21,"")</f>
        <v>#N/A</v>
      </c>
      <c r="F21" s="51"/>
      <c r="G21" s="52"/>
      <c r="H21" s="53"/>
      <c r="I21" s="2"/>
      <c r="J21" s="62" t="s">
        <v>29</v>
      </c>
      <c r="K21" s="2"/>
      <c r="L21" s="2"/>
      <c r="M21" s="2"/>
      <c r="N21" s="2"/>
      <c r="O21" s="2"/>
      <c r="P21" s="2"/>
      <c r="Q21" s="2"/>
      <c r="R21" s="2"/>
      <c r="S21" s="2"/>
      <c r="T21" s="2"/>
      <c r="U21" s="2"/>
      <c r="V21" s="2"/>
      <c r="W21" s="2"/>
      <c r="X21" s="2"/>
      <c r="Y21" s="2"/>
      <c r="Z21" s="2"/>
      <c r="AA21" s="2"/>
      <c r="AB21" s="2"/>
    </row>
    <row r="22" customFormat="false" ht="16.5" hidden="false" customHeight="true" outlineLevel="0" collapsed="false">
      <c r="A22" s="47"/>
      <c r="B22" s="55"/>
      <c r="C22" s="56"/>
      <c r="D22" s="58"/>
      <c r="E22" s="50" t="e">
        <f aca="false">ifna((VLOOKUP(B22,Data!$P3:$Q18,2,0))*C22,"")</f>
        <v>#N/A</v>
      </c>
      <c r="F22" s="51"/>
      <c r="G22" s="52"/>
      <c r="H22" s="53"/>
      <c r="I22" s="2"/>
      <c r="J22" s="60" t="s">
        <v>30</v>
      </c>
      <c r="K22" s="2"/>
      <c r="L22" s="2"/>
      <c r="M22" s="2"/>
      <c r="N22" s="2"/>
      <c r="O22" s="2"/>
      <c r="P22" s="2"/>
      <c r="Q22" s="2"/>
      <c r="R22" s="2"/>
      <c r="S22" s="2"/>
      <c r="T22" s="2"/>
      <c r="U22" s="2"/>
      <c r="V22" s="2"/>
      <c r="W22" s="2"/>
      <c r="X22" s="2"/>
      <c r="Y22" s="2"/>
      <c r="Z22" s="2"/>
      <c r="AA22" s="2"/>
      <c r="AB22" s="2"/>
    </row>
    <row r="23" customFormat="false" ht="16.5" hidden="false" customHeight="true" outlineLevel="0" collapsed="false">
      <c r="A23" s="63"/>
      <c r="B23" s="64"/>
      <c r="C23" s="65"/>
      <c r="D23" s="66"/>
      <c r="E23" s="13" t="e">
        <f aca="false">ifna((VLOOKUP(B23,Data!$P3:$Q18,2,0))*C23,"")</f>
        <v>#N/A</v>
      </c>
      <c r="F23" s="67"/>
      <c r="G23" s="12"/>
      <c r="H23" s="40"/>
      <c r="I23" s="2"/>
      <c r="J23" s="2"/>
      <c r="K23" s="2"/>
      <c r="L23" s="2"/>
      <c r="M23" s="2"/>
      <c r="N23" s="2"/>
      <c r="O23" s="2"/>
      <c r="P23" s="2"/>
      <c r="Q23" s="2"/>
      <c r="R23" s="2"/>
      <c r="S23" s="2"/>
      <c r="T23" s="2"/>
      <c r="U23" s="2"/>
      <c r="V23" s="2"/>
      <c r="W23" s="2"/>
      <c r="X23" s="2"/>
      <c r="Y23" s="2"/>
      <c r="Z23" s="2"/>
      <c r="AA23" s="2"/>
      <c r="AB23" s="2"/>
    </row>
    <row r="24" customFormat="false" ht="18.75" hidden="false" customHeight="true" outlineLevel="0" collapsed="false">
      <c r="A24" s="15" t="s">
        <v>31</v>
      </c>
      <c r="B24" s="68"/>
      <c r="C24" s="6"/>
      <c r="D24" s="5"/>
      <c r="E24" s="46"/>
      <c r="F24" s="46"/>
      <c r="G24" s="46"/>
      <c r="H24" s="21"/>
      <c r="I24" s="2"/>
      <c r="J24" s="62" t="s">
        <v>32</v>
      </c>
      <c r="K24" s="2"/>
      <c r="L24" s="2"/>
      <c r="M24" s="2"/>
      <c r="N24" s="2"/>
      <c r="O24" s="2"/>
      <c r="P24" s="2"/>
      <c r="Q24" s="2"/>
      <c r="R24" s="2"/>
      <c r="S24" s="2"/>
      <c r="T24" s="2"/>
      <c r="U24" s="2"/>
      <c r="V24" s="2"/>
      <c r="W24" s="2"/>
      <c r="X24" s="2"/>
      <c r="Y24" s="2"/>
      <c r="Z24" s="2"/>
      <c r="AA24" s="2"/>
      <c r="AB24" s="2"/>
    </row>
    <row r="25" customFormat="false" ht="18.75" hidden="false" customHeight="true" outlineLevel="0" collapsed="false">
      <c r="A25" s="69"/>
      <c r="B25" s="70"/>
      <c r="C25" s="71"/>
      <c r="D25" s="58"/>
      <c r="E25" s="52" t="e">
        <f aca="false">ifna((VLOOKUP(B25,Data!$P23:$Q28,2,0))*C25,"")</f>
        <v>#N/A</v>
      </c>
      <c r="F25" s="50" t="e">
        <f aca="false">ifna((VLOOKUP(B25,Data!$P23:$R28,3,0))*C25,"")</f>
        <v>#N/A</v>
      </c>
      <c r="G25" s="52"/>
      <c r="H25" s="53"/>
      <c r="I25" s="2"/>
      <c r="J25" s="72" t="s">
        <v>33</v>
      </c>
      <c r="K25" s="2"/>
      <c r="L25" s="2"/>
      <c r="M25" s="2"/>
      <c r="N25" s="2"/>
      <c r="O25" s="2"/>
      <c r="P25" s="2"/>
      <c r="Q25" s="2"/>
      <c r="R25" s="2"/>
      <c r="S25" s="2"/>
      <c r="T25" s="2"/>
      <c r="U25" s="2"/>
      <c r="V25" s="2"/>
      <c r="W25" s="2"/>
      <c r="X25" s="2"/>
      <c r="Y25" s="2"/>
      <c r="Z25" s="2"/>
      <c r="AA25" s="2"/>
      <c r="AB25" s="2"/>
    </row>
    <row r="26" customFormat="false" ht="18.75" hidden="false" customHeight="true" outlineLevel="0" collapsed="false">
      <c r="A26" s="69"/>
      <c r="B26" s="70"/>
      <c r="C26" s="56"/>
      <c r="D26" s="58"/>
      <c r="E26" s="52" t="e">
        <f aca="false">ifna((VLOOKUP(B26,Data!$P23:$Q28,2,0))*C26,"")</f>
        <v>#N/A</v>
      </c>
      <c r="F26" s="50" t="e">
        <f aca="false">ifna((VLOOKUP(B26,Data!$P23:$R28,3,0))*C26,"")</f>
        <v>#N/A</v>
      </c>
      <c r="G26" s="52"/>
      <c r="H26" s="53"/>
      <c r="I26" s="2"/>
      <c r="J26" s="2"/>
      <c r="K26" s="2"/>
      <c r="L26" s="2"/>
      <c r="M26" s="2"/>
      <c r="N26" s="2"/>
      <c r="O26" s="2"/>
      <c r="P26" s="2"/>
      <c r="Q26" s="2"/>
      <c r="R26" s="2"/>
      <c r="S26" s="2"/>
      <c r="T26" s="2"/>
      <c r="U26" s="2"/>
      <c r="V26" s="2"/>
      <c r="W26" s="2"/>
      <c r="X26" s="2"/>
      <c r="Y26" s="2"/>
      <c r="Z26" s="2"/>
      <c r="AA26" s="2"/>
      <c r="AB26" s="2"/>
    </row>
    <row r="27" customFormat="false" ht="18.75" hidden="false" customHeight="true" outlineLevel="0" collapsed="false">
      <c r="A27" s="69"/>
      <c r="B27" s="70"/>
      <c r="C27" s="56"/>
      <c r="D27" s="58"/>
      <c r="E27" s="52" t="e">
        <f aca="false">ifna((VLOOKUP(B27,Data!$P23:$Q28,2,0))*C27,"")</f>
        <v>#N/A</v>
      </c>
      <c r="F27" s="50" t="e">
        <f aca="false">ifna((VLOOKUP(B27,Data!$P23:$R28,3,0))*C27,"")</f>
        <v>#N/A</v>
      </c>
      <c r="G27" s="52"/>
      <c r="H27" s="53"/>
      <c r="I27" s="2"/>
      <c r="J27" s="2"/>
      <c r="K27" s="2"/>
      <c r="L27" s="2"/>
      <c r="M27" s="2"/>
      <c r="N27" s="2"/>
      <c r="O27" s="2"/>
      <c r="P27" s="2"/>
      <c r="Q27" s="2"/>
      <c r="R27" s="2"/>
      <c r="S27" s="2"/>
      <c r="T27" s="2"/>
      <c r="U27" s="2"/>
      <c r="V27" s="2"/>
      <c r="W27" s="2"/>
      <c r="X27" s="2"/>
      <c r="Y27" s="2"/>
      <c r="Z27" s="2"/>
      <c r="AA27" s="2"/>
      <c r="AB27" s="2"/>
    </row>
    <row r="28" customFormat="false" ht="18.75" hidden="false" customHeight="true" outlineLevel="0" collapsed="false">
      <c r="A28" s="69"/>
      <c r="B28" s="73"/>
      <c r="C28" s="49"/>
      <c r="D28" s="58"/>
      <c r="E28" s="50" t="e">
        <f aca="false">ifna((VLOOKUP(B28,Data!$P23:$Q28,2,0))*C28,"")</f>
        <v>#N/A</v>
      </c>
      <c r="F28" s="50" t="e">
        <f aca="false">ifna((VLOOKUP(B28,Data!$P23:$R28,3,0))*C28,"")</f>
        <v>#N/A</v>
      </c>
      <c r="G28" s="52"/>
      <c r="H28" s="53"/>
      <c r="I28" s="2"/>
      <c r="J28" s="2"/>
      <c r="K28" s="2"/>
      <c r="L28" s="2"/>
      <c r="M28" s="2"/>
      <c r="N28" s="2"/>
      <c r="O28" s="2"/>
      <c r="P28" s="2"/>
      <c r="Q28" s="2"/>
      <c r="R28" s="2"/>
      <c r="S28" s="2"/>
      <c r="T28" s="2"/>
      <c r="U28" s="2"/>
      <c r="V28" s="2"/>
      <c r="W28" s="2"/>
      <c r="X28" s="2"/>
      <c r="Y28" s="2"/>
      <c r="Z28" s="2"/>
      <c r="AA28" s="2"/>
      <c r="AB28" s="2"/>
    </row>
    <row r="29" customFormat="false" ht="18.75" hidden="false" customHeight="true" outlineLevel="0" collapsed="false">
      <c r="A29" s="74"/>
      <c r="B29" s="75"/>
      <c r="C29" s="76"/>
      <c r="D29" s="66"/>
      <c r="E29" s="12" t="e">
        <f aca="false">ifna((VLOOKUP(B29,Data!$P23:$Q28,2,0))*C29,"")</f>
        <v>#N/A</v>
      </c>
      <c r="F29" s="13" t="e">
        <f aca="false">ifna((VLOOKUP(B29,Data!$P23:$R28,3,0))*C29,"")</f>
        <v>#N/A</v>
      </c>
      <c r="G29" s="12"/>
      <c r="H29" s="40"/>
      <c r="I29" s="2"/>
      <c r="J29" s="2"/>
      <c r="K29" s="2"/>
      <c r="L29" s="2"/>
      <c r="M29" s="2"/>
      <c r="N29" s="2"/>
      <c r="O29" s="2"/>
      <c r="P29" s="2"/>
      <c r="Q29" s="2"/>
      <c r="R29" s="2"/>
      <c r="S29" s="2"/>
      <c r="T29" s="2"/>
      <c r="U29" s="2"/>
      <c r="V29" s="2"/>
      <c r="W29" s="2"/>
      <c r="X29" s="2"/>
      <c r="Y29" s="2"/>
      <c r="Z29" s="2"/>
      <c r="AA29" s="2"/>
      <c r="AB29" s="2"/>
    </row>
    <row r="30" customFormat="false" ht="18.75" hidden="false" customHeight="true" outlineLevel="0" collapsed="false">
      <c r="A30" s="77"/>
      <c r="B30" s="78"/>
      <c r="C30" s="79" t="s">
        <v>34</v>
      </c>
      <c r="D30" s="79"/>
      <c r="E30" s="79" t="s">
        <v>35</v>
      </c>
      <c r="F30" s="79" t="s">
        <v>2</v>
      </c>
      <c r="G30" s="79" t="s">
        <v>36</v>
      </c>
      <c r="H30" s="80" t="s">
        <v>4</v>
      </c>
      <c r="I30" s="81"/>
      <c r="J30" s="81"/>
      <c r="K30" s="81"/>
      <c r="L30" s="81"/>
      <c r="M30" s="81"/>
      <c r="N30" s="81"/>
      <c r="O30" s="81"/>
      <c r="P30" s="81"/>
      <c r="Q30" s="81"/>
      <c r="R30" s="81"/>
      <c r="S30" s="81"/>
      <c r="T30" s="81"/>
      <c r="U30" s="81"/>
      <c r="V30" s="81"/>
      <c r="W30" s="81"/>
      <c r="X30" s="81"/>
      <c r="Y30" s="81"/>
      <c r="Z30" s="81"/>
      <c r="AA30" s="81"/>
      <c r="AB30" s="81"/>
    </row>
    <row r="31" customFormat="false" ht="18.75" hidden="false" customHeight="true" outlineLevel="0" collapsed="false">
      <c r="A31" s="81"/>
      <c r="B31" s="81"/>
      <c r="C31" s="82" t="e">
        <f aca="false">E31/F31</f>
        <v>#N/A</v>
      </c>
      <c r="D31" s="82"/>
      <c r="E31" s="83" t="e">
        <f aca="false">SUM(E3:E29)</f>
        <v>#N/A</v>
      </c>
      <c r="F31" s="83" t="e">
        <f aca="false">SUM(F3:F29)</f>
        <v>#N/A</v>
      </c>
      <c r="G31" s="83" t="e">
        <f aca="false">SUM(G3:G23)</f>
        <v>#NAME?</v>
      </c>
      <c r="H31" s="84" t="e">
        <f aca="false">SUM(H3:H23)</f>
        <v>#NAME?</v>
      </c>
      <c r="I31" s="81"/>
      <c r="J31" s="81"/>
      <c r="K31" s="81"/>
      <c r="L31" s="81"/>
      <c r="M31" s="81"/>
      <c r="N31" s="81"/>
      <c r="O31" s="81"/>
      <c r="P31" s="81"/>
      <c r="Q31" s="81"/>
      <c r="R31" s="81"/>
      <c r="S31" s="81"/>
      <c r="T31" s="81"/>
      <c r="U31" s="81"/>
      <c r="V31" s="81"/>
      <c r="W31" s="81"/>
      <c r="X31" s="81"/>
      <c r="Y31" s="81"/>
      <c r="Z31" s="81"/>
      <c r="AA31" s="81"/>
      <c r="AB31" s="81"/>
    </row>
    <row r="32" customFormat="false" ht="15.75" hidden="false" customHeight="false" outlineLevel="0" collapsed="false">
      <c r="A32" s="41" t="s">
        <v>37</v>
      </c>
      <c r="B32" s="85"/>
      <c r="C32" s="85"/>
      <c r="D32" s="85"/>
      <c r="E32" s="86"/>
      <c r="F32" s="86"/>
      <c r="G32" s="86"/>
      <c r="H32" s="86"/>
      <c r="I32" s="85"/>
      <c r="J32" s="85"/>
      <c r="K32" s="85"/>
      <c r="L32" s="85"/>
      <c r="M32" s="85"/>
      <c r="N32" s="85"/>
      <c r="O32" s="85"/>
      <c r="P32" s="85"/>
      <c r="Q32" s="85"/>
      <c r="R32" s="85"/>
      <c r="S32" s="85"/>
      <c r="T32" s="85"/>
      <c r="U32" s="85"/>
      <c r="V32" s="85"/>
      <c r="W32" s="85"/>
      <c r="X32" s="85"/>
      <c r="Y32" s="85"/>
      <c r="Z32" s="85"/>
      <c r="AA32" s="85"/>
      <c r="AB32" s="85"/>
    </row>
    <row r="33" customFormat="false" ht="15.75" hidden="false" customHeight="false" outlineLevel="0" collapsed="false">
      <c r="A33" s="2"/>
      <c r="B33" s="85"/>
      <c r="C33" s="85"/>
      <c r="D33" s="85"/>
      <c r="E33" s="86"/>
      <c r="F33" s="86"/>
      <c r="G33" s="86"/>
      <c r="H33" s="86"/>
      <c r="I33" s="85"/>
      <c r="J33" s="85"/>
      <c r="K33" s="85"/>
      <c r="L33" s="85"/>
      <c r="M33" s="85"/>
      <c r="N33" s="85"/>
      <c r="O33" s="85"/>
      <c r="P33" s="85"/>
      <c r="Q33" s="85"/>
      <c r="R33" s="85"/>
      <c r="S33" s="85"/>
      <c r="T33" s="85"/>
      <c r="U33" s="85"/>
      <c r="V33" s="85"/>
      <c r="W33" s="85"/>
      <c r="X33" s="85"/>
      <c r="Y33" s="85"/>
      <c r="Z33" s="85"/>
      <c r="AA33" s="85"/>
      <c r="AB33" s="85"/>
    </row>
    <row r="34" customFormat="false" ht="15.75" hidden="false" customHeight="false" outlineLevel="0" collapsed="false">
      <c r="A34" s="2"/>
      <c r="B34" s="2"/>
      <c r="C34" s="2"/>
      <c r="D34" s="2"/>
      <c r="E34" s="87"/>
      <c r="F34" s="87"/>
      <c r="G34" s="87"/>
      <c r="H34" s="87"/>
      <c r="I34" s="2"/>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c r="C35" s="2"/>
      <c r="D35" s="2"/>
      <c r="E35" s="87"/>
      <c r="F35" s="87"/>
      <c r="G35" s="87"/>
      <c r="H35" s="87"/>
      <c r="I35" s="2"/>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c r="C36" s="2"/>
      <c r="D36" s="2"/>
      <c r="E36" s="87"/>
      <c r="F36" s="87"/>
      <c r="G36" s="87"/>
      <c r="H36" s="87"/>
      <c r="I36" s="2"/>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c r="C37" s="2"/>
      <c r="D37" s="2"/>
      <c r="E37" s="87"/>
      <c r="F37" s="87"/>
      <c r="G37" s="87"/>
      <c r="H37" s="87"/>
      <c r="I37" s="2"/>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c r="C38" s="2"/>
      <c r="D38" s="2"/>
      <c r="E38" s="87"/>
      <c r="F38" s="87"/>
      <c r="G38" s="87"/>
      <c r="H38" s="87"/>
      <c r="I38" s="2"/>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c r="C39" s="2"/>
      <c r="D39" s="2"/>
      <c r="E39" s="87"/>
      <c r="F39" s="87"/>
      <c r="G39" s="87"/>
      <c r="H39" s="87"/>
      <c r="I39" s="2"/>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c r="C40" s="2"/>
      <c r="D40" s="2"/>
      <c r="E40" s="87"/>
      <c r="F40" s="87"/>
      <c r="G40" s="87"/>
      <c r="H40" s="87"/>
      <c r="I40" s="2"/>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c r="C41" s="2"/>
      <c r="D41" s="2"/>
      <c r="E41" s="87"/>
      <c r="F41" s="87"/>
      <c r="G41" s="87"/>
      <c r="H41" s="87"/>
      <c r="I41" s="2"/>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c r="C42" s="2"/>
      <c r="D42" s="2"/>
      <c r="E42" s="87"/>
      <c r="F42" s="87"/>
      <c r="G42" s="87"/>
      <c r="H42" s="87"/>
      <c r="I42" s="2"/>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c r="C43" s="2"/>
      <c r="D43" s="2"/>
      <c r="E43" s="87"/>
      <c r="F43" s="87"/>
      <c r="G43" s="87"/>
      <c r="H43" s="87"/>
      <c r="I43" s="2"/>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c r="C44" s="2"/>
      <c r="D44" s="2"/>
      <c r="E44" s="87"/>
      <c r="F44" s="87"/>
      <c r="G44" s="87"/>
      <c r="H44" s="87"/>
      <c r="I44" s="2"/>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c r="C45" s="2"/>
      <c r="D45" s="2"/>
      <c r="E45" s="87"/>
      <c r="F45" s="87"/>
      <c r="G45" s="87"/>
      <c r="H45" s="87"/>
      <c r="I45" s="2"/>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c r="C46" s="2"/>
      <c r="D46" s="2"/>
      <c r="E46" s="87"/>
      <c r="F46" s="87"/>
      <c r="G46" s="87"/>
      <c r="H46" s="87"/>
      <c r="I46" s="2"/>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c r="C47" s="2"/>
      <c r="D47" s="2"/>
      <c r="E47" s="87"/>
      <c r="F47" s="87"/>
      <c r="G47" s="87"/>
      <c r="H47" s="87"/>
      <c r="I47" s="2"/>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c r="C48" s="2"/>
      <c r="D48" s="2"/>
      <c r="E48" s="87"/>
      <c r="F48" s="87"/>
      <c r="G48" s="87"/>
      <c r="H48" s="87"/>
      <c r="I48" s="2"/>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c r="C49" s="2"/>
      <c r="D49" s="2"/>
      <c r="E49" s="87"/>
      <c r="F49" s="87"/>
      <c r="G49" s="87"/>
      <c r="H49" s="87"/>
      <c r="I49" s="2"/>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c r="C50" s="2"/>
      <c r="D50" s="2"/>
      <c r="E50" s="87"/>
      <c r="F50" s="87"/>
      <c r="G50" s="87"/>
      <c r="H50" s="87"/>
      <c r="I50" s="2"/>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c r="C51" s="2"/>
      <c r="D51" s="2"/>
      <c r="E51" s="87"/>
      <c r="F51" s="87"/>
      <c r="G51" s="87"/>
      <c r="H51" s="87"/>
      <c r="I51" s="2"/>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c r="C52" s="2"/>
      <c r="D52" s="2"/>
      <c r="E52" s="87"/>
      <c r="F52" s="87"/>
      <c r="G52" s="87"/>
      <c r="H52" s="87"/>
      <c r="I52" s="2"/>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c r="C53" s="2"/>
      <c r="D53" s="2"/>
      <c r="E53" s="87"/>
      <c r="F53" s="87"/>
      <c r="G53" s="87"/>
      <c r="H53" s="87"/>
      <c r="I53" s="2"/>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c r="C54" s="2"/>
      <c r="D54" s="2"/>
      <c r="E54" s="87"/>
      <c r="F54" s="87"/>
      <c r="G54" s="87"/>
      <c r="H54" s="87"/>
      <c r="I54" s="2"/>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c r="C55" s="2"/>
      <c r="D55" s="2"/>
      <c r="E55" s="87"/>
      <c r="F55" s="87"/>
      <c r="G55" s="87"/>
      <c r="H55" s="87"/>
      <c r="I55" s="2"/>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c r="C56" s="2"/>
      <c r="D56" s="2"/>
      <c r="E56" s="87"/>
      <c r="F56" s="87"/>
      <c r="G56" s="87"/>
      <c r="H56" s="87"/>
      <c r="I56" s="2"/>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c r="C57" s="2"/>
      <c r="D57" s="2"/>
      <c r="E57" s="87"/>
      <c r="F57" s="87"/>
      <c r="G57" s="87"/>
      <c r="H57" s="87"/>
      <c r="I57" s="2"/>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c r="C58" s="2"/>
      <c r="D58" s="2"/>
      <c r="E58" s="87"/>
      <c r="F58" s="87"/>
      <c r="G58" s="87"/>
      <c r="H58" s="87"/>
      <c r="I58" s="2"/>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c r="C59" s="2"/>
      <c r="D59" s="2"/>
      <c r="E59" s="87"/>
      <c r="F59" s="87"/>
      <c r="G59" s="87"/>
      <c r="H59" s="87"/>
      <c r="I59" s="2"/>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c r="C60" s="2"/>
      <c r="D60" s="2"/>
      <c r="E60" s="87"/>
      <c r="F60" s="87"/>
      <c r="G60" s="87"/>
      <c r="H60" s="87"/>
      <c r="I60" s="2"/>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c r="C61" s="2"/>
      <c r="D61" s="2"/>
      <c r="E61" s="87"/>
      <c r="F61" s="87"/>
      <c r="G61" s="87"/>
      <c r="H61" s="87"/>
      <c r="I61" s="2"/>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c r="C62" s="2"/>
      <c r="D62" s="2"/>
      <c r="E62" s="87"/>
      <c r="F62" s="87"/>
      <c r="G62" s="87"/>
      <c r="H62" s="87"/>
      <c r="I62" s="2"/>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c r="C63" s="2"/>
      <c r="D63" s="2"/>
      <c r="E63" s="87"/>
      <c r="F63" s="87"/>
      <c r="G63" s="87"/>
      <c r="H63" s="87"/>
      <c r="I63" s="2"/>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c r="C64" s="2"/>
      <c r="D64" s="2"/>
      <c r="E64" s="87"/>
      <c r="F64" s="87"/>
      <c r="G64" s="87"/>
      <c r="H64" s="87"/>
      <c r="I64" s="2"/>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c r="C65" s="2"/>
      <c r="D65" s="2"/>
      <c r="E65" s="87"/>
      <c r="F65" s="87"/>
      <c r="G65" s="87"/>
      <c r="H65" s="87"/>
      <c r="I65" s="2"/>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c r="C66" s="2"/>
      <c r="D66" s="2"/>
      <c r="E66" s="87"/>
      <c r="F66" s="87"/>
      <c r="G66" s="87"/>
      <c r="H66" s="87"/>
      <c r="I66" s="2"/>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c r="C67" s="2"/>
      <c r="D67" s="2"/>
      <c r="E67" s="87"/>
      <c r="F67" s="87"/>
      <c r="G67" s="87"/>
      <c r="H67" s="87"/>
      <c r="I67" s="2"/>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c r="C68" s="2"/>
      <c r="D68" s="2"/>
      <c r="E68" s="87"/>
      <c r="F68" s="87"/>
      <c r="G68" s="87"/>
      <c r="H68" s="87"/>
      <c r="I68" s="2"/>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c r="C69" s="2"/>
      <c r="D69" s="2"/>
      <c r="E69" s="87"/>
      <c r="F69" s="87"/>
      <c r="G69" s="87"/>
      <c r="H69" s="87"/>
      <c r="I69" s="2"/>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c r="C70" s="2"/>
      <c r="D70" s="2"/>
      <c r="E70" s="87"/>
      <c r="F70" s="87"/>
      <c r="G70" s="87"/>
      <c r="H70" s="87"/>
      <c r="I70" s="2"/>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c r="C71" s="2"/>
      <c r="D71" s="2"/>
      <c r="E71" s="87"/>
      <c r="F71" s="87"/>
      <c r="G71" s="87"/>
      <c r="H71" s="87"/>
      <c r="I71" s="2"/>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c r="C72" s="2"/>
      <c r="D72" s="2"/>
      <c r="E72" s="87"/>
      <c r="F72" s="87"/>
      <c r="G72" s="87"/>
      <c r="H72" s="87"/>
      <c r="I72" s="2"/>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c r="C73" s="2"/>
      <c r="D73" s="2"/>
      <c r="E73" s="87"/>
      <c r="F73" s="87"/>
      <c r="G73" s="87"/>
      <c r="H73" s="87"/>
      <c r="I73" s="2"/>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c r="C74" s="2"/>
      <c r="D74" s="2"/>
      <c r="E74" s="87"/>
      <c r="F74" s="87"/>
      <c r="G74" s="87"/>
      <c r="H74" s="87"/>
      <c r="I74" s="2"/>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c r="C75" s="2"/>
      <c r="D75" s="2"/>
      <c r="E75" s="87"/>
      <c r="F75" s="87"/>
      <c r="G75" s="87"/>
      <c r="H75" s="87"/>
      <c r="I75" s="2"/>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c r="C76" s="2"/>
      <c r="D76" s="2"/>
      <c r="E76" s="87"/>
      <c r="F76" s="87"/>
      <c r="G76" s="87"/>
      <c r="H76" s="87"/>
      <c r="I76" s="2"/>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c r="C77" s="2"/>
      <c r="D77" s="2"/>
      <c r="E77" s="87"/>
      <c r="F77" s="87"/>
      <c r="G77" s="87"/>
      <c r="H77" s="87"/>
      <c r="I77" s="2"/>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c r="C78" s="2"/>
      <c r="D78" s="2"/>
      <c r="E78" s="87"/>
      <c r="F78" s="87"/>
      <c r="G78" s="87"/>
      <c r="H78" s="87"/>
      <c r="I78" s="2"/>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c r="C79" s="2"/>
      <c r="D79" s="2"/>
      <c r="E79" s="87"/>
      <c r="F79" s="87"/>
      <c r="G79" s="87"/>
      <c r="H79" s="87"/>
      <c r="I79" s="2"/>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c r="C80" s="2"/>
      <c r="D80" s="2"/>
      <c r="E80" s="87"/>
      <c r="F80" s="87"/>
      <c r="G80" s="87"/>
      <c r="H80" s="87"/>
      <c r="I80" s="2"/>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c r="C81" s="2"/>
      <c r="D81" s="2"/>
      <c r="E81" s="87"/>
      <c r="F81" s="87"/>
      <c r="G81" s="87"/>
      <c r="H81" s="87"/>
      <c r="I81" s="2"/>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c r="C82" s="2"/>
      <c r="D82" s="2"/>
      <c r="E82" s="87"/>
      <c r="F82" s="87"/>
      <c r="G82" s="87"/>
      <c r="H82" s="87"/>
      <c r="I82" s="2"/>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c r="C83" s="2"/>
      <c r="D83" s="2"/>
      <c r="E83" s="87"/>
      <c r="F83" s="87"/>
      <c r="G83" s="87"/>
      <c r="H83" s="87"/>
      <c r="I83" s="2"/>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c r="C84" s="2"/>
      <c r="D84" s="2"/>
      <c r="E84" s="87"/>
      <c r="F84" s="87"/>
      <c r="G84" s="87"/>
      <c r="H84" s="87"/>
      <c r="I84" s="2"/>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c r="C85" s="2"/>
      <c r="D85" s="2"/>
      <c r="E85" s="87"/>
      <c r="F85" s="87"/>
      <c r="G85" s="87"/>
      <c r="H85" s="87"/>
      <c r="I85" s="2"/>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c r="C86" s="2"/>
      <c r="D86" s="2"/>
      <c r="E86" s="87"/>
      <c r="F86" s="87"/>
      <c r="G86" s="87"/>
      <c r="H86" s="87"/>
      <c r="I86" s="2"/>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c r="C87" s="2"/>
      <c r="D87" s="2"/>
      <c r="E87" s="87"/>
      <c r="F87" s="87"/>
      <c r="G87" s="87"/>
      <c r="H87" s="87"/>
      <c r="I87" s="2"/>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c r="C88" s="2"/>
      <c r="D88" s="2"/>
      <c r="E88" s="87"/>
      <c r="F88" s="87"/>
      <c r="G88" s="87"/>
      <c r="H88" s="87"/>
      <c r="I88" s="2"/>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c r="C89" s="2"/>
      <c r="D89" s="2"/>
      <c r="E89" s="87"/>
      <c r="F89" s="87"/>
      <c r="G89" s="87"/>
      <c r="H89" s="87"/>
      <c r="I89" s="2"/>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2"/>
      <c r="D90" s="2"/>
      <c r="E90" s="87"/>
      <c r="F90" s="87"/>
      <c r="G90" s="87"/>
      <c r="H90" s="87"/>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2"/>
      <c r="D91" s="2"/>
      <c r="E91" s="87"/>
      <c r="F91" s="87"/>
      <c r="G91" s="87"/>
      <c r="H91" s="87"/>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2"/>
      <c r="D92" s="2"/>
      <c r="E92" s="87"/>
      <c r="F92" s="87"/>
      <c r="G92" s="87"/>
      <c r="H92" s="87"/>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2"/>
      <c r="D93" s="2"/>
      <c r="E93" s="87"/>
      <c r="F93" s="87"/>
      <c r="G93" s="87"/>
      <c r="H93" s="87"/>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2"/>
      <c r="D94" s="2"/>
      <c r="E94" s="87"/>
      <c r="F94" s="87"/>
      <c r="G94" s="87"/>
      <c r="H94" s="87"/>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2"/>
      <c r="D95" s="2"/>
      <c r="E95" s="87"/>
      <c r="F95" s="87"/>
      <c r="G95" s="87"/>
      <c r="H95" s="87"/>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2"/>
      <c r="D96" s="2"/>
      <c r="E96" s="87"/>
      <c r="F96" s="87"/>
      <c r="G96" s="87"/>
      <c r="H96" s="87"/>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2"/>
      <c r="D97" s="2"/>
      <c r="E97" s="87"/>
      <c r="F97" s="87"/>
      <c r="G97" s="87"/>
      <c r="H97" s="87"/>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2"/>
      <c r="D98" s="2"/>
      <c r="E98" s="87"/>
      <c r="F98" s="87"/>
      <c r="G98" s="87"/>
      <c r="H98" s="87"/>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2"/>
      <c r="D99" s="2"/>
      <c r="E99" s="87"/>
      <c r="F99" s="87"/>
      <c r="G99" s="87"/>
      <c r="H99" s="87"/>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2"/>
      <c r="D100" s="2"/>
      <c r="E100" s="87"/>
      <c r="F100" s="87"/>
      <c r="G100" s="87"/>
      <c r="H100" s="87"/>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2"/>
      <c r="D101" s="2"/>
      <c r="E101" s="87"/>
      <c r="F101" s="87"/>
      <c r="G101" s="87"/>
      <c r="H101" s="87"/>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2"/>
      <c r="D102" s="2"/>
      <c r="E102" s="87"/>
      <c r="F102" s="87"/>
      <c r="G102" s="87"/>
      <c r="H102" s="87"/>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2"/>
      <c r="D103" s="2"/>
      <c r="E103" s="87"/>
      <c r="F103" s="87"/>
      <c r="G103" s="87"/>
      <c r="H103" s="87"/>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2"/>
      <c r="D104" s="2"/>
      <c r="E104" s="87"/>
      <c r="F104" s="87"/>
      <c r="G104" s="87"/>
      <c r="H104" s="87"/>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2"/>
      <c r="D105" s="2"/>
      <c r="E105" s="87"/>
      <c r="F105" s="87"/>
      <c r="G105" s="87"/>
      <c r="H105" s="87"/>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2"/>
      <c r="D106" s="2"/>
      <c r="E106" s="87"/>
      <c r="F106" s="87"/>
      <c r="G106" s="87"/>
      <c r="H106" s="87"/>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2"/>
      <c r="D107" s="2"/>
      <c r="E107" s="87"/>
      <c r="F107" s="87"/>
      <c r="G107" s="87"/>
      <c r="H107" s="87"/>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2"/>
      <c r="D108" s="2"/>
      <c r="E108" s="87"/>
      <c r="F108" s="87"/>
      <c r="G108" s="87"/>
      <c r="H108" s="87"/>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2"/>
      <c r="D109" s="2"/>
      <c r="E109" s="87"/>
      <c r="F109" s="87"/>
      <c r="G109" s="87"/>
      <c r="H109" s="87"/>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2"/>
      <c r="D110" s="2"/>
      <c r="E110" s="87"/>
      <c r="F110" s="87"/>
      <c r="G110" s="87"/>
      <c r="H110" s="87"/>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2"/>
      <c r="D111" s="2"/>
      <c r="E111" s="87"/>
      <c r="F111" s="87"/>
      <c r="G111" s="87"/>
      <c r="H111" s="87"/>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2"/>
      <c r="D112" s="2"/>
      <c r="E112" s="87"/>
      <c r="F112" s="87"/>
      <c r="G112" s="87"/>
      <c r="H112" s="87"/>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2"/>
      <c r="D113" s="2"/>
      <c r="E113" s="87"/>
      <c r="F113" s="87"/>
      <c r="G113" s="87"/>
      <c r="H113" s="87"/>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2"/>
      <c r="D114" s="2"/>
      <c r="E114" s="87"/>
      <c r="F114" s="87"/>
      <c r="G114" s="87"/>
      <c r="H114" s="87"/>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2"/>
      <c r="D115" s="2"/>
      <c r="E115" s="87"/>
      <c r="F115" s="87"/>
      <c r="G115" s="87"/>
      <c r="H115" s="87"/>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2"/>
      <c r="D116" s="2"/>
      <c r="E116" s="87"/>
      <c r="F116" s="87"/>
      <c r="G116" s="87"/>
      <c r="H116" s="87"/>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2"/>
      <c r="D117" s="2"/>
      <c r="E117" s="87"/>
      <c r="F117" s="87"/>
      <c r="G117" s="87"/>
      <c r="H117" s="87"/>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2"/>
      <c r="D118" s="2"/>
      <c r="E118" s="87"/>
      <c r="F118" s="87"/>
      <c r="G118" s="87"/>
      <c r="H118" s="87"/>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2"/>
      <c r="D119" s="2"/>
      <c r="E119" s="87"/>
      <c r="F119" s="87"/>
      <c r="G119" s="87"/>
      <c r="H119" s="87"/>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2"/>
      <c r="D120" s="2"/>
      <c r="E120" s="87"/>
      <c r="F120" s="87"/>
      <c r="G120" s="87"/>
      <c r="H120" s="87"/>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2"/>
      <c r="D121" s="2"/>
      <c r="E121" s="87"/>
      <c r="F121" s="87"/>
      <c r="G121" s="87"/>
      <c r="H121" s="87"/>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2"/>
      <c r="D122" s="2"/>
      <c r="E122" s="87"/>
      <c r="F122" s="87"/>
      <c r="G122" s="87"/>
      <c r="H122" s="87"/>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2"/>
      <c r="D123" s="2"/>
      <c r="E123" s="87"/>
      <c r="F123" s="87"/>
      <c r="G123" s="87"/>
      <c r="H123" s="87"/>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2"/>
      <c r="D124" s="2"/>
      <c r="E124" s="87"/>
      <c r="F124" s="87"/>
      <c r="G124" s="87"/>
      <c r="H124" s="87"/>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2"/>
      <c r="D125" s="2"/>
      <c r="E125" s="87"/>
      <c r="F125" s="87"/>
      <c r="G125" s="87"/>
      <c r="H125" s="87"/>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2"/>
      <c r="D126" s="2"/>
      <c r="E126" s="87"/>
      <c r="F126" s="87"/>
      <c r="G126" s="87"/>
      <c r="H126" s="87"/>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2"/>
      <c r="D127" s="2"/>
      <c r="E127" s="87"/>
      <c r="F127" s="87"/>
      <c r="G127" s="87"/>
      <c r="H127" s="87"/>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2"/>
      <c r="D128" s="2"/>
      <c r="E128" s="87"/>
      <c r="F128" s="87"/>
      <c r="G128" s="87"/>
      <c r="H128" s="87"/>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2"/>
      <c r="D129" s="2"/>
      <c r="E129" s="87"/>
      <c r="F129" s="87"/>
      <c r="G129" s="87"/>
      <c r="H129" s="87"/>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2"/>
      <c r="D130" s="2"/>
      <c r="E130" s="87"/>
      <c r="F130" s="87"/>
      <c r="G130" s="87"/>
      <c r="H130" s="87"/>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2"/>
      <c r="D131" s="2"/>
      <c r="E131" s="87"/>
      <c r="F131" s="87"/>
      <c r="G131" s="87"/>
      <c r="H131" s="87"/>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2"/>
      <c r="D132" s="2"/>
      <c r="E132" s="87"/>
      <c r="F132" s="87"/>
      <c r="G132" s="87"/>
      <c r="H132" s="87"/>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2"/>
      <c r="D133" s="2"/>
      <c r="E133" s="87"/>
      <c r="F133" s="87"/>
      <c r="G133" s="87"/>
      <c r="H133" s="87"/>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2"/>
      <c r="D134" s="2"/>
      <c r="E134" s="87"/>
      <c r="F134" s="87"/>
      <c r="G134" s="87"/>
      <c r="H134" s="87"/>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2"/>
      <c r="D135" s="2"/>
      <c r="E135" s="87"/>
      <c r="F135" s="87"/>
      <c r="G135" s="87"/>
      <c r="H135" s="87"/>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2"/>
      <c r="D136" s="2"/>
      <c r="E136" s="87"/>
      <c r="F136" s="87"/>
      <c r="G136" s="87"/>
      <c r="H136" s="87"/>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2"/>
      <c r="D137" s="2"/>
      <c r="E137" s="87"/>
      <c r="F137" s="87"/>
      <c r="G137" s="87"/>
      <c r="H137" s="87"/>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2"/>
      <c r="D138" s="2"/>
      <c r="E138" s="87"/>
      <c r="F138" s="87"/>
      <c r="G138" s="87"/>
      <c r="H138" s="87"/>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2"/>
      <c r="D139" s="2"/>
      <c r="E139" s="87"/>
      <c r="F139" s="87"/>
      <c r="G139" s="87"/>
      <c r="H139" s="87"/>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2"/>
      <c r="D140" s="2"/>
      <c r="E140" s="87"/>
      <c r="F140" s="87"/>
      <c r="G140" s="87"/>
      <c r="H140" s="87"/>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2"/>
      <c r="D141" s="2"/>
      <c r="E141" s="87"/>
      <c r="F141" s="87"/>
      <c r="G141" s="87"/>
      <c r="H141" s="87"/>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2"/>
      <c r="D142" s="2"/>
      <c r="E142" s="87"/>
      <c r="F142" s="87"/>
      <c r="G142" s="87"/>
      <c r="H142" s="87"/>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2"/>
      <c r="D143" s="2"/>
      <c r="E143" s="87"/>
      <c r="F143" s="87"/>
      <c r="G143" s="87"/>
      <c r="H143" s="87"/>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2"/>
      <c r="D144" s="2"/>
      <c r="E144" s="87"/>
      <c r="F144" s="87"/>
      <c r="G144" s="87"/>
      <c r="H144" s="87"/>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2"/>
      <c r="D145" s="2"/>
      <c r="E145" s="87"/>
      <c r="F145" s="87"/>
      <c r="G145" s="87"/>
      <c r="H145" s="87"/>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2"/>
      <c r="D146" s="2"/>
      <c r="E146" s="87"/>
      <c r="F146" s="87"/>
      <c r="G146" s="87"/>
      <c r="H146" s="87"/>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2"/>
      <c r="D147" s="2"/>
      <c r="E147" s="87"/>
      <c r="F147" s="87"/>
      <c r="G147" s="87"/>
      <c r="H147" s="87"/>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2"/>
      <c r="D148" s="2"/>
      <c r="E148" s="87"/>
      <c r="F148" s="87"/>
      <c r="G148" s="87"/>
      <c r="H148" s="87"/>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2"/>
      <c r="D149" s="2"/>
      <c r="E149" s="87"/>
      <c r="F149" s="87"/>
      <c r="G149" s="87"/>
      <c r="H149" s="87"/>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2"/>
      <c r="D150" s="2"/>
      <c r="E150" s="87"/>
      <c r="F150" s="87"/>
      <c r="G150" s="87"/>
      <c r="H150" s="87"/>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2"/>
      <c r="D151" s="2"/>
      <c r="E151" s="87"/>
      <c r="F151" s="87"/>
      <c r="G151" s="87"/>
      <c r="H151" s="87"/>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2"/>
      <c r="D152" s="2"/>
      <c r="E152" s="87"/>
      <c r="F152" s="87"/>
      <c r="G152" s="87"/>
      <c r="H152" s="87"/>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2"/>
      <c r="D153" s="2"/>
      <c r="E153" s="87"/>
      <c r="F153" s="87"/>
      <c r="G153" s="87"/>
      <c r="H153" s="87"/>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2"/>
      <c r="D154" s="2"/>
      <c r="E154" s="87"/>
      <c r="F154" s="87"/>
      <c r="G154" s="87"/>
      <c r="H154" s="87"/>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2"/>
      <c r="D155" s="2"/>
      <c r="E155" s="87"/>
      <c r="F155" s="87"/>
      <c r="G155" s="87"/>
      <c r="H155" s="87"/>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2"/>
      <c r="D156" s="2"/>
      <c r="E156" s="87"/>
      <c r="F156" s="87"/>
      <c r="G156" s="87"/>
      <c r="H156" s="87"/>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2"/>
      <c r="D157" s="2"/>
      <c r="E157" s="87"/>
      <c r="F157" s="87"/>
      <c r="G157" s="87"/>
      <c r="H157" s="87"/>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2"/>
      <c r="D158" s="2"/>
      <c r="E158" s="87"/>
      <c r="F158" s="87"/>
      <c r="G158" s="87"/>
      <c r="H158" s="87"/>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2"/>
      <c r="D159" s="2"/>
      <c r="E159" s="87"/>
      <c r="F159" s="87"/>
      <c r="G159" s="87"/>
      <c r="H159" s="87"/>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2"/>
      <c r="D160" s="2"/>
      <c r="E160" s="87"/>
      <c r="F160" s="87"/>
      <c r="G160" s="87"/>
      <c r="H160" s="87"/>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2"/>
      <c r="D161" s="2"/>
      <c r="E161" s="87"/>
      <c r="F161" s="87"/>
      <c r="G161" s="87"/>
      <c r="H161" s="87"/>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2"/>
      <c r="D162" s="2"/>
      <c r="E162" s="87"/>
      <c r="F162" s="87"/>
      <c r="G162" s="87"/>
      <c r="H162" s="87"/>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2"/>
      <c r="D163" s="2"/>
      <c r="E163" s="87"/>
      <c r="F163" s="87"/>
      <c r="G163" s="87"/>
      <c r="H163" s="87"/>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2"/>
      <c r="D164" s="2"/>
      <c r="E164" s="87"/>
      <c r="F164" s="87"/>
      <c r="G164" s="87"/>
      <c r="H164" s="87"/>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2"/>
      <c r="D165" s="2"/>
      <c r="E165" s="87"/>
      <c r="F165" s="87"/>
      <c r="G165" s="87"/>
      <c r="H165" s="87"/>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2"/>
      <c r="D166" s="2"/>
      <c r="E166" s="87"/>
      <c r="F166" s="87"/>
      <c r="G166" s="87"/>
      <c r="H166" s="87"/>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2"/>
      <c r="D167" s="2"/>
      <c r="E167" s="87"/>
      <c r="F167" s="87"/>
      <c r="G167" s="87"/>
      <c r="H167" s="87"/>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2"/>
      <c r="D168" s="2"/>
      <c r="E168" s="87"/>
      <c r="F168" s="87"/>
      <c r="G168" s="87"/>
      <c r="H168" s="87"/>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2"/>
      <c r="D169" s="2"/>
      <c r="E169" s="87"/>
      <c r="F169" s="87"/>
      <c r="G169" s="87"/>
      <c r="H169" s="87"/>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2"/>
      <c r="D170" s="2"/>
      <c r="E170" s="87"/>
      <c r="F170" s="87"/>
      <c r="G170" s="87"/>
      <c r="H170" s="87"/>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2"/>
      <c r="D171" s="2"/>
      <c r="E171" s="87"/>
      <c r="F171" s="87"/>
      <c r="G171" s="87"/>
      <c r="H171" s="87"/>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2"/>
      <c r="D172" s="2"/>
      <c r="E172" s="87"/>
      <c r="F172" s="87"/>
      <c r="G172" s="87"/>
      <c r="H172" s="87"/>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2"/>
      <c r="D173" s="2"/>
      <c r="E173" s="87"/>
      <c r="F173" s="87"/>
      <c r="G173" s="87"/>
      <c r="H173" s="87"/>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2"/>
      <c r="D174" s="2"/>
      <c r="E174" s="87"/>
      <c r="F174" s="87"/>
      <c r="G174" s="87"/>
      <c r="H174" s="87"/>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2"/>
      <c r="D175" s="2"/>
      <c r="E175" s="87"/>
      <c r="F175" s="87"/>
      <c r="G175" s="87"/>
      <c r="H175" s="87"/>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2"/>
      <c r="D176" s="2"/>
      <c r="E176" s="87"/>
      <c r="F176" s="87"/>
      <c r="G176" s="87"/>
      <c r="H176" s="87"/>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2"/>
      <c r="D177" s="2"/>
      <c r="E177" s="87"/>
      <c r="F177" s="87"/>
      <c r="G177" s="87"/>
      <c r="H177" s="87"/>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2"/>
      <c r="D178" s="2"/>
      <c r="E178" s="87"/>
      <c r="F178" s="87"/>
      <c r="G178" s="87"/>
      <c r="H178" s="87"/>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2"/>
      <c r="D179" s="2"/>
      <c r="E179" s="87"/>
      <c r="F179" s="87"/>
      <c r="G179" s="87"/>
      <c r="H179" s="87"/>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2"/>
      <c r="D180" s="2"/>
      <c r="E180" s="87"/>
      <c r="F180" s="87"/>
      <c r="G180" s="87"/>
      <c r="H180" s="87"/>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2"/>
      <c r="D181" s="2"/>
      <c r="E181" s="87"/>
      <c r="F181" s="87"/>
      <c r="G181" s="87"/>
      <c r="H181" s="87"/>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2"/>
      <c r="D182" s="2"/>
      <c r="E182" s="87"/>
      <c r="F182" s="87"/>
      <c r="G182" s="87"/>
      <c r="H182" s="87"/>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2"/>
      <c r="D183" s="2"/>
      <c r="E183" s="87"/>
      <c r="F183" s="87"/>
      <c r="G183" s="87"/>
      <c r="H183" s="87"/>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2"/>
      <c r="D184" s="2"/>
      <c r="E184" s="87"/>
      <c r="F184" s="87"/>
      <c r="G184" s="87"/>
      <c r="H184" s="87"/>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2"/>
      <c r="D185" s="2"/>
      <c r="E185" s="87"/>
      <c r="F185" s="87"/>
      <c r="G185" s="87"/>
      <c r="H185" s="87"/>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2"/>
      <c r="D186" s="2"/>
      <c r="E186" s="87"/>
      <c r="F186" s="87"/>
      <c r="G186" s="87"/>
      <c r="H186" s="87"/>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2"/>
      <c r="D187" s="2"/>
      <c r="E187" s="87"/>
      <c r="F187" s="87"/>
      <c r="G187" s="87"/>
      <c r="H187" s="87"/>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2"/>
      <c r="D188" s="2"/>
      <c r="E188" s="87"/>
      <c r="F188" s="87"/>
      <c r="G188" s="87"/>
      <c r="H188" s="87"/>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2"/>
      <c r="D189" s="2"/>
      <c r="E189" s="87"/>
      <c r="F189" s="87"/>
      <c r="G189" s="87"/>
      <c r="H189" s="87"/>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2"/>
      <c r="D190" s="2"/>
      <c r="E190" s="87"/>
      <c r="F190" s="87"/>
      <c r="G190" s="87"/>
      <c r="H190" s="87"/>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2"/>
      <c r="D191" s="2"/>
      <c r="E191" s="87"/>
      <c r="F191" s="87"/>
      <c r="G191" s="87"/>
      <c r="H191" s="87"/>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2"/>
      <c r="D192" s="2"/>
      <c r="E192" s="87"/>
      <c r="F192" s="87"/>
      <c r="G192" s="87"/>
      <c r="H192" s="87"/>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2"/>
      <c r="D193" s="2"/>
      <c r="E193" s="87"/>
      <c r="F193" s="87"/>
      <c r="G193" s="87"/>
      <c r="H193" s="87"/>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2"/>
      <c r="D194" s="2"/>
      <c r="E194" s="87"/>
      <c r="F194" s="87"/>
      <c r="G194" s="87"/>
      <c r="H194" s="87"/>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2"/>
      <c r="D195" s="2"/>
      <c r="E195" s="87"/>
      <c r="F195" s="87"/>
      <c r="G195" s="87"/>
      <c r="H195" s="87"/>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2"/>
      <c r="D196" s="2"/>
      <c r="E196" s="87"/>
      <c r="F196" s="87"/>
      <c r="G196" s="87"/>
      <c r="H196" s="87"/>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2"/>
      <c r="D197" s="2"/>
      <c r="E197" s="87"/>
      <c r="F197" s="87"/>
      <c r="G197" s="87"/>
      <c r="H197" s="87"/>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2"/>
      <c r="D198" s="2"/>
      <c r="E198" s="87"/>
      <c r="F198" s="87"/>
      <c r="G198" s="87"/>
      <c r="H198" s="87"/>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2"/>
      <c r="D199" s="2"/>
      <c r="E199" s="87"/>
      <c r="F199" s="87"/>
      <c r="G199" s="87"/>
      <c r="H199" s="87"/>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2"/>
      <c r="D200" s="2"/>
      <c r="E200" s="87"/>
      <c r="F200" s="87"/>
      <c r="G200" s="87"/>
      <c r="H200" s="87"/>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2"/>
      <c r="D201" s="2"/>
      <c r="E201" s="87"/>
      <c r="F201" s="87"/>
      <c r="G201" s="87"/>
      <c r="H201" s="87"/>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2"/>
      <c r="D202" s="2"/>
      <c r="E202" s="87"/>
      <c r="F202" s="87"/>
      <c r="G202" s="87"/>
      <c r="H202" s="87"/>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2"/>
      <c r="D203" s="2"/>
      <c r="E203" s="87"/>
      <c r="F203" s="87"/>
      <c r="G203" s="87"/>
      <c r="H203" s="87"/>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2"/>
      <c r="D204" s="2"/>
      <c r="E204" s="87"/>
      <c r="F204" s="87"/>
      <c r="G204" s="87"/>
      <c r="H204" s="87"/>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2"/>
      <c r="D205" s="2"/>
      <c r="E205" s="87"/>
      <c r="F205" s="87"/>
      <c r="G205" s="87"/>
      <c r="H205" s="87"/>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2"/>
      <c r="D206" s="2"/>
      <c r="E206" s="87"/>
      <c r="F206" s="87"/>
      <c r="G206" s="87"/>
      <c r="H206" s="87"/>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2"/>
      <c r="D207" s="2"/>
      <c r="E207" s="87"/>
      <c r="F207" s="87"/>
      <c r="G207" s="87"/>
      <c r="H207" s="87"/>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2"/>
      <c r="D208" s="2"/>
      <c r="E208" s="87"/>
      <c r="F208" s="87"/>
      <c r="G208" s="87"/>
      <c r="H208" s="87"/>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2"/>
      <c r="D209" s="2"/>
      <c r="E209" s="87"/>
      <c r="F209" s="87"/>
      <c r="G209" s="87"/>
      <c r="H209" s="87"/>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2"/>
      <c r="D210" s="2"/>
      <c r="E210" s="87"/>
      <c r="F210" s="87"/>
      <c r="G210" s="87"/>
      <c r="H210" s="87"/>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2"/>
      <c r="D211" s="2"/>
      <c r="E211" s="87"/>
      <c r="F211" s="87"/>
      <c r="G211" s="87"/>
      <c r="H211" s="87"/>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2"/>
      <c r="D212" s="2"/>
      <c r="E212" s="87"/>
      <c r="F212" s="87"/>
      <c r="G212" s="87"/>
      <c r="H212" s="87"/>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2"/>
      <c r="D213" s="2"/>
      <c r="E213" s="87"/>
      <c r="F213" s="87"/>
      <c r="G213" s="87"/>
      <c r="H213" s="87"/>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2"/>
      <c r="D214" s="2"/>
      <c r="E214" s="87"/>
      <c r="F214" s="87"/>
      <c r="G214" s="87"/>
      <c r="H214" s="87"/>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2"/>
      <c r="D215" s="2"/>
      <c r="E215" s="87"/>
      <c r="F215" s="87"/>
      <c r="G215" s="87"/>
      <c r="H215" s="87"/>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2"/>
      <c r="D216" s="2"/>
      <c r="E216" s="87"/>
      <c r="F216" s="87"/>
      <c r="G216" s="87"/>
      <c r="H216" s="87"/>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2"/>
      <c r="D217" s="2"/>
      <c r="E217" s="87"/>
      <c r="F217" s="87"/>
      <c r="G217" s="87"/>
      <c r="H217" s="87"/>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2"/>
      <c r="D218" s="2"/>
      <c r="E218" s="87"/>
      <c r="F218" s="87"/>
      <c r="G218" s="87"/>
      <c r="H218" s="87"/>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2"/>
      <c r="D219" s="2"/>
      <c r="E219" s="87"/>
      <c r="F219" s="87"/>
      <c r="G219" s="87"/>
      <c r="H219" s="87"/>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2"/>
      <c r="D220" s="2"/>
      <c r="E220" s="87"/>
      <c r="F220" s="87"/>
      <c r="G220" s="87"/>
      <c r="H220" s="87"/>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2"/>
      <c r="D221" s="2"/>
      <c r="E221" s="87"/>
      <c r="F221" s="87"/>
      <c r="G221" s="87"/>
      <c r="H221" s="87"/>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2"/>
      <c r="D222" s="2"/>
      <c r="E222" s="87"/>
      <c r="F222" s="87"/>
      <c r="G222" s="87"/>
      <c r="H222" s="87"/>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2"/>
      <c r="D223" s="2"/>
      <c r="E223" s="87"/>
      <c r="F223" s="87"/>
      <c r="G223" s="87"/>
      <c r="H223" s="87"/>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2"/>
      <c r="D224" s="2"/>
      <c r="E224" s="87"/>
      <c r="F224" s="87"/>
      <c r="G224" s="87"/>
      <c r="H224" s="87"/>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2"/>
      <c r="D225" s="2"/>
      <c r="E225" s="87"/>
      <c r="F225" s="87"/>
      <c r="G225" s="87"/>
      <c r="H225" s="87"/>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2"/>
      <c r="D226" s="2"/>
      <c r="E226" s="87"/>
      <c r="F226" s="87"/>
      <c r="G226" s="87"/>
      <c r="H226" s="87"/>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2"/>
      <c r="D227" s="2"/>
      <c r="E227" s="87"/>
      <c r="F227" s="87"/>
      <c r="G227" s="87"/>
      <c r="H227" s="87"/>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2"/>
      <c r="D228" s="2"/>
      <c r="E228" s="87"/>
      <c r="F228" s="87"/>
      <c r="G228" s="87"/>
      <c r="H228" s="87"/>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2"/>
      <c r="D229" s="2"/>
      <c r="E229" s="87"/>
      <c r="F229" s="87"/>
      <c r="G229" s="87"/>
      <c r="H229" s="87"/>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2"/>
      <c r="D230" s="2"/>
      <c r="E230" s="87"/>
      <c r="F230" s="87"/>
      <c r="G230" s="87"/>
      <c r="H230" s="87"/>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2"/>
      <c r="D231" s="2"/>
      <c r="E231" s="87"/>
      <c r="F231" s="87"/>
      <c r="G231" s="87"/>
      <c r="H231" s="87"/>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2"/>
      <c r="D232" s="2"/>
      <c r="E232" s="87"/>
      <c r="F232" s="87"/>
      <c r="G232" s="87"/>
      <c r="H232" s="87"/>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2"/>
      <c r="D233" s="2"/>
      <c r="E233" s="87"/>
      <c r="F233" s="87"/>
      <c r="G233" s="87"/>
      <c r="H233" s="87"/>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2"/>
      <c r="D234" s="2"/>
      <c r="E234" s="87"/>
      <c r="F234" s="87"/>
      <c r="G234" s="87"/>
      <c r="H234" s="87"/>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2"/>
      <c r="D235" s="2"/>
      <c r="E235" s="87"/>
      <c r="F235" s="87"/>
      <c r="G235" s="87"/>
      <c r="H235" s="87"/>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2"/>
      <c r="D236" s="2"/>
      <c r="E236" s="87"/>
      <c r="F236" s="87"/>
      <c r="G236" s="87"/>
      <c r="H236" s="87"/>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2"/>
      <c r="D237" s="2"/>
      <c r="E237" s="87"/>
      <c r="F237" s="87"/>
      <c r="G237" s="87"/>
      <c r="H237" s="87"/>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2"/>
      <c r="D238" s="2"/>
      <c r="E238" s="87"/>
      <c r="F238" s="87"/>
      <c r="G238" s="87"/>
      <c r="H238" s="87"/>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2"/>
      <c r="D239" s="2"/>
      <c r="E239" s="87"/>
      <c r="F239" s="87"/>
      <c r="G239" s="87"/>
      <c r="H239" s="87"/>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2"/>
      <c r="D240" s="2"/>
      <c r="E240" s="87"/>
      <c r="F240" s="87"/>
      <c r="G240" s="87"/>
      <c r="H240" s="87"/>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2"/>
      <c r="D241" s="2"/>
      <c r="E241" s="87"/>
      <c r="F241" s="87"/>
      <c r="G241" s="87"/>
      <c r="H241" s="87"/>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2"/>
      <c r="D242" s="2"/>
      <c r="E242" s="87"/>
      <c r="F242" s="87"/>
      <c r="G242" s="87"/>
      <c r="H242" s="87"/>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2"/>
      <c r="D243" s="2"/>
      <c r="E243" s="87"/>
      <c r="F243" s="87"/>
      <c r="G243" s="87"/>
      <c r="H243" s="87"/>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2"/>
      <c r="D244" s="2"/>
      <c r="E244" s="87"/>
      <c r="F244" s="87"/>
      <c r="G244" s="87"/>
      <c r="H244" s="87"/>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2"/>
      <c r="D245" s="2"/>
      <c r="E245" s="87"/>
      <c r="F245" s="87"/>
      <c r="G245" s="87"/>
      <c r="H245" s="87"/>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2"/>
      <c r="D246" s="2"/>
      <c r="E246" s="87"/>
      <c r="F246" s="87"/>
      <c r="G246" s="87"/>
      <c r="H246" s="87"/>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2"/>
      <c r="D247" s="2"/>
      <c r="E247" s="87"/>
      <c r="F247" s="87"/>
      <c r="G247" s="87"/>
      <c r="H247" s="87"/>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2"/>
      <c r="D248" s="2"/>
      <c r="E248" s="87"/>
      <c r="F248" s="87"/>
      <c r="G248" s="87"/>
      <c r="H248" s="87"/>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2"/>
      <c r="D249" s="2"/>
      <c r="E249" s="87"/>
      <c r="F249" s="87"/>
      <c r="G249" s="87"/>
      <c r="H249" s="87"/>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2"/>
      <c r="D250" s="2"/>
      <c r="E250" s="87"/>
      <c r="F250" s="87"/>
      <c r="G250" s="87"/>
      <c r="H250" s="87"/>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2"/>
      <c r="D251" s="2"/>
      <c r="E251" s="87"/>
      <c r="F251" s="87"/>
      <c r="G251" s="87"/>
      <c r="H251" s="87"/>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2"/>
      <c r="D252" s="2"/>
      <c r="E252" s="87"/>
      <c r="F252" s="87"/>
      <c r="G252" s="87"/>
      <c r="H252" s="87"/>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2"/>
      <c r="D253" s="2"/>
      <c r="E253" s="87"/>
      <c r="F253" s="87"/>
      <c r="G253" s="87"/>
      <c r="H253" s="87"/>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2"/>
      <c r="D254" s="2"/>
      <c r="E254" s="87"/>
      <c r="F254" s="87"/>
      <c r="G254" s="87"/>
      <c r="H254" s="87"/>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2"/>
      <c r="D255" s="2"/>
      <c r="E255" s="87"/>
      <c r="F255" s="87"/>
      <c r="G255" s="87"/>
      <c r="H255" s="87"/>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2"/>
      <c r="D256" s="2"/>
      <c r="E256" s="87"/>
      <c r="F256" s="87"/>
      <c r="G256" s="87"/>
      <c r="H256" s="87"/>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2"/>
      <c r="D257" s="2"/>
      <c r="E257" s="87"/>
      <c r="F257" s="87"/>
      <c r="G257" s="87"/>
      <c r="H257" s="87"/>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2"/>
      <c r="D258" s="2"/>
      <c r="E258" s="87"/>
      <c r="F258" s="87"/>
      <c r="G258" s="87"/>
      <c r="H258" s="87"/>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2"/>
      <c r="D259" s="2"/>
      <c r="E259" s="87"/>
      <c r="F259" s="87"/>
      <c r="G259" s="87"/>
      <c r="H259" s="87"/>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2"/>
      <c r="D260" s="2"/>
      <c r="E260" s="87"/>
      <c r="F260" s="87"/>
      <c r="G260" s="87"/>
      <c r="H260" s="87"/>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2"/>
      <c r="D261" s="2"/>
      <c r="E261" s="87"/>
      <c r="F261" s="87"/>
      <c r="G261" s="87"/>
      <c r="H261" s="87"/>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2"/>
      <c r="D262" s="2"/>
      <c r="E262" s="87"/>
      <c r="F262" s="87"/>
      <c r="G262" s="87"/>
      <c r="H262" s="87"/>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2"/>
      <c r="D263" s="2"/>
      <c r="E263" s="87"/>
      <c r="F263" s="87"/>
      <c r="G263" s="87"/>
      <c r="H263" s="87"/>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2"/>
      <c r="D264" s="2"/>
      <c r="E264" s="87"/>
      <c r="F264" s="87"/>
      <c r="G264" s="87"/>
      <c r="H264" s="87"/>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2"/>
      <c r="D265" s="2"/>
      <c r="E265" s="87"/>
      <c r="F265" s="87"/>
      <c r="G265" s="87"/>
      <c r="H265" s="87"/>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2"/>
      <c r="D266" s="2"/>
      <c r="E266" s="87"/>
      <c r="F266" s="87"/>
      <c r="G266" s="87"/>
      <c r="H266" s="87"/>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2"/>
      <c r="D267" s="2"/>
      <c r="E267" s="87"/>
      <c r="F267" s="87"/>
      <c r="G267" s="87"/>
      <c r="H267" s="87"/>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2"/>
      <c r="D268" s="2"/>
      <c r="E268" s="87"/>
      <c r="F268" s="87"/>
      <c r="G268" s="87"/>
      <c r="H268" s="87"/>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2"/>
      <c r="D269" s="2"/>
      <c r="E269" s="87"/>
      <c r="F269" s="87"/>
      <c r="G269" s="87"/>
      <c r="H269" s="87"/>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2"/>
      <c r="D270" s="2"/>
      <c r="E270" s="87"/>
      <c r="F270" s="87"/>
      <c r="G270" s="87"/>
      <c r="H270" s="87"/>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2"/>
      <c r="D271" s="2"/>
      <c r="E271" s="87"/>
      <c r="F271" s="87"/>
      <c r="G271" s="87"/>
      <c r="H271" s="87"/>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2"/>
      <c r="D272" s="2"/>
      <c r="E272" s="87"/>
      <c r="F272" s="87"/>
      <c r="G272" s="87"/>
      <c r="H272" s="87"/>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2"/>
      <c r="D273" s="2"/>
      <c r="E273" s="87"/>
      <c r="F273" s="87"/>
      <c r="G273" s="87"/>
      <c r="H273" s="87"/>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2"/>
      <c r="D274" s="2"/>
      <c r="E274" s="87"/>
      <c r="F274" s="87"/>
      <c r="G274" s="87"/>
      <c r="H274" s="87"/>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2"/>
      <c r="D275" s="2"/>
      <c r="E275" s="87"/>
      <c r="F275" s="87"/>
      <c r="G275" s="87"/>
      <c r="H275" s="87"/>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2"/>
      <c r="D276" s="2"/>
      <c r="E276" s="87"/>
      <c r="F276" s="87"/>
      <c r="G276" s="87"/>
      <c r="H276" s="87"/>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2"/>
      <c r="D277" s="2"/>
      <c r="E277" s="87"/>
      <c r="F277" s="87"/>
      <c r="G277" s="87"/>
      <c r="H277" s="87"/>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2"/>
      <c r="D278" s="2"/>
      <c r="E278" s="87"/>
      <c r="F278" s="87"/>
      <c r="G278" s="87"/>
      <c r="H278" s="87"/>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2"/>
      <c r="D279" s="2"/>
      <c r="E279" s="87"/>
      <c r="F279" s="87"/>
      <c r="G279" s="87"/>
      <c r="H279" s="87"/>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2"/>
      <c r="D280" s="2"/>
      <c r="E280" s="87"/>
      <c r="F280" s="87"/>
      <c r="G280" s="87"/>
      <c r="H280" s="87"/>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2"/>
      <c r="D281" s="2"/>
      <c r="E281" s="87"/>
      <c r="F281" s="87"/>
      <c r="G281" s="87"/>
      <c r="H281" s="87"/>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2"/>
      <c r="D282" s="2"/>
      <c r="E282" s="87"/>
      <c r="F282" s="87"/>
      <c r="G282" s="87"/>
      <c r="H282" s="87"/>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2"/>
      <c r="D283" s="2"/>
      <c r="E283" s="87"/>
      <c r="F283" s="87"/>
      <c r="G283" s="87"/>
      <c r="H283" s="87"/>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2"/>
      <c r="D284" s="2"/>
      <c r="E284" s="87"/>
      <c r="F284" s="87"/>
      <c r="G284" s="87"/>
      <c r="H284" s="87"/>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2"/>
      <c r="D285" s="2"/>
      <c r="E285" s="87"/>
      <c r="F285" s="87"/>
      <c r="G285" s="87"/>
      <c r="H285" s="87"/>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2"/>
      <c r="D286" s="2"/>
      <c r="E286" s="87"/>
      <c r="F286" s="87"/>
      <c r="G286" s="87"/>
      <c r="H286" s="87"/>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2"/>
      <c r="D287" s="2"/>
      <c r="E287" s="87"/>
      <c r="F287" s="87"/>
      <c r="G287" s="87"/>
      <c r="H287" s="87"/>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2"/>
      <c r="D288" s="2"/>
      <c r="E288" s="87"/>
      <c r="F288" s="87"/>
      <c r="G288" s="87"/>
      <c r="H288" s="87"/>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2"/>
      <c r="D289" s="2"/>
      <c r="E289" s="87"/>
      <c r="F289" s="87"/>
      <c r="G289" s="87"/>
      <c r="H289" s="87"/>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2"/>
      <c r="D290" s="2"/>
      <c r="E290" s="87"/>
      <c r="F290" s="87"/>
      <c r="G290" s="87"/>
      <c r="H290" s="87"/>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2"/>
      <c r="D291" s="2"/>
      <c r="E291" s="87"/>
      <c r="F291" s="87"/>
      <c r="G291" s="87"/>
      <c r="H291" s="87"/>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2"/>
      <c r="D292" s="2"/>
      <c r="E292" s="87"/>
      <c r="F292" s="87"/>
      <c r="G292" s="87"/>
      <c r="H292" s="87"/>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2"/>
      <c r="D293" s="2"/>
      <c r="E293" s="87"/>
      <c r="F293" s="87"/>
      <c r="G293" s="87"/>
      <c r="H293" s="87"/>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2"/>
      <c r="D294" s="2"/>
      <c r="E294" s="87"/>
      <c r="F294" s="87"/>
      <c r="G294" s="87"/>
      <c r="H294" s="87"/>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2"/>
      <c r="D295" s="2"/>
      <c r="E295" s="87"/>
      <c r="F295" s="87"/>
      <c r="G295" s="87"/>
      <c r="H295" s="87"/>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2"/>
      <c r="D296" s="2"/>
      <c r="E296" s="87"/>
      <c r="F296" s="87"/>
      <c r="G296" s="87"/>
      <c r="H296" s="87"/>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2"/>
      <c r="D297" s="2"/>
      <c r="E297" s="87"/>
      <c r="F297" s="87"/>
      <c r="G297" s="87"/>
      <c r="H297" s="87"/>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2"/>
      <c r="D298" s="2"/>
      <c r="E298" s="87"/>
      <c r="F298" s="87"/>
      <c r="G298" s="87"/>
      <c r="H298" s="87"/>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2"/>
      <c r="D299" s="2"/>
      <c r="E299" s="87"/>
      <c r="F299" s="87"/>
      <c r="G299" s="87"/>
      <c r="H299" s="87"/>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2"/>
      <c r="D300" s="2"/>
      <c r="E300" s="87"/>
      <c r="F300" s="87"/>
      <c r="G300" s="87"/>
      <c r="H300" s="87"/>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2"/>
      <c r="D301" s="2"/>
      <c r="E301" s="87"/>
      <c r="F301" s="87"/>
      <c r="G301" s="87"/>
      <c r="H301" s="87"/>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2"/>
      <c r="D302" s="2"/>
      <c r="E302" s="87"/>
      <c r="F302" s="87"/>
      <c r="G302" s="87"/>
      <c r="H302" s="87"/>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2"/>
      <c r="D303" s="2"/>
      <c r="E303" s="87"/>
      <c r="F303" s="87"/>
      <c r="G303" s="87"/>
      <c r="H303" s="87"/>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2"/>
      <c r="D304" s="2"/>
      <c r="E304" s="87"/>
      <c r="F304" s="87"/>
      <c r="G304" s="87"/>
      <c r="H304" s="87"/>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2"/>
      <c r="D305" s="2"/>
      <c r="E305" s="87"/>
      <c r="F305" s="87"/>
      <c r="G305" s="87"/>
      <c r="H305" s="87"/>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2"/>
      <c r="D306" s="2"/>
      <c r="E306" s="87"/>
      <c r="F306" s="87"/>
      <c r="G306" s="87"/>
      <c r="H306" s="87"/>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2"/>
      <c r="D307" s="2"/>
      <c r="E307" s="87"/>
      <c r="F307" s="87"/>
      <c r="G307" s="87"/>
      <c r="H307" s="87"/>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2"/>
      <c r="D308" s="2"/>
      <c r="E308" s="87"/>
      <c r="F308" s="87"/>
      <c r="G308" s="87"/>
      <c r="H308" s="87"/>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2"/>
      <c r="D309" s="2"/>
      <c r="E309" s="87"/>
      <c r="F309" s="87"/>
      <c r="G309" s="87"/>
      <c r="H309" s="87"/>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2"/>
      <c r="D310" s="2"/>
      <c r="E310" s="87"/>
      <c r="F310" s="87"/>
      <c r="G310" s="87"/>
      <c r="H310" s="87"/>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2"/>
      <c r="D311" s="2"/>
      <c r="E311" s="87"/>
      <c r="F311" s="87"/>
      <c r="G311" s="87"/>
      <c r="H311" s="87"/>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2"/>
      <c r="D312" s="2"/>
      <c r="E312" s="87"/>
      <c r="F312" s="87"/>
      <c r="G312" s="87"/>
      <c r="H312" s="87"/>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2"/>
      <c r="D313" s="2"/>
      <c r="E313" s="87"/>
      <c r="F313" s="87"/>
      <c r="G313" s="87"/>
      <c r="H313" s="87"/>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2"/>
      <c r="D314" s="2"/>
      <c r="E314" s="87"/>
      <c r="F314" s="87"/>
      <c r="G314" s="87"/>
      <c r="H314" s="87"/>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2"/>
      <c r="D315" s="2"/>
      <c r="E315" s="87"/>
      <c r="F315" s="87"/>
      <c r="G315" s="87"/>
      <c r="H315" s="87"/>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2"/>
      <c r="D316" s="2"/>
      <c r="E316" s="87"/>
      <c r="F316" s="87"/>
      <c r="G316" s="87"/>
      <c r="H316" s="87"/>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2"/>
      <c r="D317" s="2"/>
      <c r="E317" s="87"/>
      <c r="F317" s="87"/>
      <c r="G317" s="87"/>
      <c r="H317" s="87"/>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2"/>
      <c r="D318" s="2"/>
      <c r="E318" s="87"/>
      <c r="F318" s="87"/>
      <c r="G318" s="87"/>
      <c r="H318" s="87"/>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2"/>
      <c r="D319" s="2"/>
      <c r="E319" s="87"/>
      <c r="F319" s="87"/>
      <c r="G319" s="87"/>
      <c r="H319" s="87"/>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2"/>
      <c r="D320" s="2"/>
      <c r="E320" s="87"/>
      <c r="F320" s="87"/>
      <c r="G320" s="87"/>
      <c r="H320" s="87"/>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2"/>
      <c r="D321" s="2"/>
      <c r="E321" s="87"/>
      <c r="F321" s="87"/>
      <c r="G321" s="87"/>
      <c r="H321" s="87"/>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2"/>
      <c r="D322" s="2"/>
      <c r="E322" s="87"/>
      <c r="F322" s="87"/>
      <c r="G322" s="87"/>
      <c r="H322" s="87"/>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2"/>
      <c r="D323" s="2"/>
      <c r="E323" s="87"/>
      <c r="F323" s="87"/>
      <c r="G323" s="87"/>
      <c r="H323" s="87"/>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2"/>
      <c r="D324" s="2"/>
      <c r="E324" s="87"/>
      <c r="F324" s="87"/>
      <c r="G324" s="87"/>
      <c r="H324" s="87"/>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2"/>
      <c r="D325" s="2"/>
      <c r="E325" s="87"/>
      <c r="F325" s="87"/>
      <c r="G325" s="87"/>
      <c r="H325" s="87"/>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2"/>
      <c r="D326" s="2"/>
      <c r="E326" s="87"/>
      <c r="F326" s="87"/>
      <c r="G326" s="87"/>
      <c r="H326" s="87"/>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2"/>
      <c r="D327" s="2"/>
      <c r="E327" s="87"/>
      <c r="F327" s="87"/>
      <c r="G327" s="87"/>
      <c r="H327" s="87"/>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2"/>
      <c r="D328" s="2"/>
      <c r="E328" s="87"/>
      <c r="F328" s="87"/>
      <c r="G328" s="87"/>
      <c r="H328" s="87"/>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2"/>
      <c r="D329" s="2"/>
      <c r="E329" s="87"/>
      <c r="F329" s="87"/>
      <c r="G329" s="87"/>
      <c r="H329" s="87"/>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2"/>
      <c r="D330" s="2"/>
      <c r="E330" s="87"/>
      <c r="F330" s="87"/>
      <c r="G330" s="87"/>
      <c r="H330" s="87"/>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2"/>
      <c r="D331" s="2"/>
      <c r="E331" s="87"/>
      <c r="F331" s="87"/>
      <c r="G331" s="87"/>
      <c r="H331" s="87"/>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2"/>
      <c r="D332" s="2"/>
      <c r="E332" s="87"/>
      <c r="F332" s="87"/>
      <c r="G332" s="87"/>
      <c r="H332" s="87"/>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2"/>
      <c r="D333" s="2"/>
      <c r="E333" s="87"/>
      <c r="F333" s="87"/>
      <c r="G333" s="87"/>
      <c r="H333" s="87"/>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2"/>
      <c r="D334" s="2"/>
      <c r="E334" s="87"/>
      <c r="F334" s="87"/>
      <c r="G334" s="87"/>
      <c r="H334" s="87"/>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2"/>
      <c r="D335" s="2"/>
      <c r="E335" s="87"/>
      <c r="F335" s="87"/>
      <c r="G335" s="87"/>
      <c r="H335" s="87"/>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2"/>
      <c r="D336" s="2"/>
      <c r="E336" s="87"/>
      <c r="F336" s="87"/>
      <c r="G336" s="87"/>
      <c r="H336" s="87"/>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2"/>
      <c r="D337" s="2"/>
      <c r="E337" s="87"/>
      <c r="F337" s="87"/>
      <c r="G337" s="87"/>
      <c r="H337" s="87"/>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2"/>
      <c r="D338" s="2"/>
      <c r="E338" s="87"/>
      <c r="F338" s="87"/>
      <c r="G338" s="87"/>
      <c r="H338" s="87"/>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2"/>
      <c r="D339" s="2"/>
      <c r="E339" s="87"/>
      <c r="F339" s="87"/>
      <c r="G339" s="87"/>
      <c r="H339" s="87"/>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2"/>
      <c r="D340" s="2"/>
      <c r="E340" s="87"/>
      <c r="F340" s="87"/>
      <c r="G340" s="87"/>
      <c r="H340" s="87"/>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2"/>
      <c r="D341" s="2"/>
      <c r="E341" s="87"/>
      <c r="F341" s="87"/>
      <c r="G341" s="87"/>
      <c r="H341" s="87"/>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2"/>
      <c r="D342" s="2"/>
      <c r="E342" s="87"/>
      <c r="F342" s="87"/>
      <c r="G342" s="87"/>
      <c r="H342" s="87"/>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2"/>
      <c r="D343" s="2"/>
      <c r="E343" s="87"/>
      <c r="F343" s="87"/>
      <c r="G343" s="87"/>
      <c r="H343" s="87"/>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2"/>
      <c r="D344" s="2"/>
      <c r="E344" s="87"/>
      <c r="F344" s="87"/>
      <c r="G344" s="87"/>
      <c r="H344" s="87"/>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2"/>
      <c r="D345" s="2"/>
      <c r="E345" s="87"/>
      <c r="F345" s="87"/>
      <c r="G345" s="87"/>
      <c r="H345" s="87"/>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2"/>
      <c r="D346" s="2"/>
      <c r="E346" s="87"/>
      <c r="F346" s="87"/>
      <c r="G346" s="87"/>
      <c r="H346" s="87"/>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2"/>
      <c r="D347" s="2"/>
      <c r="E347" s="87"/>
      <c r="F347" s="87"/>
      <c r="G347" s="87"/>
      <c r="H347" s="87"/>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2"/>
      <c r="D348" s="2"/>
      <c r="E348" s="87"/>
      <c r="F348" s="87"/>
      <c r="G348" s="87"/>
      <c r="H348" s="87"/>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2"/>
      <c r="D349" s="2"/>
      <c r="E349" s="87"/>
      <c r="F349" s="87"/>
      <c r="G349" s="87"/>
      <c r="H349" s="87"/>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2"/>
      <c r="D350" s="2"/>
      <c r="E350" s="87"/>
      <c r="F350" s="87"/>
      <c r="G350" s="87"/>
      <c r="H350" s="87"/>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2"/>
      <c r="D351" s="2"/>
      <c r="E351" s="87"/>
      <c r="F351" s="87"/>
      <c r="G351" s="87"/>
      <c r="H351" s="87"/>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2"/>
      <c r="D352" s="2"/>
      <c r="E352" s="87"/>
      <c r="F352" s="87"/>
      <c r="G352" s="87"/>
      <c r="H352" s="87"/>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2"/>
      <c r="D353" s="2"/>
      <c r="E353" s="87"/>
      <c r="F353" s="87"/>
      <c r="G353" s="87"/>
      <c r="H353" s="87"/>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2"/>
      <c r="D354" s="2"/>
      <c r="E354" s="87"/>
      <c r="F354" s="87"/>
      <c r="G354" s="87"/>
      <c r="H354" s="87"/>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2"/>
      <c r="D355" s="2"/>
      <c r="E355" s="87"/>
      <c r="F355" s="87"/>
      <c r="G355" s="87"/>
      <c r="H355" s="87"/>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2"/>
      <c r="D356" s="2"/>
      <c r="E356" s="87"/>
      <c r="F356" s="87"/>
      <c r="G356" s="87"/>
      <c r="H356" s="87"/>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2"/>
      <c r="D357" s="2"/>
      <c r="E357" s="87"/>
      <c r="F357" s="87"/>
      <c r="G357" s="87"/>
      <c r="H357" s="87"/>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2"/>
      <c r="D358" s="2"/>
      <c r="E358" s="87"/>
      <c r="F358" s="87"/>
      <c r="G358" s="87"/>
      <c r="H358" s="87"/>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2"/>
      <c r="D359" s="2"/>
      <c r="E359" s="87"/>
      <c r="F359" s="87"/>
      <c r="G359" s="87"/>
      <c r="H359" s="87"/>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2"/>
      <c r="D360" s="2"/>
      <c r="E360" s="87"/>
      <c r="F360" s="87"/>
      <c r="G360" s="87"/>
      <c r="H360" s="87"/>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2"/>
      <c r="D361" s="2"/>
      <c r="E361" s="87"/>
      <c r="F361" s="87"/>
      <c r="G361" s="87"/>
      <c r="H361" s="87"/>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2"/>
      <c r="D362" s="2"/>
      <c r="E362" s="87"/>
      <c r="F362" s="87"/>
      <c r="G362" s="87"/>
      <c r="H362" s="87"/>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2"/>
      <c r="D363" s="2"/>
      <c r="E363" s="87"/>
      <c r="F363" s="87"/>
      <c r="G363" s="87"/>
      <c r="H363" s="87"/>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2"/>
      <c r="D364" s="2"/>
      <c r="E364" s="87"/>
      <c r="F364" s="87"/>
      <c r="G364" s="87"/>
      <c r="H364" s="87"/>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2"/>
      <c r="D365" s="2"/>
      <c r="E365" s="87"/>
      <c r="F365" s="87"/>
      <c r="G365" s="87"/>
      <c r="H365" s="87"/>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2"/>
      <c r="D366" s="2"/>
      <c r="E366" s="87"/>
      <c r="F366" s="87"/>
      <c r="G366" s="87"/>
      <c r="H366" s="87"/>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2"/>
      <c r="D367" s="2"/>
      <c r="E367" s="87"/>
      <c r="F367" s="87"/>
      <c r="G367" s="87"/>
      <c r="H367" s="87"/>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2"/>
      <c r="D368" s="2"/>
      <c r="E368" s="87"/>
      <c r="F368" s="87"/>
      <c r="G368" s="87"/>
      <c r="H368" s="87"/>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2"/>
      <c r="D369" s="2"/>
      <c r="E369" s="87"/>
      <c r="F369" s="87"/>
      <c r="G369" s="87"/>
      <c r="H369" s="87"/>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2"/>
      <c r="D370" s="2"/>
      <c r="E370" s="87"/>
      <c r="F370" s="87"/>
      <c r="G370" s="87"/>
      <c r="H370" s="87"/>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2"/>
      <c r="D371" s="2"/>
      <c r="E371" s="87"/>
      <c r="F371" s="87"/>
      <c r="G371" s="87"/>
      <c r="H371" s="87"/>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2"/>
      <c r="D372" s="2"/>
      <c r="E372" s="87"/>
      <c r="F372" s="87"/>
      <c r="G372" s="87"/>
      <c r="H372" s="87"/>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2"/>
      <c r="D373" s="2"/>
      <c r="E373" s="87"/>
      <c r="F373" s="87"/>
      <c r="G373" s="87"/>
      <c r="H373" s="87"/>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2"/>
      <c r="D374" s="2"/>
      <c r="E374" s="87"/>
      <c r="F374" s="87"/>
      <c r="G374" s="87"/>
      <c r="H374" s="87"/>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2"/>
      <c r="D375" s="2"/>
      <c r="E375" s="87"/>
      <c r="F375" s="87"/>
      <c r="G375" s="87"/>
      <c r="H375" s="87"/>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2"/>
      <c r="D376" s="2"/>
      <c r="E376" s="87"/>
      <c r="F376" s="87"/>
      <c r="G376" s="87"/>
      <c r="H376" s="87"/>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2"/>
      <c r="D377" s="2"/>
      <c r="E377" s="87"/>
      <c r="F377" s="87"/>
      <c r="G377" s="87"/>
      <c r="H377" s="87"/>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2"/>
      <c r="D378" s="2"/>
      <c r="E378" s="87"/>
      <c r="F378" s="87"/>
      <c r="G378" s="87"/>
      <c r="H378" s="87"/>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2"/>
      <c r="D379" s="2"/>
      <c r="E379" s="87"/>
      <c r="F379" s="87"/>
      <c r="G379" s="87"/>
      <c r="H379" s="87"/>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2"/>
      <c r="D380" s="2"/>
      <c r="E380" s="87"/>
      <c r="F380" s="87"/>
      <c r="G380" s="87"/>
      <c r="H380" s="87"/>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2"/>
      <c r="D381" s="2"/>
      <c r="E381" s="87"/>
      <c r="F381" s="87"/>
      <c r="G381" s="87"/>
      <c r="H381" s="87"/>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2"/>
      <c r="D382" s="2"/>
      <c r="E382" s="87"/>
      <c r="F382" s="87"/>
      <c r="G382" s="87"/>
      <c r="H382" s="87"/>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2"/>
      <c r="D383" s="2"/>
      <c r="E383" s="87"/>
      <c r="F383" s="87"/>
      <c r="G383" s="87"/>
      <c r="H383" s="87"/>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2"/>
      <c r="D384" s="2"/>
      <c r="E384" s="87"/>
      <c r="F384" s="87"/>
      <c r="G384" s="87"/>
      <c r="H384" s="87"/>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2"/>
      <c r="D385" s="2"/>
      <c r="E385" s="87"/>
      <c r="F385" s="87"/>
      <c r="G385" s="87"/>
      <c r="H385" s="87"/>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2"/>
      <c r="D386" s="2"/>
      <c r="E386" s="87"/>
      <c r="F386" s="87"/>
      <c r="G386" s="87"/>
      <c r="H386" s="87"/>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2"/>
      <c r="D387" s="2"/>
      <c r="E387" s="87"/>
      <c r="F387" s="87"/>
      <c r="G387" s="87"/>
      <c r="H387" s="87"/>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2"/>
      <c r="D388" s="2"/>
      <c r="E388" s="87"/>
      <c r="F388" s="87"/>
      <c r="G388" s="87"/>
      <c r="H388" s="87"/>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2"/>
      <c r="D389" s="2"/>
      <c r="E389" s="87"/>
      <c r="F389" s="87"/>
      <c r="G389" s="87"/>
      <c r="H389" s="87"/>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2"/>
      <c r="D390" s="2"/>
      <c r="E390" s="87"/>
      <c r="F390" s="87"/>
      <c r="G390" s="87"/>
      <c r="H390" s="87"/>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2"/>
      <c r="D391" s="2"/>
      <c r="E391" s="87"/>
      <c r="F391" s="87"/>
      <c r="G391" s="87"/>
      <c r="H391" s="87"/>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2"/>
      <c r="D392" s="2"/>
      <c r="E392" s="87"/>
      <c r="F392" s="87"/>
      <c r="G392" s="87"/>
      <c r="H392" s="87"/>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2"/>
      <c r="D393" s="2"/>
      <c r="E393" s="87"/>
      <c r="F393" s="87"/>
      <c r="G393" s="87"/>
      <c r="H393" s="87"/>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2"/>
      <c r="D394" s="2"/>
      <c r="E394" s="87"/>
      <c r="F394" s="87"/>
      <c r="G394" s="87"/>
      <c r="H394" s="87"/>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2"/>
      <c r="D395" s="2"/>
      <c r="E395" s="87"/>
      <c r="F395" s="87"/>
      <c r="G395" s="87"/>
      <c r="H395" s="87"/>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2"/>
      <c r="D396" s="2"/>
      <c r="E396" s="87"/>
      <c r="F396" s="87"/>
      <c r="G396" s="87"/>
      <c r="H396" s="87"/>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2"/>
      <c r="D397" s="2"/>
      <c r="E397" s="87"/>
      <c r="F397" s="87"/>
      <c r="G397" s="87"/>
      <c r="H397" s="87"/>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2"/>
      <c r="D398" s="2"/>
      <c r="E398" s="87"/>
      <c r="F398" s="87"/>
      <c r="G398" s="87"/>
      <c r="H398" s="87"/>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2"/>
      <c r="D399" s="2"/>
      <c r="E399" s="87"/>
      <c r="F399" s="87"/>
      <c r="G399" s="87"/>
      <c r="H399" s="87"/>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2"/>
      <c r="D400" s="2"/>
      <c r="E400" s="87"/>
      <c r="F400" s="87"/>
      <c r="G400" s="87"/>
      <c r="H400" s="87"/>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2"/>
      <c r="D401" s="2"/>
      <c r="E401" s="87"/>
      <c r="F401" s="87"/>
      <c r="G401" s="87"/>
      <c r="H401" s="87"/>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2"/>
      <c r="D402" s="2"/>
      <c r="E402" s="87"/>
      <c r="F402" s="87"/>
      <c r="G402" s="87"/>
      <c r="H402" s="87"/>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2"/>
      <c r="D403" s="2"/>
      <c r="E403" s="87"/>
      <c r="F403" s="87"/>
      <c r="G403" s="87"/>
      <c r="H403" s="87"/>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2"/>
      <c r="D404" s="2"/>
      <c r="E404" s="87"/>
      <c r="F404" s="87"/>
      <c r="G404" s="87"/>
      <c r="H404" s="87"/>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2"/>
      <c r="D405" s="2"/>
      <c r="E405" s="87"/>
      <c r="F405" s="87"/>
      <c r="G405" s="87"/>
      <c r="H405" s="87"/>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2"/>
      <c r="D406" s="2"/>
      <c r="E406" s="87"/>
      <c r="F406" s="87"/>
      <c r="G406" s="87"/>
      <c r="H406" s="87"/>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2"/>
      <c r="D407" s="2"/>
      <c r="E407" s="87"/>
      <c r="F407" s="87"/>
      <c r="G407" s="87"/>
      <c r="H407" s="87"/>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2"/>
      <c r="D408" s="2"/>
      <c r="E408" s="87"/>
      <c r="F408" s="87"/>
      <c r="G408" s="87"/>
      <c r="H408" s="87"/>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2"/>
      <c r="D409" s="2"/>
      <c r="E409" s="87"/>
      <c r="F409" s="87"/>
      <c r="G409" s="87"/>
      <c r="H409" s="87"/>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2"/>
      <c r="D410" s="2"/>
      <c r="E410" s="87"/>
      <c r="F410" s="87"/>
      <c r="G410" s="87"/>
      <c r="H410" s="87"/>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2"/>
      <c r="D411" s="2"/>
      <c r="E411" s="87"/>
      <c r="F411" s="87"/>
      <c r="G411" s="87"/>
      <c r="H411" s="87"/>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2"/>
      <c r="D412" s="2"/>
      <c r="E412" s="87"/>
      <c r="F412" s="87"/>
      <c r="G412" s="87"/>
      <c r="H412" s="87"/>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2"/>
      <c r="D413" s="2"/>
      <c r="E413" s="87"/>
      <c r="F413" s="87"/>
      <c r="G413" s="87"/>
      <c r="H413" s="87"/>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2"/>
      <c r="D414" s="2"/>
      <c r="E414" s="87"/>
      <c r="F414" s="87"/>
      <c r="G414" s="87"/>
      <c r="H414" s="87"/>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2"/>
      <c r="D415" s="2"/>
      <c r="E415" s="87"/>
      <c r="F415" s="87"/>
      <c r="G415" s="87"/>
      <c r="H415" s="87"/>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2"/>
      <c r="D416" s="2"/>
      <c r="E416" s="87"/>
      <c r="F416" s="87"/>
      <c r="G416" s="87"/>
      <c r="H416" s="87"/>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2"/>
      <c r="D417" s="2"/>
      <c r="E417" s="87"/>
      <c r="F417" s="87"/>
      <c r="G417" s="87"/>
      <c r="H417" s="87"/>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2"/>
      <c r="D418" s="2"/>
      <c r="E418" s="87"/>
      <c r="F418" s="87"/>
      <c r="G418" s="87"/>
      <c r="H418" s="87"/>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2"/>
      <c r="D419" s="2"/>
      <c r="E419" s="87"/>
      <c r="F419" s="87"/>
      <c r="G419" s="87"/>
      <c r="H419" s="87"/>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2"/>
      <c r="D420" s="2"/>
      <c r="E420" s="87"/>
      <c r="F420" s="87"/>
      <c r="G420" s="87"/>
      <c r="H420" s="87"/>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2"/>
      <c r="D421" s="2"/>
      <c r="E421" s="87"/>
      <c r="F421" s="87"/>
      <c r="G421" s="87"/>
      <c r="H421" s="87"/>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2"/>
      <c r="D422" s="2"/>
      <c r="E422" s="87"/>
      <c r="F422" s="87"/>
      <c r="G422" s="87"/>
      <c r="H422" s="87"/>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2"/>
      <c r="D423" s="2"/>
      <c r="E423" s="87"/>
      <c r="F423" s="87"/>
      <c r="G423" s="87"/>
      <c r="H423" s="87"/>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2"/>
      <c r="D424" s="2"/>
      <c r="E424" s="87"/>
      <c r="F424" s="87"/>
      <c r="G424" s="87"/>
      <c r="H424" s="87"/>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2"/>
      <c r="D425" s="2"/>
      <c r="E425" s="87"/>
      <c r="F425" s="87"/>
      <c r="G425" s="87"/>
      <c r="H425" s="87"/>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2"/>
      <c r="D426" s="2"/>
      <c r="E426" s="87"/>
      <c r="F426" s="87"/>
      <c r="G426" s="87"/>
      <c r="H426" s="87"/>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2"/>
      <c r="D427" s="2"/>
      <c r="E427" s="87"/>
      <c r="F427" s="87"/>
      <c r="G427" s="87"/>
      <c r="H427" s="87"/>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2"/>
      <c r="D428" s="2"/>
      <c r="E428" s="87"/>
      <c r="F428" s="87"/>
      <c r="G428" s="87"/>
      <c r="H428" s="87"/>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2"/>
      <c r="D429" s="2"/>
      <c r="E429" s="87"/>
      <c r="F429" s="87"/>
      <c r="G429" s="87"/>
      <c r="H429" s="87"/>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2"/>
      <c r="D430" s="2"/>
      <c r="E430" s="87"/>
      <c r="F430" s="87"/>
      <c r="G430" s="87"/>
      <c r="H430" s="87"/>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2"/>
      <c r="D431" s="2"/>
      <c r="E431" s="87"/>
      <c r="F431" s="87"/>
      <c r="G431" s="87"/>
      <c r="H431" s="87"/>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2"/>
      <c r="D432" s="2"/>
      <c r="E432" s="87"/>
      <c r="F432" s="87"/>
      <c r="G432" s="87"/>
      <c r="H432" s="87"/>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2"/>
      <c r="D433" s="2"/>
      <c r="E433" s="87"/>
      <c r="F433" s="87"/>
      <c r="G433" s="87"/>
      <c r="H433" s="87"/>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2"/>
      <c r="D434" s="2"/>
      <c r="E434" s="87"/>
      <c r="F434" s="87"/>
      <c r="G434" s="87"/>
      <c r="H434" s="87"/>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2"/>
      <c r="D435" s="2"/>
      <c r="E435" s="87"/>
      <c r="F435" s="87"/>
      <c r="G435" s="87"/>
      <c r="H435" s="87"/>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2"/>
      <c r="D436" s="2"/>
      <c r="E436" s="87"/>
      <c r="F436" s="87"/>
      <c r="G436" s="87"/>
      <c r="H436" s="87"/>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2"/>
      <c r="D437" s="2"/>
      <c r="E437" s="87"/>
      <c r="F437" s="87"/>
      <c r="G437" s="87"/>
      <c r="H437" s="87"/>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2"/>
      <c r="D438" s="2"/>
      <c r="E438" s="87"/>
      <c r="F438" s="87"/>
      <c r="G438" s="87"/>
      <c r="H438" s="87"/>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2"/>
      <c r="D439" s="2"/>
      <c r="E439" s="87"/>
      <c r="F439" s="87"/>
      <c r="G439" s="87"/>
      <c r="H439" s="87"/>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2"/>
      <c r="D440" s="2"/>
      <c r="E440" s="87"/>
      <c r="F440" s="87"/>
      <c r="G440" s="87"/>
      <c r="H440" s="87"/>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2"/>
      <c r="D441" s="2"/>
      <c r="E441" s="87"/>
      <c r="F441" s="87"/>
      <c r="G441" s="87"/>
      <c r="H441" s="87"/>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2"/>
      <c r="D442" s="2"/>
      <c r="E442" s="87"/>
      <c r="F442" s="87"/>
      <c r="G442" s="87"/>
      <c r="H442" s="87"/>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2"/>
      <c r="D443" s="2"/>
      <c r="E443" s="87"/>
      <c r="F443" s="87"/>
      <c r="G443" s="87"/>
      <c r="H443" s="87"/>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2"/>
      <c r="D444" s="2"/>
      <c r="E444" s="87"/>
      <c r="F444" s="87"/>
      <c r="G444" s="87"/>
      <c r="H444" s="87"/>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2"/>
      <c r="D445" s="2"/>
      <c r="E445" s="87"/>
      <c r="F445" s="87"/>
      <c r="G445" s="87"/>
      <c r="H445" s="87"/>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2"/>
      <c r="D446" s="2"/>
      <c r="E446" s="87"/>
      <c r="F446" s="87"/>
      <c r="G446" s="87"/>
      <c r="H446" s="87"/>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2"/>
      <c r="D447" s="2"/>
      <c r="E447" s="87"/>
      <c r="F447" s="87"/>
      <c r="G447" s="87"/>
      <c r="H447" s="87"/>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2"/>
      <c r="D448" s="2"/>
      <c r="E448" s="87"/>
      <c r="F448" s="87"/>
      <c r="G448" s="87"/>
      <c r="H448" s="87"/>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2"/>
      <c r="D449" s="2"/>
      <c r="E449" s="87"/>
      <c r="F449" s="87"/>
      <c r="G449" s="87"/>
      <c r="H449" s="87"/>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2"/>
      <c r="D450" s="2"/>
      <c r="E450" s="87"/>
      <c r="F450" s="87"/>
      <c r="G450" s="87"/>
      <c r="H450" s="87"/>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2"/>
      <c r="D451" s="2"/>
      <c r="E451" s="87"/>
      <c r="F451" s="87"/>
      <c r="G451" s="87"/>
      <c r="H451" s="87"/>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2"/>
      <c r="D452" s="2"/>
      <c r="E452" s="87"/>
      <c r="F452" s="87"/>
      <c r="G452" s="87"/>
      <c r="H452" s="87"/>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2"/>
      <c r="D453" s="2"/>
      <c r="E453" s="87"/>
      <c r="F453" s="87"/>
      <c r="G453" s="87"/>
      <c r="H453" s="87"/>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2"/>
      <c r="D454" s="2"/>
      <c r="E454" s="87"/>
      <c r="F454" s="87"/>
      <c r="G454" s="87"/>
      <c r="H454" s="87"/>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2"/>
      <c r="D455" s="2"/>
      <c r="E455" s="87"/>
      <c r="F455" s="87"/>
      <c r="G455" s="87"/>
      <c r="H455" s="87"/>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2"/>
      <c r="D456" s="2"/>
      <c r="E456" s="87"/>
      <c r="F456" s="87"/>
      <c r="G456" s="87"/>
      <c r="H456" s="87"/>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2"/>
      <c r="D457" s="2"/>
      <c r="E457" s="87"/>
      <c r="F457" s="87"/>
      <c r="G457" s="87"/>
      <c r="H457" s="87"/>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2"/>
      <c r="D458" s="2"/>
      <c r="E458" s="87"/>
      <c r="F458" s="87"/>
      <c r="G458" s="87"/>
      <c r="H458" s="87"/>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2"/>
      <c r="D459" s="2"/>
      <c r="E459" s="87"/>
      <c r="F459" s="87"/>
      <c r="G459" s="87"/>
      <c r="H459" s="87"/>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2"/>
      <c r="D460" s="2"/>
      <c r="E460" s="87"/>
      <c r="F460" s="87"/>
      <c r="G460" s="87"/>
      <c r="H460" s="87"/>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2"/>
      <c r="D461" s="2"/>
      <c r="E461" s="87"/>
      <c r="F461" s="87"/>
      <c r="G461" s="87"/>
      <c r="H461" s="87"/>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2"/>
      <c r="D462" s="2"/>
      <c r="E462" s="87"/>
      <c r="F462" s="87"/>
      <c r="G462" s="87"/>
      <c r="H462" s="87"/>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2"/>
      <c r="D463" s="2"/>
      <c r="E463" s="87"/>
      <c r="F463" s="87"/>
      <c r="G463" s="87"/>
      <c r="H463" s="87"/>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2"/>
      <c r="D464" s="2"/>
      <c r="E464" s="87"/>
      <c r="F464" s="87"/>
      <c r="G464" s="87"/>
      <c r="H464" s="87"/>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2"/>
      <c r="D465" s="2"/>
      <c r="E465" s="87"/>
      <c r="F465" s="87"/>
      <c r="G465" s="87"/>
      <c r="H465" s="87"/>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2"/>
      <c r="D466" s="2"/>
      <c r="E466" s="87"/>
      <c r="F466" s="87"/>
      <c r="G466" s="87"/>
      <c r="H466" s="87"/>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2"/>
      <c r="D467" s="2"/>
      <c r="E467" s="87"/>
      <c r="F467" s="87"/>
      <c r="G467" s="87"/>
      <c r="H467" s="87"/>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2"/>
      <c r="D468" s="2"/>
      <c r="E468" s="87"/>
      <c r="F468" s="87"/>
      <c r="G468" s="87"/>
      <c r="H468" s="87"/>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2"/>
      <c r="D469" s="2"/>
      <c r="E469" s="87"/>
      <c r="F469" s="87"/>
      <c r="G469" s="87"/>
      <c r="H469" s="87"/>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2"/>
      <c r="D470" s="2"/>
      <c r="E470" s="87"/>
      <c r="F470" s="87"/>
      <c r="G470" s="87"/>
      <c r="H470" s="87"/>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2"/>
      <c r="D471" s="2"/>
      <c r="E471" s="87"/>
      <c r="F471" s="87"/>
      <c r="G471" s="87"/>
      <c r="H471" s="87"/>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2"/>
      <c r="D472" s="2"/>
      <c r="E472" s="87"/>
      <c r="F472" s="87"/>
      <c r="G472" s="87"/>
      <c r="H472" s="87"/>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2"/>
      <c r="D473" s="2"/>
      <c r="E473" s="87"/>
      <c r="F473" s="87"/>
      <c r="G473" s="87"/>
      <c r="H473" s="87"/>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2"/>
      <c r="D474" s="2"/>
      <c r="E474" s="87"/>
      <c r="F474" s="87"/>
      <c r="G474" s="87"/>
      <c r="H474" s="87"/>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2"/>
      <c r="D475" s="2"/>
      <c r="E475" s="87"/>
      <c r="F475" s="87"/>
      <c r="G475" s="87"/>
      <c r="H475" s="87"/>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2"/>
      <c r="D476" s="2"/>
      <c r="E476" s="87"/>
      <c r="F476" s="87"/>
      <c r="G476" s="87"/>
      <c r="H476" s="87"/>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2"/>
      <c r="D477" s="2"/>
      <c r="E477" s="87"/>
      <c r="F477" s="87"/>
      <c r="G477" s="87"/>
      <c r="H477" s="87"/>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2"/>
      <c r="D478" s="2"/>
      <c r="E478" s="87"/>
      <c r="F478" s="87"/>
      <c r="G478" s="87"/>
      <c r="H478" s="87"/>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2"/>
      <c r="D479" s="2"/>
      <c r="E479" s="87"/>
      <c r="F479" s="87"/>
      <c r="G479" s="87"/>
      <c r="H479" s="87"/>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2"/>
      <c r="D480" s="2"/>
      <c r="E480" s="87"/>
      <c r="F480" s="87"/>
      <c r="G480" s="87"/>
      <c r="H480" s="87"/>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2"/>
      <c r="D481" s="2"/>
      <c r="E481" s="87"/>
      <c r="F481" s="87"/>
      <c r="G481" s="87"/>
      <c r="H481" s="87"/>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2"/>
      <c r="D482" s="2"/>
      <c r="E482" s="87"/>
      <c r="F482" s="87"/>
      <c r="G482" s="87"/>
      <c r="H482" s="87"/>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2"/>
      <c r="D483" s="2"/>
      <c r="E483" s="87"/>
      <c r="F483" s="87"/>
      <c r="G483" s="87"/>
      <c r="H483" s="87"/>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2"/>
      <c r="D484" s="2"/>
      <c r="E484" s="87"/>
      <c r="F484" s="87"/>
      <c r="G484" s="87"/>
      <c r="H484" s="87"/>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2"/>
      <c r="D485" s="2"/>
      <c r="E485" s="87"/>
      <c r="F485" s="87"/>
      <c r="G485" s="87"/>
      <c r="H485" s="87"/>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2"/>
      <c r="D486" s="2"/>
      <c r="E486" s="87"/>
      <c r="F486" s="87"/>
      <c r="G486" s="87"/>
      <c r="H486" s="87"/>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2"/>
      <c r="D487" s="2"/>
      <c r="E487" s="87"/>
      <c r="F487" s="87"/>
      <c r="G487" s="87"/>
      <c r="H487" s="87"/>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2"/>
      <c r="D488" s="2"/>
      <c r="E488" s="87"/>
      <c r="F488" s="87"/>
      <c r="G488" s="87"/>
      <c r="H488" s="87"/>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2"/>
      <c r="D489" s="2"/>
      <c r="E489" s="87"/>
      <c r="F489" s="87"/>
      <c r="G489" s="87"/>
      <c r="H489" s="87"/>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2"/>
      <c r="D490" s="2"/>
      <c r="E490" s="87"/>
      <c r="F490" s="87"/>
      <c r="G490" s="87"/>
      <c r="H490" s="87"/>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2"/>
      <c r="D491" s="2"/>
      <c r="E491" s="87"/>
      <c r="F491" s="87"/>
      <c r="G491" s="87"/>
      <c r="H491" s="87"/>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2"/>
      <c r="D492" s="2"/>
      <c r="E492" s="87"/>
      <c r="F492" s="87"/>
      <c r="G492" s="87"/>
      <c r="H492" s="87"/>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2"/>
      <c r="D493" s="2"/>
      <c r="E493" s="87"/>
      <c r="F493" s="87"/>
      <c r="G493" s="87"/>
      <c r="H493" s="87"/>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2"/>
      <c r="D494" s="2"/>
      <c r="E494" s="87"/>
      <c r="F494" s="87"/>
      <c r="G494" s="87"/>
      <c r="H494" s="87"/>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2"/>
      <c r="D495" s="2"/>
      <c r="E495" s="87"/>
      <c r="F495" s="87"/>
      <c r="G495" s="87"/>
      <c r="H495" s="87"/>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2"/>
      <c r="D496" s="2"/>
      <c r="E496" s="87"/>
      <c r="F496" s="87"/>
      <c r="G496" s="87"/>
      <c r="H496" s="87"/>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2"/>
      <c r="D497" s="2"/>
      <c r="E497" s="87"/>
      <c r="F497" s="87"/>
      <c r="G497" s="87"/>
      <c r="H497" s="87"/>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2"/>
      <c r="D498" s="2"/>
      <c r="E498" s="87"/>
      <c r="F498" s="87"/>
      <c r="G498" s="87"/>
      <c r="H498" s="87"/>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2"/>
      <c r="D499" s="2"/>
      <c r="E499" s="87"/>
      <c r="F499" s="87"/>
      <c r="G499" s="87"/>
      <c r="H499" s="87"/>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2"/>
      <c r="D500" s="2"/>
      <c r="E500" s="87"/>
      <c r="F500" s="87"/>
      <c r="G500" s="87"/>
      <c r="H500" s="87"/>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2"/>
      <c r="D501" s="2"/>
      <c r="E501" s="87"/>
      <c r="F501" s="87"/>
      <c r="G501" s="87"/>
      <c r="H501" s="87"/>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2"/>
      <c r="D502" s="2"/>
      <c r="E502" s="87"/>
      <c r="F502" s="87"/>
      <c r="G502" s="87"/>
      <c r="H502" s="87"/>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2"/>
      <c r="D503" s="2"/>
      <c r="E503" s="87"/>
      <c r="F503" s="87"/>
      <c r="G503" s="87"/>
      <c r="H503" s="87"/>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2"/>
      <c r="D504" s="2"/>
      <c r="E504" s="87"/>
      <c r="F504" s="87"/>
      <c r="G504" s="87"/>
      <c r="H504" s="87"/>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2"/>
      <c r="D505" s="2"/>
      <c r="E505" s="87"/>
      <c r="F505" s="87"/>
      <c r="G505" s="87"/>
      <c r="H505" s="87"/>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2"/>
      <c r="D506" s="2"/>
      <c r="E506" s="87"/>
      <c r="F506" s="87"/>
      <c r="G506" s="87"/>
      <c r="H506" s="87"/>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2"/>
      <c r="D507" s="2"/>
      <c r="E507" s="87"/>
      <c r="F507" s="87"/>
      <c r="G507" s="87"/>
      <c r="H507" s="87"/>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2"/>
      <c r="D508" s="2"/>
      <c r="E508" s="87"/>
      <c r="F508" s="87"/>
      <c r="G508" s="87"/>
      <c r="H508" s="87"/>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2"/>
      <c r="D509" s="2"/>
      <c r="E509" s="87"/>
      <c r="F509" s="87"/>
      <c r="G509" s="87"/>
      <c r="H509" s="87"/>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2"/>
      <c r="D510" s="2"/>
      <c r="E510" s="87"/>
      <c r="F510" s="87"/>
      <c r="G510" s="87"/>
      <c r="H510" s="87"/>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2"/>
      <c r="D511" s="2"/>
      <c r="E511" s="87"/>
      <c r="F511" s="87"/>
      <c r="G511" s="87"/>
      <c r="H511" s="87"/>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2"/>
      <c r="D512" s="2"/>
      <c r="E512" s="87"/>
      <c r="F512" s="87"/>
      <c r="G512" s="87"/>
      <c r="H512" s="87"/>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2"/>
      <c r="D513" s="2"/>
      <c r="E513" s="87"/>
      <c r="F513" s="87"/>
      <c r="G513" s="87"/>
      <c r="H513" s="87"/>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2"/>
      <c r="D514" s="2"/>
      <c r="E514" s="87"/>
      <c r="F514" s="87"/>
      <c r="G514" s="87"/>
      <c r="H514" s="87"/>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2"/>
      <c r="D515" s="2"/>
      <c r="E515" s="87"/>
      <c r="F515" s="87"/>
      <c r="G515" s="87"/>
      <c r="H515" s="87"/>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2"/>
      <c r="D516" s="2"/>
      <c r="E516" s="87"/>
      <c r="F516" s="87"/>
      <c r="G516" s="87"/>
      <c r="H516" s="87"/>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2"/>
      <c r="D517" s="2"/>
      <c r="E517" s="87"/>
      <c r="F517" s="87"/>
      <c r="G517" s="87"/>
      <c r="H517" s="87"/>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2"/>
      <c r="D518" s="2"/>
      <c r="E518" s="87"/>
      <c r="F518" s="87"/>
      <c r="G518" s="87"/>
      <c r="H518" s="87"/>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2"/>
      <c r="D519" s="2"/>
      <c r="E519" s="87"/>
      <c r="F519" s="87"/>
      <c r="G519" s="87"/>
      <c r="H519" s="87"/>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2"/>
      <c r="D520" s="2"/>
      <c r="E520" s="87"/>
      <c r="F520" s="87"/>
      <c r="G520" s="87"/>
      <c r="H520" s="87"/>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2"/>
      <c r="D521" s="2"/>
      <c r="E521" s="87"/>
      <c r="F521" s="87"/>
      <c r="G521" s="87"/>
      <c r="H521" s="87"/>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2"/>
      <c r="D522" s="2"/>
      <c r="E522" s="87"/>
      <c r="F522" s="87"/>
      <c r="G522" s="87"/>
      <c r="H522" s="87"/>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2"/>
      <c r="D523" s="2"/>
      <c r="E523" s="87"/>
      <c r="F523" s="87"/>
      <c r="G523" s="87"/>
      <c r="H523" s="87"/>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2"/>
      <c r="D524" s="2"/>
      <c r="E524" s="87"/>
      <c r="F524" s="87"/>
      <c r="G524" s="87"/>
      <c r="H524" s="87"/>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2"/>
      <c r="D525" s="2"/>
      <c r="E525" s="87"/>
      <c r="F525" s="87"/>
      <c r="G525" s="87"/>
      <c r="H525" s="87"/>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2"/>
      <c r="D526" s="2"/>
      <c r="E526" s="87"/>
      <c r="F526" s="87"/>
      <c r="G526" s="87"/>
      <c r="H526" s="87"/>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2"/>
      <c r="D527" s="2"/>
      <c r="E527" s="87"/>
      <c r="F527" s="87"/>
      <c r="G527" s="87"/>
      <c r="H527" s="87"/>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2"/>
      <c r="D528" s="2"/>
      <c r="E528" s="87"/>
      <c r="F528" s="87"/>
      <c r="G528" s="87"/>
      <c r="H528" s="87"/>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2"/>
      <c r="D529" s="2"/>
      <c r="E529" s="87"/>
      <c r="F529" s="87"/>
      <c r="G529" s="87"/>
      <c r="H529" s="87"/>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2"/>
      <c r="D530" s="2"/>
      <c r="E530" s="87"/>
      <c r="F530" s="87"/>
      <c r="G530" s="87"/>
      <c r="H530" s="87"/>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2"/>
      <c r="D531" s="2"/>
      <c r="E531" s="87"/>
      <c r="F531" s="87"/>
      <c r="G531" s="87"/>
      <c r="H531" s="87"/>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2"/>
      <c r="D532" s="2"/>
      <c r="E532" s="87"/>
      <c r="F532" s="87"/>
      <c r="G532" s="87"/>
      <c r="H532" s="87"/>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2"/>
      <c r="D533" s="2"/>
      <c r="E533" s="87"/>
      <c r="F533" s="87"/>
      <c r="G533" s="87"/>
      <c r="H533" s="87"/>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2"/>
      <c r="D534" s="2"/>
      <c r="E534" s="87"/>
      <c r="F534" s="87"/>
      <c r="G534" s="87"/>
      <c r="H534" s="87"/>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2"/>
      <c r="D535" s="2"/>
      <c r="E535" s="87"/>
      <c r="F535" s="87"/>
      <c r="G535" s="87"/>
      <c r="H535" s="87"/>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2"/>
      <c r="D536" s="2"/>
      <c r="E536" s="87"/>
      <c r="F536" s="87"/>
      <c r="G536" s="87"/>
      <c r="H536" s="87"/>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2"/>
      <c r="D537" s="2"/>
      <c r="E537" s="87"/>
      <c r="F537" s="87"/>
      <c r="G537" s="87"/>
      <c r="H537" s="87"/>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2"/>
      <c r="D538" s="2"/>
      <c r="E538" s="87"/>
      <c r="F538" s="87"/>
      <c r="G538" s="87"/>
      <c r="H538" s="87"/>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2"/>
      <c r="D539" s="2"/>
      <c r="E539" s="87"/>
      <c r="F539" s="87"/>
      <c r="G539" s="87"/>
      <c r="H539" s="87"/>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2"/>
      <c r="D540" s="2"/>
      <c r="E540" s="87"/>
      <c r="F540" s="87"/>
      <c r="G540" s="87"/>
      <c r="H540" s="87"/>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2"/>
      <c r="D541" s="2"/>
      <c r="E541" s="87"/>
      <c r="F541" s="87"/>
      <c r="G541" s="87"/>
      <c r="H541" s="87"/>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2"/>
      <c r="D542" s="2"/>
      <c r="E542" s="87"/>
      <c r="F542" s="87"/>
      <c r="G542" s="87"/>
      <c r="H542" s="87"/>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2"/>
      <c r="D543" s="2"/>
      <c r="E543" s="87"/>
      <c r="F543" s="87"/>
      <c r="G543" s="87"/>
      <c r="H543" s="87"/>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2"/>
      <c r="D544" s="2"/>
      <c r="E544" s="87"/>
      <c r="F544" s="87"/>
      <c r="G544" s="87"/>
      <c r="H544" s="87"/>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2"/>
      <c r="D545" s="2"/>
      <c r="E545" s="87"/>
      <c r="F545" s="87"/>
      <c r="G545" s="87"/>
      <c r="H545" s="87"/>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2"/>
      <c r="D546" s="2"/>
      <c r="E546" s="87"/>
      <c r="F546" s="87"/>
      <c r="G546" s="87"/>
      <c r="H546" s="87"/>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2"/>
      <c r="D547" s="2"/>
      <c r="E547" s="87"/>
      <c r="F547" s="87"/>
      <c r="G547" s="87"/>
      <c r="H547" s="87"/>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2"/>
      <c r="D548" s="2"/>
      <c r="E548" s="87"/>
      <c r="F548" s="87"/>
      <c r="G548" s="87"/>
      <c r="H548" s="87"/>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2"/>
      <c r="D549" s="2"/>
      <c r="E549" s="87"/>
      <c r="F549" s="87"/>
      <c r="G549" s="87"/>
      <c r="H549" s="87"/>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2"/>
      <c r="D550" s="2"/>
      <c r="E550" s="87"/>
      <c r="F550" s="87"/>
      <c r="G550" s="87"/>
      <c r="H550" s="87"/>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2"/>
      <c r="D551" s="2"/>
      <c r="E551" s="87"/>
      <c r="F551" s="87"/>
      <c r="G551" s="87"/>
      <c r="H551" s="87"/>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2"/>
      <c r="D552" s="2"/>
      <c r="E552" s="87"/>
      <c r="F552" s="87"/>
      <c r="G552" s="87"/>
      <c r="H552" s="87"/>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2"/>
      <c r="D553" s="2"/>
      <c r="E553" s="87"/>
      <c r="F553" s="87"/>
      <c r="G553" s="87"/>
      <c r="H553" s="87"/>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2"/>
      <c r="D554" s="2"/>
      <c r="E554" s="87"/>
      <c r="F554" s="87"/>
      <c r="G554" s="87"/>
      <c r="H554" s="87"/>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2"/>
      <c r="D555" s="2"/>
      <c r="E555" s="87"/>
      <c r="F555" s="87"/>
      <c r="G555" s="87"/>
      <c r="H555" s="87"/>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2"/>
      <c r="D556" s="2"/>
      <c r="E556" s="87"/>
      <c r="F556" s="87"/>
      <c r="G556" s="87"/>
      <c r="H556" s="87"/>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2"/>
      <c r="D557" s="2"/>
      <c r="E557" s="87"/>
      <c r="F557" s="87"/>
      <c r="G557" s="87"/>
      <c r="H557" s="87"/>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2"/>
      <c r="D558" s="2"/>
      <c r="E558" s="87"/>
      <c r="F558" s="87"/>
      <c r="G558" s="87"/>
      <c r="H558" s="87"/>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2"/>
      <c r="D559" s="2"/>
      <c r="E559" s="87"/>
      <c r="F559" s="87"/>
      <c r="G559" s="87"/>
      <c r="H559" s="87"/>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2"/>
      <c r="D560" s="2"/>
      <c r="E560" s="87"/>
      <c r="F560" s="87"/>
      <c r="G560" s="87"/>
      <c r="H560" s="87"/>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2"/>
      <c r="D561" s="2"/>
      <c r="E561" s="87"/>
      <c r="F561" s="87"/>
      <c r="G561" s="87"/>
      <c r="H561" s="87"/>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2"/>
      <c r="D562" s="2"/>
      <c r="E562" s="87"/>
      <c r="F562" s="87"/>
      <c r="G562" s="87"/>
      <c r="H562" s="87"/>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2"/>
      <c r="D563" s="2"/>
      <c r="E563" s="87"/>
      <c r="F563" s="87"/>
      <c r="G563" s="87"/>
      <c r="H563" s="87"/>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2"/>
      <c r="D564" s="2"/>
      <c r="E564" s="87"/>
      <c r="F564" s="87"/>
      <c r="G564" s="87"/>
      <c r="H564" s="87"/>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2"/>
      <c r="D565" s="2"/>
      <c r="E565" s="87"/>
      <c r="F565" s="87"/>
      <c r="G565" s="87"/>
      <c r="H565" s="87"/>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2"/>
      <c r="D566" s="2"/>
      <c r="E566" s="87"/>
      <c r="F566" s="87"/>
      <c r="G566" s="87"/>
      <c r="H566" s="87"/>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2"/>
      <c r="D567" s="2"/>
      <c r="E567" s="87"/>
      <c r="F567" s="87"/>
      <c r="G567" s="87"/>
      <c r="H567" s="87"/>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2"/>
      <c r="D568" s="2"/>
      <c r="E568" s="87"/>
      <c r="F568" s="87"/>
      <c r="G568" s="87"/>
      <c r="H568" s="87"/>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2"/>
      <c r="D569" s="2"/>
      <c r="E569" s="87"/>
      <c r="F569" s="87"/>
      <c r="G569" s="87"/>
      <c r="H569" s="87"/>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2"/>
      <c r="D570" s="2"/>
      <c r="E570" s="87"/>
      <c r="F570" s="87"/>
      <c r="G570" s="87"/>
      <c r="H570" s="87"/>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2"/>
      <c r="D571" s="2"/>
      <c r="E571" s="87"/>
      <c r="F571" s="87"/>
      <c r="G571" s="87"/>
      <c r="H571" s="87"/>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2"/>
      <c r="D572" s="2"/>
      <c r="E572" s="87"/>
      <c r="F572" s="87"/>
      <c r="G572" s="87"/>
      <c r="H572" s="87"/>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2"/>
      <c r="D573" s="2"/>
      <c r="E573" s="87"/>
      <c r="F573" s="87"/>
      <c r="G573" s="87"/>
      <c r="H573" s="87"/>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2"/>
      <c r="D574" s="2"/>
      <c r="E574" s="87"/>
      <c r="F574" s="87"/>
      <c r="G574" s="87"/>
      <c r="H574" s="87"/>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2"/>
      <c r="D575" s="2"/>
      <c r="E575" s="87"/>
      <c r="F575" s="87"/>
      <c r="G575" s="87"/>
      <c r="H575" s="87"/>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2"/>
      <c r="D576" s="2"/>
      <c r="E576" s="87"/>
      <c r="F576" s="87"/>
      <c r="G576" s="87"/>
      <c r="H576" s="87"/>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2"/>
      <c r="D577" s="2"/>
      <c r="E577" s="87"/>
      <c r="F577" s="87"/>
      <c r="G577" s="87"/>
      <c r="H577" s="87"/>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2"/>
      <c r="D578" s="2"/>
      <c r="E578" s="87"/>
      <c r="F578" s="87"/>
      <c r="G578" s="87"/>
      <c r="H578" s="87"/>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2"/>
      <c r="D579" s="2"/>
      <c r="E579" s="87"/>
      <c r="F579" s="87"/>
      <c r="G579" s="87"/>
      <c r="H579" s="87"/>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2"/>
      <c r="D580" s="2"/>
      <c r="E580" s="87"/>
      <c r="F580" s="87"/>
      <c r="G580" s="87"/>
      <c r="H580" s="87"/>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2"/>
      <c r="D581" s="2"/>
      <c r="E581" s="87"/>
      <c r="F581" s="87"/>
      <c r="G581" s="87"/>
      <c r="H581" s="87"/>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2"/>
      <c r="D582" s="2"/>
      <c r="E582" s="87"/>
      <c r="F582" s="87"/>
      <c r="G582" s="87"/>
      <c r="H582" s="87"/>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2"/>
      <c r="D583" s="2"/>
      <c r="E583" s="87"/>
      <c r="F583" s="87"/>
      <c r="G583" s="87"/>
      <c r="H583" s="87"/>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2"/>
      <c r="D584" s="2"/>
      <c r="E584" s="87"/>
      <c r="F584" s="87"/>
      <c r="G584" s="87"/>
      <c r="H584" s="87"/>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2"/>
      <c r="D585" s="2"/>
      <c r="E585" s="87"/>
      <c r="F585" s="87"/>
      <c r="G585" s="87"/>
      <c r="H585" s="87"/>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2"/>
      <c r="D586" s="2"/>
      <c r="E586" s="87"/>
      <c r="F586" s="87"/>
      <c r="G586" s="87"/>
      <c r="H586" s="87"/>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2"/>
      <c r="D587" s="2"/>
      <c r="E587" s="87"/>
      <c r="F587" s="87"/>
      <c r="G587" s="87"/>
      <c r="H587" s="87"/>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2"/>
      <c r="D588" s="2"/>
      <c r="E588" s="87"/>
      <c r="F588" s="87"/>
      <c r="G588" s="87"/>
      <c r="H588" s="87"/>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2"/>
      <c r="D589" s="2"/>
      <c r="E589" s="87"/>
      <c r="F589" s="87"/>
      <c r="G589" s="87"/>
      <c r="H589" s="87"/>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2"/>
      <c r="D590" s="2"/>
      <c r="E590" s="87"/>
      <c r="F590" s="87"/>
      <c r="G590" s="87"/>
      <c r="H590" s="87"/>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2"/>
      <c r="D591" s="2"/>
      <c r="E591" s="87"/>
      <c r="F591" s="87"/>
      <c r="G591" s="87"/>
      <c r="H591" s="87"/>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2"/>
      <c r="D592" s="2"/>
      <c r="E592" s="87"/>
      <c r="F592" s="87"/>
      <c r="G592" s="87"/>
      <c r="H592" s="87"/>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2"/>
      <c r="D593" s="2"/>
      <c r="E593" s="87"/>
      <c r="F593" s="87"/>
      <c r="G593" s="87"/>
      <c r="H593" s="87"/>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2"/>
      <c r="D594" s="2"/>
      <c r="E594" s="87"/>
      <c r="F594" s="87"/>
      <c r="G594" s="87"/>
      <c r="H594" s="87"/>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2"/>
      <c r="D595" s="2"/>
      <c r="E595" s="87"/>
      <c r="F595" s="87"/>
      <c r="G595" s="87"/>
      <c r="H595" s="87"/>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2"/>
      <c r="D596" s="2"/>
      <c r="E596" s="87"/>
      <c r="F596" s="87"/>
      <c r="G596" s="87"/>
      <c r="H596" s="87"/>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2"/>
      <c r="D597" s="2"/>
      <c r="E597" s="87"/>
      <c r="F597" s="87"/>
      <c r="G597" s="87"/>
      <c r="H597" s="87"/>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2"/>
      <c r="D598" s="2"/>
      <c r="E598" s="87"/>
      <c r="F598" s="87"/>
      <c r="G598" s="87"/>
      <c r="H598" s="87"/>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2"/>
      <c r="D599" s="2"/>
      <c r="E599" s="87"/>
      <c r="F599" s="87"/>
      <c r="G599" s="87"/>
      <c r="H599" s="87"/>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2"/>
      <c r="D600" s="2"/>
      <c r="E600" s="87"/>
      <c r="F600" s="87"/>
      <c r="G600" s="87"/>
      <c r="H600" s="87"/>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2"/>
      <c r="D601" s="2"/>
      <c r="E601" s="87"/>
      <c r="F601" s="87"/>
      <c r="G601" s="87"/>
      <c r="H601" s="87"/>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2"/>
      <c r="D602" s="2"/>
      <c r="E602" s="87"/>
      <c r="F602" s="87"/>
      <c r="G602" s="87"/>
      <c r="H602" s="87"/>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2"/>
      <c r="D603" s="2"/>
      <c r="E603" s="87"/>
      <c r="F603" s="87"/>
      <c r="G603" s="87"/>
      <c r="H603" s="87"/>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2"/>
      <c r="D604" s="2"/>
      <c r="E604" s="87"/>
      <c r="F604" s="87"/>
      <c r="G604" s="87"/>
      <c r="H604" s="87"/>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2"/>
      <c r="D605" s="2"/>
      <c r="E605" s="87"/>
      <c r="F605" s="87"/>
      <c r="G605" s="87"/>
      <c r="H605" s="87"/>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2"/>
      <c r="D606" s="2"/>
      <c r="E606" s="87"/>
      <c r="F606" s="87"/>
      <c r="G606" s="87"/>
      <c r="H606" s="87"/>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2"/>
      <c r="D607" s="2"/>
      <c r="E607" s="87"/>
      <c r="F607" s="87"/>
      <c r="G607" s="87"/>
      <c r="H607" s="87"/>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2"/>
      <c r="D608" s="2"/>
      <c r="E608" s="87"/>
      <c r="F608" s="87"/>
      <c r="G608" s="87"/>
      <c r="H608" s="87"/>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2"/>
      <c r="D609" s="2"/>
      <c r="E609" s="87"/>
      <c r="F609" s="87"/>
      <c r="G609" s="87"/>
      <c r="H609" s="87"/>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2"/>
      <c r="D610" s="2"/>
      <c r="E610" s="87"/>
      <c r="F610" s="87"/>
      <c r="G610" s="87"/>
      <c r="H610" s="87"/>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2"/>
      <c r="D611" s="2"/>
      <c r="E611" s="87"/>
      <c r="F611" s="87"/>
      <c r="G611" s="87"/>
      <c r="H611" s="87"/>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2"/>
      <c r="D612" s="2"/>
      <c r="E612" s="87"/>
      <c r="F612" s="87"/>
      <c r="G612" s="87"/>
      <c r="H612" s="87"/>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2"/>
      <c r="D613" s="2"/>
      <c r="E613" s="87"/>
      <c r="F613" s="87"/>
      <c r="G613" s="87"/>
      <c r="H613" s="87"/>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2"/>
      <c r="D614" s="2"/>
      <c r="E614" s="87"/>
      <c r="F614" s="87"/>
      <c r="G614" s="87"/>
      <c r="H614" s="87"/>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2"/>
      <c r="D615" s="2"/>
      <c r="E615" s="87"/>
      <c r="F615" s="87"/>
      <c r="G615" s="87"/>
      <c r="H615" s="87"/>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2"/>
      <c r="D616" s="2"/>
      <c r="E616" s="87"/>
      <c r="F616" s="87"/>
      <c r="G616" s="87"/>
      <c r="H616" s="87"/>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2"/>
      <c r="D617" s="2"/>
      <c r="E617" s="87"/>
      <c r="F617" s="87"/>
      <c r="G617" s="87"/>
      <c r="H617" s="87"/>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2"/>
      <c r="D618" s="2"/>
      <c r="E618" s="87"/>
      <c r="F618" s="87"/>
      <c r="G618" s="87"/>
      <c r="H618" s="87"/>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2"/>
      <c r="D619" s="2"/>
      <c r="E619" s="87"/>
      <c r="F619" s="87"/>
      <c r="G619" s="87"/>
      <c r="H619" s="87"/>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2"/>
      <c r="D620" s="2"/>
      <c r="E620" s="87"/>
      <c r="F620" s="87"/>
      <c r="G620" s="87"/>
      <c r="H620" s="87"/>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2"/>
      <c r="D621" s="2"/>
      <c r="E621" s="87"/>
      <c r="F621" s="87"/>
      <c r="G621" s="87"/>
      <c r="H621" s="87"/>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2"/>
      <c r="D622" s="2"/>
      <c r="E622" s="87"/>
      <c r="F622" s="87"/>
      <c r="G622" s="87"/>
      <c r="H622" s="87"/>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2"/>
      <c r="D623" s="2"/>
      <c r="E623" s="87"/>
      <c r="F623" s="87"/>
      <c r="G623" s="87"/>
      <c r="H623" s="87"/>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2"/>
      <c r="D624" s="2"/>
      <c r="E624" s="87"/>
      <c r="F624" s="87"/>
      <c r="G624" s="87"/>
      <c r="H624" s="87"/>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2"/>
      <c r="D625" s="2"/>
      <c r="E625" s="87"/>
      <c r="F625" s="87"/>
      <c r="G625" s="87"/>
      <c r="H625" s="87"/>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2"/>
      <c r="D626" s="2"/>
      <c r="E626" s="87"/>
      <c r="F626" s="87"/>
      <c r="G626" s="87"/>
      <c r="H626" s="87"/>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2"/>
      <c r="D627" s="2"/>
      <c r="E627" s="87"/>
      <c r="F627" s="87"/>
      <c r="G627" s="87"/>
      <c r="H627" s="87"/>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2"/>
      <c r="D628" s="2"/>
      <c r="E628" s="87"/>
      <c r="F628" s="87"/>
      <c r="G628" s="87"/>
      <c r="H628" s="87"/>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2"/>
      <c r="D629" s="2"/>
      <c r="E629" s="87"/>
      <c r="F629" s="87"/>
      <c r="G629" s="87"/>
      <c r="H629" s="87"/>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2"/>
      <c r="D630" s="2"/>
      <c r="E630" s="87"/>
      <c r="F630" s="87"/>
      <c r="G630" s="87"/>
      <c r="H630" s="87"/>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2"/>
      <c r="D631" s="2"/>
      <c r="E631" s="87"/>
      <c r="F631" s="87"/>
      <c r="G631" s="87"/>
      <c r="H631" s="87"/>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2"/>
      <c r="D632" s="2"/>
      <c r="E632" s="87"/>
      <c r="F632" s="87"/>
      <c r="G632" s="87"/>
      <c r="H632" s="87"/>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2"/>
      <c r="D633" s="2"/>
      <c r="E633" s="87"/>
      <c r="F633" s="87"/>
      <c r="G633" s="87"/>
      <c r="H633" s="87"/>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2"/>
      <c r="D634" s="2"/>
      <c r="E634" s="87"/>
      <c r="F634" s="87"/>
      <c r="G634" s="87"/>
      <c r="H634" s="87"/>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2"/>
      <c r="D635" s="2"/>
      <c r="E635" s="87"/>
      <c r="F635" s="87"/>
      <c r="G635" s="87"/>
      <c r="H635" s="87"/>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2"/>
      <c r="D636" s="2"/>
      <c r="E636" s="87"/>
      <c r="F636" s="87"/>
      <c r="G636" s="87"/>
      <c r="H636" s="87"/>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2"/>
      <c r="D637" s="2"/>
      <c r="E637" s="87"/>
      <c r="F637" s="87"/>
      <c r="G637" s="87"/>
      <c r="H637" s="87"/>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2"/>
      <c r="D638" s="2"/>
      <c r="E638" s="87"/>
      <c r="F638" s="87"/>
      <c r="G638" s="87"/>
      <c r="H638" s="87"/>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2"/>
      <c r="D639" s="2"/>
      <c r="E639" s="87"/>
      <c r="F639" s="87"/>
      <c r="G639" s="87"/>
      <c r="H639" s="87"/>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2"/>
      <c r="D640" s="2"/>
      <c r="E640" s="87"/>
      <c r="F640" s="87"/>
      <c r="G640" s="87"/>
      <c r="H640" s="87"/>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2"/>
      <c r="D641" s="2"/>
      <c r="E641" s="87"/>
      <c r="F641" s="87"/>
      <c r="G641" s="87"/>
      <c r="H641" s="87"/>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2"/>
      <c r="D642" s="2"/>
      <c r="E642" s="87"/>
      <c r="F642" s="87"/>
      <c r="G642" s="87"/>
      <c r="H642" s="87"/>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2"/>
      <c r="D643" s="2"/>
      <c r="E643" s="87"/>
      <c r="F643" s="87"/>
      <c r="G643" s="87"/>
      <c r="H643" s="87"/>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2"/>
      <c r="D644" s="2"/>
      <c r="E644" s="87"/>
      <c r="F644" s="87"/>
      <c r="G644" s="87"/>
      <c r="H644" s="87"/>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2"/>
      <c r="D645" s="2"/>
      <c r="E645" s="87"/>
      <c r="F645" s="87"/>
      <c r="G645" s="87"/>
      <c r="H645" s="87"/>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2"/>
      <c r="D646" s="2"/>
      <c r="E646" s="87"/>
      <c r="F646" s="87"/>
      <c r="G646" s="87"/>
      <c r="H646" s="87"/>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2"/>
      <c r="D647" s="2"/>
      <c r="E647" s="87"/>
      <c r="F647" s="87"/>
      <c r="G647" s="87"/>
      <c r="H647" s="87"/>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2"/>
      <c r="D648" s="2"/>
      <c r="E648" s="87"/>
      <c r="F648" s="87"/>
      <c r="G648" s="87"/>
      <c r="H648" s="87"/>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2"/>
      <c r="D649" s="2"/>
      <c r="E649" s="87"/>
      <c r="F649" s="87"/>
      <c r="G649" s="87"/>
      <c r="H649" s="87"/>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2"/>
      <c r="D650" s="2"/>
      <c r="E650" s="87"/>
      <c r="F650" s="87"/>
      <c r="G650" s="87"/>
      <c r="H650" s="87"/>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2"/>
      <c r="D651" s="2"/>
      <c r="E651" s="87"/>
      <c r="F651" s="87"/>
      <c r="G651" s="87"/>
      <c r="H651" s="87"/>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2"/>
      <c r="D652" s="2"/>
      <c r="E652" s="87"/>
      <c r="F652" s="87"/>
      <c r="G652" s="87"/>
      <c r="H652" s="87"/>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2"/>
      <c r="D653" s="2"/>
      <c r="E653" s="87"/>
      <c r="F653" s="87"/>
      <c r="G653" s="87"/>
      <c r="H653" s="87"/>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2"/>
      <c r="D654" s="2"/>
      <c r="E654" s="87"/>
      <c r="F654" s="87"/>
      <c r="G654" s="87"/>
      <c r="H654" s="87"/>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2"/>
      <c r="D655" s="2"/>
      <c r="E655" s="87"/>
      <c r="F655" s="87"/>
      <c r="G655" s="87"/>
      <c r="H655" s="87"/>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2"/>
      <c r="D656" s="2"/>
      <c r="E656" s="87"/>
      <c r="F656" s="87"/>
      <c r="G656" s="87"/>
      <c r="H656" s="87"/>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2"/>
      <c r="D657" s="2"/>
      <c r="E657" s="87"/>
      <c r="F657" s="87"/>
      <c r="G657" s="87"/>
      <c r="H657" s="87"/>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2"/>
      <c r="D658" s="2"/>
      <c r="E658" s="87"/>
      <c r="F658" s="87"/>
      <c r="G658" s="87"/>
      <c r="H658" s="87"/>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2"/>
      <c r="D659" s="2"/>
      <c r="E659" s="87"/>
      <c r="F659" s="87"/>
      <c r="G659" s="87"/>
      <c r="H659" s="87"/>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2"/>
      <c r="D660" s="2"/>
      <c r="E660" s="87"/>
      <c r="F660" s="87"/>
      <c r="G660" s="87"/>
      <c r="H660" s="87"/>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2"/>
      <c r="D661" s="2"/>
      <c r="E661" s="87"/>
      <c r="F661" s="87"/>
      <c r="G661" s="87"/>
      <c r="H661" s="87"/>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2"/>
      <c r="D662" s="2"/>
      <c r="E662" s="87"/>
      <c r="F662" s="87"/>
      <c r="G662" s="87"/>
      <c r="H662" s="87"/>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2"/>
      <c r="D663" s="2"/>
      <c r="E663" s="87"/>
      <c r="F663" s="87"/>
      <c r="G663" s="87"/>
      <c r="H663" s="87"/>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2"/>
      <c r="D664" s="2"/>
      <c r="E664" s="87"/>
      <c r="F664" s="87"/>
      <c r="G664" s="87"/>
      <c r="H664" s="87"/>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2"/>
      <c r="D665" s="2"/>
      <c r="E665" s="87"/>
      <c r="F665" s="87"/>
      <c r="G665" s="87"/>
      <c r="H665" s="87"/>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2"/>
      <c r="D666" s="2"/>
      <c r="E666" s="87"/>
      <c r="F666" s="87"/>
      <c r="G666" s="87"/>
      <c r="H666" s="87"/>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2"/>
      <c r="D667" s="2"/>
      <c r="E667" s="87"/>
      <c r="F667" s="87"/>
      <c r="G667" s="87"/>
      <c r="H667" s="87"/>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2"/>
      <c r="D668" s="2"/>
      <c r="E668" s="87"/>
      <c r="F668" s="87"/>
      <c r="G668" s="87"/>
      <c r="H668" s="87"/>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2"/>
      <c r="D669" s="2"/>
      <c r="E669" s="87"/>
      <c r="F669" s="87"/>
      <c r="G669" s="87"/>
      <c r="H669" s="87"/>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2"/>
      <c r="D670" s="2"/>
      <c r="E670" s="87"/>
      <c r="F670" s="87"/>
      <c r="G670" s="87"/>
      <c r="H670" s="87"/>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2"/>
      <c r="D671" s="2"/>
      <c r="E671" s="87"/>
      <c r="F671" s="87"/>
      <c r="G671" s="87"/>
      <c r="H671" s="87"/>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2"/>
      <c r="D672" s="2"/>
      <c r="E672" s="87"/>
      <c r="F672" s="87"/>
      <c r="G672" s="87"/>
      <c r="H672" s="87"/>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2"/>
      <c r="D673" s="2"/>
      <c r="E673" s="87"/>
      <c r="F673" s="87"/>
      <c r="G673" s="87"/>
      <c r="H673" s="87"/>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2"/>
      <c r="D674" s="2"/>
      <c r="E674" s="87"/>
      <c r="F674" s="87"/>
      <c r="G674" s="87"/>
      <c r="H674" s="87"/>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2"/>
      <c r="D675" s="2"/>
      <c r="E675" s="87"/>
      <c r="F675" s="87"/>
      <c r="G675" s="87"/>
      <c r="H675" s="87"/>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2"/>
      <c r="D676" s="2"/>
      <c r="E676" s="87"/>
      <c r="F676" s="87"/>
      <c r="G676" s="87"/>
      <c r="H676" s="87"/>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2"/>
      <c r="D677" s="2"/>
      <c r="E677" s="87"/>
      <c r="F677" s="87"/>
      <c r="G677" s="87"/>
      <c r="H677" s="87"/>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2"/>
      <c r="D678" s="2"/>
      <c r="E678" s="87"/>
      <c r="F678" s="87"/>
      <c r="G678" s="87"/>
      <c r="H678" s="87"/>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2"/>
      <c r="D679" s="2"/>
      <c r="E679" s="87"/>
      <c r="F679" s="87"/>
      <c r="G679" s="87"/>
      <c r="H679" s="87"/>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2"/>
      <c r="D680" s="2"/>
      <c r="E680" s="87"/>
      <c r="F680" s="87"/>
      <c r="G680" s="87"/>
      <c r="H680" s="87"/>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2"/>
      <c r="D681" s="2"/>
      <c r="E681" s="87"/>
      <c r="F681" s="87"/>
      <c r="G681" s="87"/>
      <c r="H681" s="87"/>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2"/>
      <c r="D682" s="2"/>
      <c r="E682" s="87"/>
      <c r="F682" s="87"/>
      <c r="G682" s="87"/>
      <c r="H682" s="87"/>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2"/>
      <c r="D683" s="2"/>
      <c r="E683" s="87"/>
      <c r="F683" s="87"/>
      <c r="G683" s="87"/>
      <c r="H683" s="87"/>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2"/>
      <c r="D684" s="2"/>
      <c r="E684" s="87"/>
      <c r="F684" s="87"/>
      <c r="G684" s="87"/>
      <c r="H684" s="87"/>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2"/>
      <c r="D685" s="2"/>
      <c r="E685" s="87"/>
      <c r="F685" s="87"/>
      <c r="G685" s="87"/>
      <c r="H685" s="87"/>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2"/>
      <c r="D686" s="2"/>
      <c r="E686" s="87"/>
      <c r="F686" s="87"/>
      <c r="G686" s="87"/>
      <c r="H686" s="87"/>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2"/>
      <c r="D687" s="2"/>
      <c r="E687" s="87"/>
      <c r="F687" s="87"/>
      <c r="G687" s="87"/>
      <c r="H687" s="87"/>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2"/>
      <c r="D688" s="2"/>
      <c r="E688" s="87"/>
      <c r="F688" s="87"/>
      <c r="G688" s="87"/>
      <c r="H688" s="87"/>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2"/>
      <c r="D689" s="2"/>
      <c r="E689" s="87"/>
      <c r="F689" s="87"/>
      <c r="G689" s="87"/>
      <c r="H689" s="87"/>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2"/>
      <c r="D690" s="2"/>
      <c r="E690" s="87"/>
      <c r="F690" s="87"/>
      <c r="G690" s="87"/>
      <c r="H690" s="87"/>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2"/>
      <c r="D691" s="2"/>
      <c r="E691" s="87"/>
      <c r="F691" s="87"/>
      <c r="G691" s="87"/>
      <c r="H691" s="87"/>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2"/>
      <c r="D692" s="2"/>
      <c r="E692" s="87"/>
      <c r="F692" s="87"/>
      <c r="G692" s="87"/>
      <c r="H692" s="87"/>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2"/>
      <c r="D693" s="2"/>
      <c r="E693" s="87"/>
      <c r="F693" s="87"/>
      <c r="G693" s="87"/>
      <c r="H693" s="87"/>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2"/>
      <c r="D694" s="2"/>
      <c r="E694" s="87"/>
      <c r="F694" s="87"/>
      <c r="G694" s="87"/>
      <c r="H694" s="87"/>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2"/>
      <c r="D695" s="2"/>
      <c r="E695" s="87"/>
      <c r="F695" s="87"/>
      <c r="G695" s="87"/>
      <c r="H695" s="87"/>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2"/>
      <c r="D696" s="2"/>
      <c r="E696" s="87"/>
      <c r="F696" s="87"/>
      <c r="G696" s="87"/>
      <c r="H696" s="87"/>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2"/>
      <c r="D697" s="2"/>
      <c r="E697" s="87"/>
      <c r="F697" s="87"/>
      <c r="G697" s="87"/>
      <c r="H697" s="87"/>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2"/>
      <c r="D698" s="2"/>
      <c r="E698" s="87"/>
      <c r="F698" s="87"/>
      <c r="G698" s="87"/>
      <c r="H698" s="87"/>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2"/>
      <c r="D699" s="2"/>
      <c r="E699" s="87"/>
      <c r="F699" s="87"/>
      <c r="G699" s="87"/>
      <c r="H699" s="87"/>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2"/>
      <c r="D700" s="2"/>
      <c r="E700" s="87"/>
      <c r="F700" s="87"/>
      <c r="G700" s="87"/>
      <c r="H700" s="87"/>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2"/>
      <c r="D701" s="2"/>
      <c r="E701" s="87"/>
      <c r="F701" s="87"/>
      <c r="G701" s="87"/>
      <c r="H701" s="87"/>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2"/>
      <c r="D702" s="2"/>
      <c r="E702" s="87"/>
      <c r="F702" s="87"/>
      <c r="G702" s="87"/>
      <c r="H702" s="87"/>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2"/>
      <c r="D703" s="2"/>
      <c r="E703" s="87"/>
      <c r="F703" s="87"/>
      <c r="G703" s="87"/>
      <c r="H703" s="87"/>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2"/>
      <c r="D704" s="2"/>
      <c r="E704" s="87"/>
      <c r="F704" s="87"/>
      <c r="G704" s="87"/>
      <c r="H704" s="87"/>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2"/>
      <c r="D705" s="2"/>
      <c r="E705" s="87"/>
      <c r="F705" s="87"/>
      <c r="G705" s="87"/>
      <c r="H705" s="87"/>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2"/>
      <c r="D706" s="2"/>
      <c r="E706" s="87"/>
      <c r="F706" s="87"/>
      <c r="G706" s="87"/>
      <c r="H706" s="87"/>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2"/>
      <c r="D707" s="2"/>
      <c r="E707" s="87"/>
      <c r="F707" s="87"/>
      <c r="G707" s="87"/>
      <c r="H707" s="87"/>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2"/>
      <c r="D708" s="2"/>
      <c r="E708" s="87"/>
      <c r="F708" s="87"/>
      <c r="G708" s="87"/>
      <c r="H708" s="87"/>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2"/>
      <c r="D709" s="2"/>
      <c r="E709" s="87"/>
      <c r="F709" s="87"/>
      <c r="G709" s="87"/>
      <c r="H709" s="87"/>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2"/>
      <c r="D710" s="2"/>
      <c r="E710" s="87"/>
      <c r="F710" s="87"/>
      <c r="G710" s="87"/>
      <c r="H710" s="87"/>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2"/>
      <c r="D711" s="2"/>
      <c r="E711" s="87"/>
      <c r="F711" s="87"/>
      <c r="G711" s="87"/>
      <c r="H711" s="87"/>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2"/>
      <c r="D712" s="2"/>
      <c r="E712" s="87"/>
      <c r="F712" s="87"/>
      <c r="G712" s="87"/>
      <c r="H712" s="87"/>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2"/>
      <c r="D713" s="2"/>
      <c r="E713" s="87"/>
      <c r="F713" s="87"/>
      <c r="G713" s="87"/>
      <c r="H713" s="87"/>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2"/>
      <c r="D714" s="2"/>
      <c r="E714" s="87"/>
      <c r="F714" s="87"/>
      <c r="G714" s="87"/>
      <c r="H714" s="87"/>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2"/>
      <c r="D715" s="2"/>
      <c r="E715" s="87"/>
      <c r="F715" s="87"/>
      <c r="G715" s="87"/>
      <c r="H715" s="87"/>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2"/>
      <c r="D716" s="2"/>
      <c r="E716" s="87"/>
      <c r="F716" s="87"/>
      <c r="G716" s="87"/>
      <c r="H716" s="87"/>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2"/>
      <c r="D717" s="2"/>
      <c r="E717" s="87"/>
      <c r="F717" s="87"/>
      <c r="G717" s="87"/>
      <c r="H717" s="87"/>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2"/>
      <c r="D718" s="2"/>
      <c r="E718" s="87"/>
      <c r="F718" s="87"/>
      <c r="G718" s="87"/>
      <c r="H718" s="87"/>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2"/>
      <c r="D719" s="2"/>
      <c r="E719" s="87"/>
      <c r="F719" s="87"/>
      <c r="G719" s="87"/>
      <c r="H719" s="87"/>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2"/>
      <c r="D720" s="2"/>
      <c r="E720" s="87"/>
      <c r="F720" s="87"/>
      <c r="G720" s="87"/>
      <c r="H720" s="87"/>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2"/>
      <c r="D721" s="2"/>
      <c r="E721" s="87"/>
      <c r="F721" s="87"/>
      <c r="G721" s="87"/>
      <c r="H721" s="87"/>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2"/>
      <c r="D722" s="2"/>
      <c r="E722" s="87"/>
      <c r="F722" s="87"/>
      <c r="G722" s="87"/>
      <c r="H722" s="87"/>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2"/>
      <c r="D723" s="2"/>
      <c r="E723" s="87"/>
      <c r="F723" s="87"/>
      <c r="G723" s="87"/>
      <c r="H723" s="87"/>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2"/>
      <c r="D724" s="2"/>
      <c r="E724" s="87"/>
      <c r="F724" s="87"/>
      <c r="G724" s="87"/>
      <c r="H724" s="87"/>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2"/>
      <c r="D725" s="2"/>
      <c r="E725" s="87"/>
      <c r="F725" s="87"/>
      <c r="G725" s="87"/>
      <c r="H725" s="87"/>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2"/>
      <c r="D726" s="2"/>
      <c r="E726" s="87"/>
      <c r="F726" s="87"/>
      <c r="G726" s="87"/>
      <c r="H726" s="87"/>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2"/>
      <c r="D727" s="2"/>
      <c r="E727" s="87"/>
      <c r="F727" s="87"/>
      <c r="G727" s="87"/>
      <c r="H727" s="87"/>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2"/>
      <c r="D728" s="2"/>
      <c r="E728" s="87"/>
      <c r="F728" s="87"/>
      <c r="G728" s="87"/>
      <c r="H728" s="87"/>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2"/>
      <c r="D729" s="2"/>
      <c r="E729" s="87"/>
      <c r="F729" s="87"/>
      <c r="G729" s="87"/>
      <c r="H729" s="87"/>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2"/>
      <c r="D730" s="2"/>
      <c r="E730" s="87"/>
      <c r="F730" s="87"/>
      <c r="G730" s="87"/>
      <c r="H730" s="87"/>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2"/>
      <c r="D731" s="2"/>
      <c r="E731" s="87"/>
      <c r="F731" s="87"/>
      <c r="G731" s="87"/>
      <c r="H731" s="87"/>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2"/>
      <c r="D732" s="2"/>
      <c r="E732" s="87"/>
      <c r="F732" s="87"/>
      <c r="G732" s="87"/>
      <c r="H732" s="87"/>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2"/>
      <c r="D733" s="2"/>
      <c r="E733" s="87"/>
      <c r="F733" s="87"/>
      <c r="G733" s="87"/>
      <c r="H733" s="87"/>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2"/>
      <c r="D734" s="2"/>
      <c r="E734" s="87"/>
      <c r="F734" s="87"/>
      <c r="G734" s="87"/>
      <c r="H734" s="87"/>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2"/>
      <c r="D735" s="2"/>
      <c r="E735" s="87"/>
      <c r="F735" s="87"/>
      <c r="G735" s="87"/>
      <c r="H735" s="87"/>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2"/>
      <c r="D736" s="2"/>
      <c r="E736" s="87"/>
      <c r="F736" s="87"/>
      <c r="G736" s="87"/>
      <c r="H736" s="87"/>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2"/>
      <c r="D737" s="2"/>
      <c r="E737" s="87"/>
      <c r="F737" s="87"/>
      <c r="G737" s="87"/>
      <c r="H737" s="87"/>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2"/>
      <c r="D738" s="2"/>
      <c r="E738" s="87"/>
      <c r="F738" s="87"/>
      <c r="G738" s="87"/>
      <c r="H738" s="87"/>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2"/>
      <c r="D739" s="2"/>
      <c r="E739" s="87"/>
      <c r="F739" s="87"/>
      <c r="G739" s="87"/>
      <c r="H739" s="87"/>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2"/>
      <c r="D740" s="2"/>
      <c r="E740" s="87"/>
      <c r="F740" s="87"/>
      <c r="G740" s="87"/>
      <c r="H740" s="87"/>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2"/>
      <c r="D741" s="2"/>
      <c r="E741" s="87"/>
      <c r="F741" s="87"/>
      <c r="G741" s="87"/>
      <c r="H741" s="87"/>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2"/>
      <c r="D742" s="2"/>
      <c r="E742" s="87"/>
      <c r="F742" s="87"/>
      <c r="G742" s="87"/>
      <c r="H742" s="87"/>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2"/>
      <c r="D743" s="2"/>
      <c r="E743" s="87"/>
      <c r="F743" s="87"/>
      <c r="G743" s="87"/>
      <c r="H743" s="87"/>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2"/>
      <c r="D744" s="2"/>
      <c r="E744" s="87"/>
      <c r="F744" s="87"/>
      <c r="G744" s="87"/>
      <c r="H744" s="87"/>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2"/>
      <c r="D745" s="2"/>
      <c r="E745" s="87"/>
      <c r="F745" s="87"/>
      <c r="G745" s="87"/>
      <c r="H745" s="87"/>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2"/>
      <c r="D746" s="2"/>
      <c r="E746" s="87"/>
      <c r="F746" s="87"/>
      <c r="G746" s="87"/>
      <c r="H746" s="87"/>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2"/>
      <c r="D747" s="2"/>
      <c r="E747" s="87"/>
      <c r="F747" s="87"/>
      <c r="G747" s="87"/>
      <c r="H747" s="87"/>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2"/>
      <c r="D748" s="2"/>
      <c r="E748" s="87"/>
      <c r="F748" s="87"/>
      <c r="G748" s="87"/>
      <c r="H748" s="87"/>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2"/>
      <c r="D749" s="2"/>
      <c r="E749" s="87"/>
      <c r="F749" s="87"/>
      <c r="G749" s="87"/>
      <c r="H749" s="87"/>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2"/>
      <c r="D750" s="2"/>
      <c r="E750" s="87"/>
      <c r="F750" s="87"/>
      <c r="G750" s="87"/>
      <c r="H750" s="87"/>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2"/>
      <c r="D751" s="2"/>
      <c r="E751" s="87"/>
      <c r="F751" s="87"/>
      <c r="G751" s="87"/>
      <c r="H751" s="87"/>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2"/>
      <c r="D752" s="2"/>
      <c r="E752" s="87"/>
      <c r="F752" s="87"/>
      <c r="G752" s="87"/>
      <c r="H752" s="87"/>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2"/>
      <c r="D753" s="2"/>
      <c r="E753" s="87"/>
      <c r="F753" s="87"/>
      <c r="G753" s="87"/>
      <c r="H753" s="87"/>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2"/>
      <c r="D754" s="2"/>
      <c r="E754" s="87"/>
      <c r="F754" s="87"/>
      <c r="G754" s="87"/>
      <c r="H754" s="87"/>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2"/>
      <c r="D755" s="2"/>
      <c r="E755" s="87"/>
      <c r="F755" s="87"/>
      <c r="G755" s="87"/>
      <c r="H755" s="87"/>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2"/>
      <c r="D756" s="2"/>
      <c r="E756" s="87"/>
      <c r="F756" s="87"/>
      <c r="G756" s="87"/>
      <c r="H756" s="87"/>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2"/>
      <c r="D757" s="2"/>
      <c r="E757" s="87"/>
      <c r="F757" s="87"/>
      <c r="G757" s="87"/>
      <c r="H757" s="87"/>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2"/>
      <c r="D758" s="2"/>
      <c r="E758" s="87"/>
      <c r="F758" s="87"/>
      <c r="G758" s="87"/>
      <c r="H758" s="87"/>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2"/>
      <c r="D759" s="2"/>
      <c r="E759" s="87"/>
      <c r="F759" s="87"/>
      <c r="G759" s="87"/>
      <c r="H759" s="87"/>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2"/>
      <c r="D760" s="2"/>
      <c r="E760" s="87"/>
      <c r="F760" s="87"/>
      <c r="G760" s="87"/>
      <c r="H760" s="87"/>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2"/>
      <c r="D761" s="2"/>
      <c r="E761" s="87"/>
      <c r="F761" s="87"/>
      <c r="G761" s="87"/>
      <c r="H761" s="87"/>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2"/>
      <c r="D762" s="2"/>
      <c r="E762" s="87"/>
      <c r="F762" s="87"/>
      <c r="G762" s="87"/>
      <c r="H762" s="87"/>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2"/>
      <c r="D763" s="2"/>
      <c r="E763" s="87"/>
      <c r="F763" s="87"/>
      <c r="G763" s="87"/>
      <c r="H763" s="87"/>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2"/>
      <c r="D764" s="2"/>
      <c r="E764" s="87"/>
      <c r="F764" s="87"/>
      <c r="G764" s="87"/>
      <c r="H764" s="87"/>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2"/>
      <c r="D765" s="2"/>
      <c r="E765" s="87"/>
      <c r="F765" s="87"/>
      <c r="G765" s="87"/>
      <c r="H765" s="87"/>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2"/>
      <c r="D766" s="2"/>
      <c r="E766" s="87"/>
      <c r="F766" s="87"/>
      <c r="G766" s="87"/>
      <c r="H766" s="87"/>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2"/>
      <c r="D767" s="2"/>
      <c r="E767" s="87"/>
      <c r="F767" s="87"/>
      <c r="G767" s="87"/>
      <c r="H767" s="87"/>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2"/>
      <c r="D768" s="2"/>
      <c r="E768" s="87"/>
      <c r="F768" s="87"/>
      <c r="G768" s="87"/>
      <c r="H768" s="87"/>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2"/>
      <c r="D769" s="2"/>
      <c r="E769" s="87"/>
      <c r="F769" s="87"/>
      <c r="G769" s="87"/>
      <c r="H769" s="87"/>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2"/>
      <c r="D770" s="2"/>
      <c r="E770" s="87"/>
      <c r="F770" s="87"/>
      <c r="G770" s="87"/>
      <c r="H770" s="87"/>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2"/>
      <c r="D771" s="2"/>
      <c r="E771" s="87"/>
      <c r="F771" s="87"/>
      <c r="G771" s="87"/>
      <c r="H771" s="87"/>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2"/>
      <c r="D772" s="2"/>
      <c r="E772" s="87"/>
      <c r="F772" s="87"/>
      <c r="G772" s="87"/>
      <c r="H772" s="87"/>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2"/>
      <c r="D773" s="2"/>
      <c r="E773" s="87"/>
      <c r="F773" s="87"/>
      <c r="G773" s="87"/>
      <c r="H773" s="87"/>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2"/>
      <c r="D774" s="2"/>
      <c r="E774" s="87"/>
      <c r="F774" s="87"/>
      <c r="G774" s="87"/>
      <c r="H774" s="87"/>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2"/>
      <c r="D775" s="2"/>
      <c r="E775" s="87"/>
      <c r="F775" s="87"/>
      <c r="G775" s="87"/>
      <c r="H775" s="87"/>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2"/>
      <c r="D776" s="2"/>
      <c r="E776" s="87"/>
      <c r="F776" s="87"/>
      <c r="G776" s="87"/>
      <c r="H776" s="87"/>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2"/>
      <c r="D777" s="2"/>
      <c r="E777" s="87"/>
      <c r="F777" s="87"/>
      <c r="G777" s="87"/>
      <c r="H777" s="87"/>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2"/>
      <c r="D778" s="2"/>
      <c r="E778" s="87"/>
      <c r="F778" s="87"/>
      <c r="G778" s="87"/>
      <c r="H778" s="87"/>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2"/>
      <c r="D779" s="2"/>
      <c r="E779" s="87"/>
      <c r="F779" s="87"/>
      <c r="G779" s="87"/>
      <c r="H779" s="87"/>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2"/>
      <c r="D780" s="2"/>
      <c r="E780" s="87"/>
      <c r="F780" s="87"/>
      <c r="G780" s="87"/>
      <c r="H780" s="87"/>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2"/>
      <c r="D781" s="2"/>
      <c r="E781" s="87"/>
      <c r="F781" s="87"/>
      <c r="G781" s="87"/>
      <c r="H781" s="87"/>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2"/>
      <c r="D782" s="2"/>
      <c r="E782" s="87"/>
      <c r="F782" s="87"/>
      <c r="G782" s="87"/>
      <c r="H782" s="87"/>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2"/>
      <c r="D783" s="2"/>
      <c r="E783" s="87"/>
      <c r="F783" s="87"/>
      <c r="G783" s="87"/>
      <c r="H783" s="87"/>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2"/>
      <c r="D784" s="2"/>
      <c r="E784" s="87"/>
      <c r="F784" s="87"/>
      <c r="G784" s="87"/>
      <c r="H784" s="87"/>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2"/>
      <c r="D785" s="2"/>
      <c r="E785" s="87"/>
      <c r="F785" s="87"/>
      <c r="G785" s="87"/>
      <c r="H785" s="87"/>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2"/>
      <c r="D786" s="2"/>
      <c r="E786" s="87"/>
      <c r="F786" s="87"/>
      <c r="G786" s="87"/>
      <c r="H786" s="87"/>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2"/>
      <c r="D787" s="2"/>
      <c r="E787" s="87"/>
      <c r="F787" s="87"/>
      <c r="G787" s="87"/>
      <c r="H787" s="87"/>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2"/>
      <c r="D788" s="2"/>
      <c r="E788" s="87"/>
      <c r="F788" s="87"/>
      <c r="G788" s="87"/>
      <c r="H788" s="87"/>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2"/>
      <c r="D789" s="2"/>
      <c r="E789" s="87"/>
      <c r="F789" s="87"/>
      <c r="G789" s="87"/>
      <c r="H789" s="87"/>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2"/>
      <c r="D790" s="2"/>
      <c r="E790" s="87"/>
      <c r="F790" s="87"/>
      <c r="G790" s="87"/>
      <c r="H790" s="87"/>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2"/>
      <c r="D791" s="2"/>
      <c r="E791" s="87"/>
      <c r="F791" s="87"/>
      <c r="G791" s="87"/>
      <c r="H791" s="87"/>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2"/>
      <c r="D792" s="2"/>
      <c r="E792" s="87"/>
      <c r="F792" s="87"/>
      <c r="G792" s="87"/>
      <c r="H792" s="87"/>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2"/>
      <c r="D793" s="2"/>
      <c r="E793" s="87"/>
      <c r="F793" s="87"/>
      <c r="G793" s="87"/>
      <c r="H793" s="87"/>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2"/>
      <c r="D794" s="2"/>
      <c r="E794" s="87"/>
      <c r="F794" s="87"/>
      <c r="G794" s="87"/>
      <c r="H794" s="87"/>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2"/>
      <c r="D795" s="2"/>
      <c r="E795" s="87"/>
      <c r="F795" s="87"/>
      <c r="G795" s="87"/>
      <c r="H795" s="87"/>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2"/>
      <c r="D796" s="2"/>
      <c r="E796" s="87"/>
      <c r="F796" s="87"/>
      <c r="G796" s="87"/>
      <c r="H796" s="87"/>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2"/>
      <c r="D797" s="2"/>
      <c r="E797" s="87"/>
      <c r="F797" s="87"/>
      <c r="G797" s="87"/>
      <c r="H797" s="87"/>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2"/>
      <c r="D798" s="2"/>
      <c r="E798" s="87"/>
      <c r="F798" s="87"/>
      <c r="G798" s="87"/>
      <c r="H798" s="87"/>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2"/>
      <c r="D799" s="2"/>
      <c r="E799" s="87"/>
      <c r="F799" s="87"/>
      <c r="G799" s="87"/>
      <c r="H799" s="87"/>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2"/>
      <c r="D800" s="2"/>
      <c r="E800" s="87"/>
      <c r="F800" s="87"/>
      <c r="G800" s="87"/>
      <c r="H800" s="87"/>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2"/>
      <c r="D801" s="2"/>
      <c r="E801" s="87"/>
      <c r="F801" s="87"/>
      <c r="G801" s="87"/>
      <c r="H801" s="87"/>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2"/>
      <c r="D802" s="2"/>
      <c r="E802" s="87"/>
      <c r="F802" s="87"/>
      <c r="G802" s="87"/>
      <c r="H802" s="87"/>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2"/>
      <c r="D803" s="2"/>
      <c r="E803" s="87"/>
      <c r="F803" s="87"/>
      <c r="G803" s="87"/>
      <c r="H803" s="87"/>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2"/>
      <c r="D804" s="2"/>
      <c r="E804" s="87"/>
      <c r="F804" s="87"/>
      <c r="G804" s="87"/>
      <c r="H804" s="87"/>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2"/>
      <c r="D805" s="2"/>
      <c r="E805" s="87"/>
      <c r="F805" s="87"/>
      <c r="G805" s="87"/>
      <c r="H805" s="87"/>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2"/>
      <c r="D806" s="2"/>
      <c r="E806" s="87"/>
      <c r="F806" s="87"/>
      <c r="G806" s="87"/>
      <c r="H806" s="87"/>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2"/>
      <c r="D807" s="2"/>
      <c r="E807" s="87"/>
      <c r="F807" s="87"/>
      <c r="G807" s="87"/>
      <c r="H807" s="87"/>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2"/>
      <c r="D808" s="2"/>
      <c r="E808" s="87"/>
      <c r="F808" s="87"/>
      <c r="G808" s="87"/>
      <c r="H808" s="87"/>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2"/>
      <c r="D809" s="2"/>
      <c r="E809" s="87"/>
      <c r="F809" s="87"/>
      <c r="G809" s="87"/>
      <c r="H809" s="87"/>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2"/>
      <c r="D810" s="2"/>
      <c r="E810" s="87"/>
      <c r="F810" s="87"/>
      <c r="G810" s="87"/>
      <c r="H810" s="87"/>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2"/>
      <c r="D811" s="2"/>
      <c r="E811" s="87"/>
      <c r="F811" s="87"/>
      <c r="G811" s="87"/>
      <c r="H811" s="87"/>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2"/>
      <c r="D812" s="2"/>
      <c r="E812" s="87"/>
      <c r="F812" s="87"/>
      <c r="G812" s="87"/>
      <c r="H812" s="87"/>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2"/>
      <c r="D813" s="2"/>
      <c r="E813" s="87"/>
      <c r="F813" s="87"/>
      <c r="G813" s="87"/>
      <c r="H813" s="87"/>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2"/>
      <c r="D814" s="2"/>
      <c r="E814" s="87"/>
      <c r="F814" s="87"/>
      <c r="G814" s="87"/>
      <c r="H814" s="87"/>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2"/>
      <c r="D815" s="2"/>
      <c r="E815" s="87"/>
      <c r="F815" s="87"/>
      <c r="G815" s="87"/>
      <c r="H815" s="87"/>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2"/>
      <c r="D816" s="2"/>
      <c r="E816" s="87"/>
      <c r="F816" s="87"/>
      <c r="G816" s="87"/>
      <c r="H816" s="87"/>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2"/>
      <c r="D817" s="2"/>
      <c r="E817" s="87"/>
      <c r="F817" s="87"/>
      <c r="G817" s="87"/>
      <c r="H817" s="87"/>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2"/>
      <c r="D818" s="2"/>
      <c r="E818" s="87"/>
      <c r="F818" s="87"/>
      <c r="G818" s="87"/>
      <c r="H818" s="87"/>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2"/>
      <c r="D819" s="2"/>
      <c r="E819" s="87"/>
      <c r="F819" s="87"/>
      <c r="G819" s="87"/>
      <c r="H819" s="87"/>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2"/>
      <c r="D820" s="2"/>
      <c r="E820" s="87"/>
      <c r="F820" s="87"/>
      <c r="G820" s="87"/>
      <c r="H820" s="87"/>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2"/>
      <c r="D821" s="2"/>
      <c r="E821" s="87"/>
      <c r="F821" s="87"/>
      <c r="G821" s="87"/>
      <c r="H821" s="87"/>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2"/>
      <c r="D822" s="2"/>
      <c r="E822" s="87"/>
      <c r="F822" s="87"/>
      <c r="G822" s="87"/>
      <c r="H822" s="87"/>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2"/>
      <c r="D823" s="2"/>
      <c r="E823" s="87"/>
      <c r="F823" s="87"/>
      <c r="G823" s="87"/>
      <c r="H823" s="87"/>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2"/>
      <c r="D824" s="2"/>
      <c r="E824" s="87"/>
      <c r="F824" s="87"/>
      <c r="G824" s="87"/>
      <c r="H824" s="87"/>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2"/>
      <c r="D825" s="2"/>
      <c r="E825" s="87"/>
      <c r="F825" s="87"/>
      <c r="G825" s="87"/>
      <c r="H825" s="87"/>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2"/>
      <c r="D826" s="2"/>
      <c r="E826" s="87"/>
      <c r="F826" s="87"/>
      <c r="G826" s="87"/>
      <c r="H826" s="87"/>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2"/>
      <c r="D827" s="2"/>
      <c r="E827" s="87"/>
      <c r="F827" s="87"/>
      <c r="G827" s="87"/>
      <c r="H827" s="87"/>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2"/>
      <c r="D828" s="2"/>
      <c r="E828" s="87"/>
      <c r="F828" s="87"/>
      <c r="G828" s="87"/>
      <c r="H828" s="87"/>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2"/>
      <c r="D829" s="2"/>
      <c r="E829" s="87"/>
      <c r="F829" s="87"/>
      <c r="G829" s="87"/>
      <c r="H829" s="87"/>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2"/>
      <c r="D830" s="2"/>
      <c r="E830" s="87"/>
      <c r="F830" s="87"/>
      <c r="G830" s="87"/>
      <c r="H830" s="87"/>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2"/>
      <c r="D831" s="2"/>
      <c r="E831" s="87"/>
      <c r="F831" s="87"/>
      <c r="G831" s="87"/>
      <c r="H831" s="87"/>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2"/>
      <c r="D832" s="2"/>
      <c r="E832" s="87"/>
      <c r="F832" s="87"/>
      <c r="G832" s="87"/>
      <c r="H832" s="87"/>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2"/>
      <c r="D833" s="2"/>
      <c r="E833" s="87"/>
      <c r="F833" s="87"/>
      <c r="G833" s="87"/>
      <c r="H833" s="87"/>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2"/>
      <c r="D834" s="2"/>
      <c r="E834" s="87"/>
      <c r="F834" s="87"/>
      <c r="G834" s="87"/>
      <c r="H834" s="87"/>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2"/>
      <c r="D835" s="2"/>
      <c r="E835" s="87"/>
      <c r="F835" s="87"/>
      <c r="G835" s="87"/>
      <c r="H835" s="87"/>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2"/>
      <c r="D836" s="2"/>
      <c r="E836" s="87"/>
      <c r="F836" s="87"/>
      <c r="G836" s="87"/>
      <c r="H836" s="87"/>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2"/>
      <c r="D837" s="2"/>
      <c r="E837" s="87"/>
      <c r="F837" s="87"/>
      <c r="G837" s="87"/>
      <c r="H837" s="87"/>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2"/>
      <c r="D838" s="2"/>
      <c r="E838" s="87"/>
      <c r="F838" s="87"/>
      <c r="G838" s="87"/>
      <c r="H838" s="87"/>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2"/>
      <c r="D839" s="2"/>
      <c r="E839" s="87"/>
      <c r="F839" s="87"/>
      <c r="G839" s="87"/>
      <c r="H839" s="87"/>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2"/>
      <c r="D840" s="2"/>
      <c r="E840" s="87"/>
      <c r="F840" s="87"/>
      <c r="G840" s="87"/>
      <c r="H840" s="87"/>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2"/>
      <c r="D841" s="2"/>
      <c r="E841" s="87"/>
      <c r="F841" s="87"/>
      <c r="G841" s="87"/>
      <c r="H841" s="87"/>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2"/>
      <c r="D842" s="2"/>
      <c r="E842" s="87"/>
      <c r="F842" s="87"/>
      <c r="G842" s="87"/>
      <c r="H842" s="87"/>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2"/>
      <c r="D843" s="2"/>
      <c r="E843" s="87"/>
      <c r="F843" s="87"/>
      <c r="G843" s="87"/>
      <c r="H843" s="87"/>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2"/>
      <c r="D844" s="2"/>
      <c r="E844" s="87"/>
      <c r="F844" s="87"/>
      <c r="G844" s="87"/>
      <c r="H844" s="87"/>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2"/>
      <c r="D845" s="2"/>
      <c r="E845" s="87"/>
      <c r="F845" s="87"/>
      <c r="G845" s="87"/>
      <c r="H845" s="87"/>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2"/>
      <c r="D846" s="2"/>
      <c r="E846" s="87"/>
      <c r="F846" s="87"/>
      <c r="G846" s="87"/>
      <c r="H846" s="87"/>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2"/>
      <c r="D847" s="2"/>
      <c r="E847" s="87"/>
      <c r="F847" s="87"/>
      <c r="G847" s="87"/>
      <c r="H847" s="87"/>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2"/>
      <c r="D848" s="2"/>
      <c r="E848" s="87"/>
      <c r="F848" s="87"/>
      <c r="G848" s="87"/>
      <c r="H848" s="87"/>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2"/>
      <c r="D849" s="2"/>
      <c r="E849" s="87"/>
      <c r="F849" s="87"/>
      <c r="G849" s="87"/>
      <c r="H849" s="87"/>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2"/>
      <c r="D850" s="2"/>
      <c r="E850" s="87"/>
      <c r="F850" s="87"/>
      <c r="G850" s="87"/>
      <c r="H850" s="87"/>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2"/>
      <c r="D851" s="2"/>
      <c r="E851" s="87"/>
      <c r="F851" s="87"/>
      <c r="G851" s="87"/>
      <c r="H851" s="87"/>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2"/>
      <c r="D852" s="2"/>
      <c r="E852" s="87"/>
      <c r="F852" s="87"/>
      <c r="G852" s="87"/>
      <c r="H852" s="87"/>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2"/>
      <c r="D853" s="2"/>
      <c r="E853" s="87"/>
      <c r="F853" s="87"/>
      <c r="G853" s="87"/>
      <c r="H853" s="87"/>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2"/>
      <c r="D854" s="2"/>
      <c r="E854" s="87"/>
      <c r="F854" s="87"/>
      <c r="G854" s="87"/>
      <c r="H854" s="87"/>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2"/>
      <c r="D855" s="2"/>
      <c r="E855" s="87"/>
      <c r="F855" s="87"/>
      <c r="G855" s="87"/>
      <c r="H855" s="87"/>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2"/>
      <c r="D856" s="2"/>
      <c r="E856" s="87"/>
      <c r="F856" s="87"/>
      <c r="G856" s="87"/>
      <c r="H856" s="87"/>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2"/>
      <c r="D857" s="2"/>
      <c r="E857" s="87"/>
      <c r="F857" s="87"/>
      <c r="G857" s="87"/>
      <c r="H857" s="87"/>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2"/>
      <c r="D858" s="2"/>
      <c r="E858" s="87"/>
      <c r="F858" s="87"/>
      <c r="G858" s="87"/>
      <c r="H858" s="87"/>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2"/>
      <c r="D859" s="2"/>
      <c r="E859" s="87"/>
      <c r="F859" s="87"/>
      <c r="G859" s="87"/>
      <c r="H859" s="87"/>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2"/>
      <c r="D860" s="2"/>
      <c r="E860" s="87"/>
      <c r="F860" s="87"/>
      <c r="G860" s="87"/>
      <c r="H860" s="87"/>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2"/>
      <c r="D861" s="2"/>
      <c r="E861" s="87"/>
      <c r="F861" s="87"/>
      <c r="G861" s="87"/>
      <c r="H861" s="87"/>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2"/>
      <c r="D862" s="2"/>
      <c r="E862" s="87"/>
      <c r="F862" s="87"/>
      <c r="G862" s="87"/>
      <c r="H862" s="87"/>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2"/>
      <c r="D863" s="2"/>
      <c r="E863" s="87"/>
      <c r="F863" s="87"/>
      <c r="G863" s="87"/>
      <c r="H863" s="87"/>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2"/>
      <c r="D864" s="2"/>
      <c r="E864" s="87"/>
      <c r="F864" s="87"/>
      <c r="G864" s="87"/>
      <c r="H864" s="87"/>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2"/>
      <c r="D865" s="2"/>
      <c r="E865" s="87"/>
      <c r="F865" s="87"/>
      <c r="G865" s="87"/>
      <c r="H865" s="87"/>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2"/>
      <c r="D866" s="2"/>
      <c r="E866" s="87"/>
      <c r="F866" s="87"/>
      <c r="G866" s="87"/>
      <c r="H866" s="87"/>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2"/>
      <c r="D867" s="2"/>
      <c r="E867" s="87"/>
      <c r="F867" s="87"/>
      <c r="G867" s="87"/>
      <c r="H867" s="87"/>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2"/>
      <c r="D868" s="2"/>
      <c r="E868" s="87"/>
      <c r="F868" s="87"/>
      <c r="G868" s="87"/>
      <c r="H868" s="87"/>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2"/>
      <c r="D869" s="2"/>
      <c r="E869" s="87"/>
      <c r="F869" s="87"/>
      <c r="G869" s="87"/>
      <c r="H869" s="87"/>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2"/>
      <c r="D870" s="2"/>
      <c r="E870" s="87"/>
      <c r="F870" s="87"/>
      <c r="G870" s="87"/>
      <c r="H870" s="87"/>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2"/>
      <c r="D871" s="2"/>
      <c r="E871" s="87"/>
      <c r="F871" s="87"/>
      <c r="G871" s="87"/>
      <c r="H871" s="87"/>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2"/>
      <c r="D872" s="2"/>
      <c r="E872" s="87"/>
      <c r="F872" s="87"/>
      <c r="G872" s="87"/>
      <c r="H872" s="87"/>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2"/>
      <c r="D873" s="2"/>
      <c r="E873" s="87"/>
      <c r="F873" s="87"/>
      <c r="G873" s="87"/>
      <c r="H873" s="87"/>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2"/>
      <c r="D874" s="2"/>
      <c r="E874" s="87"/>
      <c r="F874" s="87"/>
      <c r="G874" s="87"/>
      <c r="H874" s="87"/>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2"/>
      <c r="D875" s="2"/>
      <c r="E875" s="87"/>
      <c r="F875" s="87"/>
      <c r="G875" s="87"/>
      <c r="H875" s="87"/>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2"/>
      <c r="D876" s="2"/>
      <c r="E876" s="87"/>
      <c r="F876" s="87"/>
      <c r="G876" s="87"/>
      <c r="H876" s="87"/>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2"/>
      <c r="D877" s="2"/>
      <c r="E877" s="87"/>
      <c r="F877" s="87"/>
      <c r="G877" s="87"/>
      <c r="H877" s="87"/>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2"/>
      <c r="D878" s="2"/>
      <c r="E878" s="87"/>
      <c r="F878" s="87"/>
      <c r="G878" s="87"/>
      <c r="H878" s="87"/>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2"/>
      <c r="D879" s="2"/>
      <c r="E879" s="87"/>
      <c r="F879" s="87"/>
      <c r="G879" s="87"/>
      <c r="H879" s="87"/>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2"/>
      <c r="D880" s="2"/>
      <c r="E880" s="87"/>
      <c r="F880" s="87"/>
      <c r="G880" s="87"/>
      <c r="H880" s="87"/>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2"/>
      <c r="D881" s="2"/>
      <c r="E881" s="87"/>
      <c r="F881" s="87"/>
      <c r="G881" s="87"/>
      <c r="H881" s="87"/>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2"/>
      <c r="D882" s="2"/>
      <c r="E882" s="87"/>
      <c r="F882" s="87"/>
      <c r="G882" s="87"/>
      <c r="H882" s="87"/>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2"/>
      <c r="D883" s="2"/>
      <c r="E883" s="87"/>
      <c r="F883" s="87"/>
      <c r="G883" s="87"/>
      <c r="H883" s="87"/>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2"/>
      <c r="D884" s="2"/>
      <c r="E884" s="87"/>
      <c r="F884" s="87"/>
      <c r="G884" s="87"/>
      <c r="H884" s="87"/>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2"/>
      <c r="D885" s="2"/>
      <c r="E885" s="87"/>
      <c r="F885" s="87"/>
      <c r="G885" s="87"/>
      <c r="H885" s="87"/>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2"/>
      <c r="D886" s="2"/>
      <c r="E886" s="87"/>
      <c r="F886" s="87"/>
      <c r="G886" s="87"/>
      <c r="H886" s="87"/>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2"/>
      <c r="D887" s="2"/>
      <c r="E887" s="87"/>
      <c r="F887" s="87"/>
      <c r="G887" s="87"/>
      <c r="H887" s="87"/>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2"/>
      <c r="D888" s="2"/>
      <c r="E888" s="87"/>
      <c r="F888" s="87"/>
      <c r="G888" s="87"/>
      <c r="H888" s="87"/>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2"/>
      <c r="D889" s="2"/>
      <c r="E889" s="87"/>
      <c r="F889" s="87"/>
      <c r="G889" s="87"/>
      <c r="H889" s="87"/>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2"/>
      <c r="D890" s="2"/>
      <c r="E890" s="87"/>
      <c r="F890" s="87"/>
      <c r="G890" s="87"/>
      <c r="H890" s="87"/>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2"/>
      <c r="D891" s="2"/>
      <c r="E891" s="87"/>
      <c r="F891" s="87"/>
      <c r="G891" s="87"/>
      <c r="H891" s="87"/>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2"/>
      <c r="D892" s="2"/>
      <c r="E892" s="87"/>
      <c r="F892" s="87"/>
      <c r="G892" s="87"/>
      <c r="H892" s="87"/>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2"/>
      <c r="D893" s="2"/>
      <c r="E893" s="87"/>
      <c r="F893" s="87"/>
      <c r="G893" s="87"/>
      <c r="H893" s="87"/>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2"/>
      <c r="D894" s="2"/>
      <c r="E894" s="87"/>
      <c r="F894" s="87"/>
      <c r="G894" s="87"/>
      <c r="H894" s="87"/>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2"/>
      <c r="D895" s="2"/>
      <c r="E895" s="87"/>
      <c r="F895" s="87"/>
      <c r="G895" s="87"/>
      <c r="H895" s="87"/>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2"/>
      <c r="D896" s="2"/>
      <c r="E896" s="87"/>
      <c r="F896" s="87"/>
      <c r="G896" s="87"/>
      <c r="H896" s="87"/>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2"/>
      <c r="D897" s="2"/>
      <c r="E897" s="87"/>
      <c r="F897" s="87"/>
      <c r="G897" s="87"/>
      <c r="H897" s="87"/>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2"/>
      <c r="D898" s="2"/>
      <c r="E898" s="87"/>
      <c r="F898" s="87"/>
      <c r="G898" s="87"/>
      <c r="H898" s="87"/>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2"/>
      <c r="D899" s="2"/>
      <c r="E899" s="87"/>
      <c r="F899" s="87"/>
      <c r="G899" s="87"/>
      <c r="H899" s="87"/>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2"/>
      <c r="D900" s="2"/>
      <c r="E900" s="87"/>
      <c r="F900" s="87"/>
      <c r="G900" s="87"/>
      <c r="H900" s="87"/>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2"/>
      <c r="D901" s="2"/>
      <c r="E901" s="87"/>
      <c r="F901" s="87"/>
      <c r="G901" s="87"/>
      <c r="H901" s="87"/>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2"/>
      <c r="D902" s="2"/>
      <c r="E902" s="87"/>
      <c r="F902" s="87"/>
      <c r="G902" s="87"/>
      <c r="H902" s="87"/>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2"/>
      <c r="D903" s="2"/>
      <c r="E903" s="87"/>
      <c r="F903" s="87"/>
      <c r="G903" s="87"/>
      <c r="H903" s="87"/>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2"/>
      <c r="D904" s="2"/>
      <c r="E904" s="87"/>
      <c r="F904" s="87"/>
      <c r="G904" s="87"/>
      <c r="H904" s="87"/>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2"/>
      <c r="D905" s="2"/>
      <c r="E905" s="87"/>
      <c r="F905" s="87"/>
      <c r="G905" s="87"/>
      <c r="H905" s="87"/>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2"/>
      <c r="D906" s="2"/>
      <c r="E906" s="87"/>
      <c r="F906" s="87"/>
      <c r="G906" s="87"/>
      <c r="H906" s="87"/>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2"/>
      <c r="D907" s="2"/>
      <c r="E907" s="87"/>
      <c r="F907" s="87"/>
      <c r="G907" s="87"/>
      <c r="H907" s="87"/>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2"/>
      <c r="D908" s="2"/>
      <c r="E908" s="87"/>
      <c r="F908" s="87"/>
      <c r="G908" s="87"/>
      <c r="H908" s="87"/>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2"/>
      <c r="D909" s="2"/>
      <c r="E909" s="87"/>
      <c r="F909" s="87"/>
      <c r="G909" s="87"/>
      <c r="H909" s="87"/>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2"/>
      <c r="D910" s="2"/>
      <c r="E910" s="87"/>
      <c r="F910" s="87"/>
      <c r="G910" s="87"/>
      <c r="H910" s="87"/>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2"/>
      <c r="D911" s="2"/>
      <c r="E911" s="87"/>
      <c r="F911" s="87"/>
      <c r="G911" s="87"/>
      <c r="H911" s="87"/>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2"/>
      <c r="D912" s="2"/>
      <c r="E912" s="87"/>
      <c r="F912" s="87"/>
      <c r="G912" s="87"/>
      <c r="H912" s="87"/>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2"/>
      <c r="D913" s="2"/>
      <c r="E913" s="87"/>
      <c r="F913" s="87"/>
      <c r="G913" s="87"/>
      <c r="H913" s="87"/>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2"/>
      <c r="D914" s="2"/>
      <c r="E914" s="87"/>
      <c r="F914" s="87"/>
      <c r="G914" s="87"/>
      <c r="H914" s="87"/>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2"/>
      <c r="D915" s="2"/>
      <c r="E915" s="87"/>
      <c r="F915" s="87"/>
      <c r="G915" s="87"/>
      <c r="H915" s="87"/>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2"/>
      <c r="D916" s="2"/>
      <c r="E916" s="87"/>
      <c r="F916" s="87"/>
      <c r="G916" s="87"/>
      <c r="H916" s="87"/>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2"/>
      <c r="D917" s="2"/>
      <c r="E917" s="87"/>
      <c r="F917" s="87"/>
      <c r="G917" s="87"/>
      <c r="H917" s="87"/>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2"/>
      <c r="D918" s="2"/>
      <c r="E918" s="87"/>
      <c r="F918" s="87"/>
      <c r="G918" s="87"/>
      <c r="H918" s="87"/>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2"/>
      <c r="D919" s="2"/>
      <c r="E919" s="87"/>
      <c r="F919" s="87"/>
      <c r="G919" s="87"/>
      <c r="H919" s="87"/>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2"/>
      <c r="D920" s="2"/>
      <c r="E920" s="87"/>
      <c r="F920" s="87"/>
      <c r="G920" s="87"/>
      <c r="H920" s="87"/>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2"/>
      <c r="D921" s="2"/>
      <c r="E921" s="87"/>
      <c r="F921" s="87"/>
      <c r="G921" s="87"/>
      <c r="H921" s="87"/>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2"/>
      <c r="D922" s="2"/>
      <c r="E922" s="87"/>
      <c r="F922" s="87"/>
      <c r="G922" s="87"/>
      <c r="H922" s="87"/>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2"/>
      <c r="D923" s="2"/>
      <c r="E923" s="87"/>
      <c r="F923" s="87"/>
      <c r="G923" s="87"/>
      <c r="H923" s="87"/>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2"/>
      <c r="D924" s="2"/>
      <c r="E924" s="87"/>
      <c r="F924" s="87"/>
      <c r="G924" s="87"/>
      <c r="H924" s="87"/>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2"/>
      <c r="D925" s="2"/>
      <c r="E925" s="87"/>
      <c r="F925" s="87"/>
      <c r="G925" s="87"/>
      <c r="H925" s="87"/>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2"/>
      <c r="D926" s="2"/>
      <c r="E926" s="87"/>
      <c r="F926" s="87"/>
      <c r="G926" s="87"/>
      <c r="H926" s="87"/>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2"/>
      <c r="D927" s="2"/>
      <c r="E927" s="87"/>
      <c r="F927" s="87"/>
      <c r="G927" s="87"/>
      <c r="H927" s="87"/>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2"/>
      <c r="D928" s="2"/>
      <c r="E928" s="87"/>
      <c r="F928" s="87"/>
      <c r="G928" s="87"/>
      <c r="H928" s="87"/>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2"/>
      <c r="D929" s="2"/>
      <c r="E929" s="87"/>
      <c r="F929" s="87"/>
      <c r="G929" s="87"/>
      <c r="H929" s="87"/>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2"/>
      <c r="D930" s="2"/>
      <c r="E930" s="87"/>
      <c r="F930" s="87"/>
      <c r="G930" s="87"/>
      <c r="H930" s="87"/>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2"/>
      <c r="D931" s="2"/>
      <c r="E931" s="87"/>
      <c r="F931" s="87"/>
      <c r="G931" s="87"/>
      <c r="H931" s="87"/>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2"/>
      <c r="D932" s="2"/>
      <c r="E932" s="87"/>
      <c r="F932" s="87"/>
      <c r="G932" s="87"/>
      <c r="H932" s="87"/>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2"/>
      <c r="D933" s="2"/>
      <c r="E933" s="87"/>
      <c r="F933" s="87"/>
      <c r="G933" s="87"/>
      <c r="H933" s="87"/>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2"/>
      <c r="D934" s="2"/>
      <c r="E934" s="87"/>
      <c r="F934" s="87"/>
      <c r="G934" s="87"/>
      <c r="H934" s="87"/>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2"/>
      <c r="D935" s="2"/>
      <c r="E935" s="87"/>
      <c r="F935" s="87"/>
      <c r="G935" s="87"/>
      <c r="H935" s="87"/>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2"/>
      <c r="D936" s="2"/>
      <c r="E936" s="87"/>
      <c r="F936" s="87"/>
      <c r="G936" s="87"/>
      <c r="H936" s="87"/>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2"/>
      <c r="D937" s="2"/>
      <c r="E937" s="87"/>
      <c r="F937" s="87"/>
      <c r="G937" s="87"/>
      <c r="H937" s="87"/>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2"/>
      <c r="D938" s="2"/>
      <c r="E938" s="87"/>
      <c r="F938" s="87"/>
      <c r="G938" s="87"/>
      <c r="H938" s="87"/>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2"/>
      <c r="D939" s="2"/>
      <c r="E939" s="87"/>
      <c r="F939" s="87"/>
      <c r="G939" s="87"/>
      <c r="H939" s="87"/>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2"/>
      <c r="D940" s="2"/>
      <c r="E940" s="87"/>
      <c r="F940" s="87"/>
      <c r="G940" s="87"/>
      <c r="H940" s="87"/>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2"/>
      <c r="D941" s="2"/>
      <c r="E941" s="87"/>
      <c r="F941" s="87"/>
      <c r="G941" s="87"/>
      <c r="H941" s="87"/>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2"/>
      <c r="D942" s="2"/>
      <c r="E942" s="87"/>
      <c r="F942" s="87"/>
      <c r="G942" s="87"/>
      <c r="H942" s="87"/>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2"/>
      <c r="D943" s="2"/>
      <c r="E943" s="87"/>
      <c r="F943" s="87"/>
      <c r="G943" s="87"/>
      <c r="H943" s="87"/>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2"/>
      <c r="D944" s="2"/>
      <c r="E944" s="87"/>
      <c r="F944" s="87"/>
      <c r="G944" s="87"/>
      <c r="H944" s="87"/>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2"/>
      <c r="D945" s="2"/>
      <c r="E945" s="87"/>
      <c r="F945" s="87"/>
      <c r="G945" s="87"/>
      <c r="H945" s="87"/>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2"/>
      <c r="D946" s="2"/>
      <c r="E946" s="87"/>
      <c r="F946" s="87"/>
      <c r="G946" s="87"/>
      <c r="H946" s="87"/>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2"/>
      <c r="D947" s="2"/>
      <c r="E947" s="87"/>
      <c r="F947" s="87"/>
      <c r="G947" s="87"/>
      <c r="H947" s="87"/>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2"/>
      <c r="D948" s="2"/>
      <c r="E948" s="87"/>
      <c r="F948" s="87"/>
      <c r="G948" s="87"/>
      <c r="H948" s="87"/>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2"/>
      <c r="D949" s="2"/>
      <c r="E949" s="87"/>
      <c r="F949" s="87"/>
      <c r="G949" s="87"/>
      <c r="H949" s="87"/>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2"/>
      <c r="D950" s="2"/>
      <c r="E950" s="87"/>
      <c r="F950" s="87"/>
      <c r="G950" s="87"/>
      <c r="H950" s="87"/>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2"/>
      <c r="D951" s="2"/>
      <c r="E951" s="87"/>
      <c r="F951" s="87"/>
      <c r="G951" s="87"/>
      <c r="H951" s="87"/>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2"/>
      <c r="D952" s="2"/>
      <c r="E952" s="87"/>
      <c r="F952" s="87"/>
      <c r="G952" s="87"/>
      <c r="H952" s="87"/>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2"/>
      <c r="D953" s="2"/>
      <c r="E953" s="87"/>
      <c r="F953" s="87"/>
      <c r="G953" s="87"/>
      <c r="H953" s="87"/>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2"/>
      <c r="D954" s="2"/>
      <c r="E954" s="87"/>
      <c r="F954" s="87"/>
      <c r="G954" s="87"/>
      <c r="H954" s="87"/>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2"/>
      <c r="D955" s="2"/>
      <c r="E955" s="87"/>
      <c r="F955" s="87"/>
      <c r="G955" s="87"/>
      <c r="H955" s="87"/>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2"/>
      <c r="D956" s="2"/>
      <c r="E956" s="87"/>
      <c r="F956" s="87"/>
      <c r="G956" s="87"/>
      <c r="H956" s="87"/>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2"/>
      <c r="D957" s="2"/>
      <c r="E957" s="87"/>
      <c r="F957" s="87"/>
      <c r="G957" s="87"/>
      <c r="H957" s="87"/>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2"/>
      <c r="D958" s="2"/>
      <c r="E958" s="87"/>
      <c r="F958" s="87"/>
      <c r="G958" s="87"/>
      <c r="H958" s="87"/>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2"/>
      <c r="D959" s="2"/>
      <c r="E959" s="87"/>
      <c r="F959" s="87"/>
      <c r="G959" s="87"/>
      <c r="H959" s="87"/>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2"/>
      <c r="D960" s="2"/>
      <c r="E960" s="87"/>
      <c r="F960" s="87"/>
      <c r="G960" s="87"/>
      <c r="H960" s="87"/>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2"/>
      <c r="D961" s="2"/>
      <c r="E961" s="87"/>
      <c r="F961" s="87"/>
      <c r="G961" s="87"/>
      <c r="H961" s="87"/>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2"/>
      <c r="D962" s="2"/>
      <c r="E962" s="87"/>
      <c r="F962" s="87"/>
      <c r="G962" s="87"/>
      <c r="H962" s="87"/>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2"/>
      <c r="D963" s="2"/>
      <c r="E963" s="87"/>
      <c r="F963" s="87"/>
      <c r="G963" s="87"/>
      <c r="H963" s="87"/>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2"/>
      <c r="D964" s="2"/>
      <c r="E964" s="87"/>
      <c r="F964" s="87"/>
      <c r="G964" s="87"/>
      <c r="H964" s="87"/>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2"/>
      <c r="D965" s="2"/>
      <c r="E965" s="87"/>
      <c r="F965" s="87"/>
      <c r="G965" s="87"/>
      <c r="H965" s="87"/>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2"/>
      <c r="D966" s="2"/>
      <c r="E966" s="87"/>
      <c r="F966" s="87"/>
      <c r="G966" s="87"/>
      <c r="H966" s="87"/>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2"/>
      <c r="D967" s="2"/>
      <c r="E967" s="87"/>
      <c r="F967" s="87"/>
      <c r="G967" s="87"/>
      <c r="H967" s="87"/>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2"/>
      <c r="D968" s="2"/>
      <c r="E968" s="87"/>
      <c r="F968" s="87"/>
      <c r="G968" s="87"/>
      <c r="H968" s="87"/>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2"/>
      <c r="D969" s="2"/>
      <c r="E969" s="87"/>
      <c r="F969" s="87"/>
      <c r="G969" s="87"/>
      <c r="H969" s="87"/>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2"/>
      <c r="D970" s="2"/>
      <c r="E970" s="87"/>
      <c r="F970" s="87"/>
      <c r="G970" s="87"/>
      <c r="H970" s="87"/>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2"/>
      <c r="D971" s="2"/>
      <c r="E971" s="87"/>
      <c r="F971" s="87"/>
      <c r="G971" s="87"/>
      <c r="H971" s="87"/>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2"/>
      <c r="D972" s="2"/>
      <c r="E972" s="87"/>
      <c r="F972" s="87"/>
      <c r="G972" s="87"/>
      <c r="H972" s="87"/>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2"/>
      <c r="D973" s="2"/>
      <c r="E973" s="87"/>
      <c r="F973" s="87"/>
      <c r="G973" s="87"/>
      <c r="H973" s="87"/>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2"/>
      <c r="D974" s="2"/>
      <c r="E974" s="87"/>
      <c r="F974" s="87"/>
      <c r="G974" s="87"/>
      <c r="H974" s="87"/>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2"/>
      <c r="D975" s="2"/>
      <c r="E975" s="87"/>
      <c r="F975" s="87"/>
      <c r="G975" s="87"/>
      <c r="H975" s="87"/>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2"/>
      <c r="D976" s="2"/>
      <c r="E976" s="87"/>
      <c r="F976" s="87"/>
      <c r="G976" s="87"/>
      <c r="H976" s="87"/>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2"/>
      <c r="D977" s="2"/>
      <c r="E977" s="87"/>
      <c r="F977" s="87"/>
      <c r="G977" s="87"/>
      <c r="H977" s="87"/>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2"/>
      <c r="D978" s="2"/>
      <c r="E978" s="87"/>
      <c r="F978" s="87"/>
      <c r="G978" s="87"/>
      <c r="H978" s="87"/>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2"/>
      <c r="D979" s="2"/>
      <c r="E979" s="87"/>
      <c r="F979" s="87"/>
      <c r="G979" s="87"/>
      <c r="H979" s="87"/>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2"/>
      <c r="D980" s="2"/>
      <c r="E980" s="87"/>
      <c r="F980" s="87"/>
      <c r="G980" s="87"/>
      <c r="H980" s="87"/>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2"/>
      <c r="D981" s="2"/>
      <c r="E981" s="87"/>
      <c r="F981" s="87"/>
      <c r="G981" s="87"/>
      <c r="H981" s="87"/>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2"/>
      <c r="D982" s="2"/>
      <c r="E982" s="87"/>
      <c r="F982" s="87"/>
      <c r="G982" s="87"/>
      <c r="H982" s="87"/>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2"/>
      <c r="D983" s="2"/>
      <c r="E983" s="87"/>
      <c r="F983" s="87"/>
      <c r="G983" s="87"/>
      <c r="H983" s="87"/>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2"/>
      <c r="D984" s="2"/>
      <c r="E984" s="87"/>
      <c r="F984" s="87"/>
      <c r="G984" s="87"/>
      <c r="H984" s="87"/>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2"/>
      <c r="D985" s="2"/>
      <c r="E985" s="87"/>
      <c r="F985" s="87"/>
      <c r="G985" s="87"/>
      <c r="H985" s="87"/>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2"/>
      <c r="D986" s="2"/>
      <c r="E986" s="87"/>
      <c r="F986" s="87"/>
      <c r="G986" s="87"/>
      <c r="H986" s="87"/>
      <c r="I986" s="2"/>
      <c r="J986" s="2"/>
      <c r="K986" s="2"/>
      <c r="L986" s="2"/>
      <c r="M986" s="2"/>
      <c r="N986" s="2"/>
      <c r="O986" s="2"/>
      <c r="P986" s="2"/>
      <c r="Q986" s="2"/>
      <c r="R986" s="2"/>
      <c r="S986" s="2"/>
      <c r="T986" s="2"/>
      <c r="U986" s="2"/>
      <c r="V986" s="2"/>
      <c r="W986" s="2"/>
      <c r="X986" s="2"/>
      <c r="Y986" s="2"/>
      <c r="Z986" s="2"/>
      <c r="AA986" s="2"/>
      <c r="AB986" s="2"/>
    </row>
    <row r="987" customFormat="false" ht="15.75" hidden="false" customHeight="false" outlineLevel="0" collapsed="false">
      <c r="A987" s="2"/>
      <c r="B987" s="2"/>
      <c r="C987" s="2"/>
      <c r="D987" s="2"/>
      <c r="E987" s="87"/>
      <c r="F987" s="87"/>
      <c r="G987" s="87"/>
      <c r="H987" s="87"/>
      <c r="I987" s="2"/>
      <c r="J987" s="2"/>
      <c r="K987" s="2"/>
      <c r="L987" s="2"/>
      <c r="M987" s="2"/>
      <c r="N987" s="2"/>
      <c r="O987" s="2"/>
      <c r="P987" s="2"/>
      <c r="Q987" s="2"/>
      <c r="R987" s="2"/>
      <c r="S987" s="2"/>
      <c r="T987" s="2"/>
      <c r="U987" s="2"/>
      <c r="V987" s="2"/>
      <c r="W987" s="2"/>
      <c r="X987" s="2"/>
      <c r="Y987" s="2"/>
      <c r="Z987" s="2"/>
      <c r="AA987" s="2"/>
      <c r="AB987" s="2"/>
    </row>
    <row r="988" customFormat="false" ht="15.75" hidden="false" customHeight="false" outlineLevel="0" collapsed="false">
      <c r="A988" s="2"/>
      <c r="B988" s="2"/>
      <c r="C988" s="2"/>
      <c r="D988" s="2"/>
      <c r="E988" s="87"/>
      <c r="F988" s="87"/>
      <c r="G988" s="87"/>
      <c r="H988" s="87"/>
      <c r="I988" s="2"/>
      <c r="J988" s="2"/>
      <c r="K988" s="2"/>
      <c r="L988" s="2"/>
      <c r="M988" s="2"/>
      <c r="N988" s="2"/>
      <c r="O988" s="2"/>
      <c r="P988" s="2"/>
      <c r="Q988" s="2"/>
      <c r="R988" s="2"/>
      <c r="S988" s="2"/>
      <c r="T988" s="2"/>
      <c r="U988" s="2"/>
      <c r="V988" s="2"/>
      <c r="W988" s="2"/>
      <c r="X988" s="2"/>
      <c r="Y988" s="2"/>
      <c r="Z988" s="2"/>
      <c r="AA988" s="2"/>
      <c r="AB988" s="2"/>
    </row>
    <row r="989" customFormat="false" ht="15.75" hidden="false" customHeight="false" outlineLevel="0" collapsed="false">
      <c r="A989" s="2"/>
      <c r="B989" s="2"/>
      <c r="C989" s="2"/>
      <c r="D989" s="2"/>
      <c r="E989" s="87"/>
      <c r="F989" s="87"/>
      <c r="G989" s="87"/>
      <c r="H989" s="87"/>
      <c r="I989" s="2"/>
      <c r="J989" s="2"/>
      <c r="K989" s="2"/>
      <c r="L989" s="2"/>
      <c r="M989" s="2"/>
      <c r="N989" s="2"/>
      <c r="O989" s="2"/>
      <c r="P989" s="2"/>
      <c r="Q989" s="2"/>
      <c r="R989" s="2"/>
      <c r="S989" s="2"/>
      <c r="T989" s="2"/>
      <c r="U989" s="2"/>
      <c r="V989" s="2"/>
      <c r="W989" s="2"/>
      <c r="X989" s="2"/>
      <c r="Y989" s="2"/>
      <c r="Z989" s="2"/>
      <c r="AA989" s="2"/>
      <c r="AB989" s="2"/>
    </row>
    <row r="990" customFormat="false" ht="15.75" hidden="false" customHeight="false" outlineLevel="0" collapsed="false">
      <c r="A990" s="2"/>
      <c r="B990" s="2"/>
      <c r="C990" s="2"/>
      <c r="D990" s="2"/>
      <c r="E990" s="87"/>
      <c r="F990" s="87"/>
      <c r="G990" s="87"/>
      <c r="H990" s="87"/>
      <c r="I990" s="2"/>
      <c r="J990" s="2"/>
      <c r="K990" s="2"/>
      <c r="L990" s="2"/>
      <c r="M990" s="2"/>
      <c r="N990" s="2"/>
      <c r="O990" s="2"/>
      <c r="P990" s="2"/>
      <c r="Q990" s="2"/>
      <c r="R990" s="2"/>
      <c r="S990" s="2"/>
      <c r="T990" s="2"/>
      <c r="U990" s="2"/>
      <c r="V990" s="2"/>
      <c r="W990" s="2"/>
      <c r="X990" s="2"/>
      <c r="Y990" s="2"/>
      <c r="Z990" s="2"/>
      <c r="AA990" s="2"/>
      <c r="AB990" s="2"/>
    </row>
    <row r="991" customFormat="false" ht="15.75" hidden="false" customHeight="false" outlineLevel="0" collapsed="false">
      <c r="A991" s="2"/>
      <c r="B991" s="2"/>
      <c r="C991" s="2"/>
      <c r="D991" s="2"/>
      <c r="E991" s="87"/>
      <c r="F991" s="87"/>
      <c r="G991" s="87"/>
      <c r="H991" s="87"/>
      <c r="I991" s="2"/>
      <c r="J991" s="2"/>
      <c r="K991" s="2"/>
      <c r="L991" s="2"/>
      <c r="M991" s="2"/>
      <c r="N991" s="2"/>
      <c r="O991" s="2"/>
      <c r="P991" s="2"/>
      <c r="Q991" s="2"/>
      <c r="R991" s="2"/>
      <c r="S991" s="2"/>
      <c r="T991" s="2"/>
      <c r="U991" s="2"/>
      <c r="V991" s="2"/>
      <c r="W991" s="2"/>
      <c r="X991" s="2"/>
      <c r="Y991" s="2"/>
      <c r="Z991" s="2"/>
      <c r="AA991" s="2"/>
      <c r="AB991" s="2"/>
    </row>
    <row r="992" customFormat="false" ht="15.75" hidden="false" customHeight="false" outlineLevel="0" collapsed="false">
      <c r="A992" s="2"/>
      <c r="B992" s="2"/>
      <c r="C992" s="2"/>
      <c r="D992" s="2"/>
      <c r="E992" s="87"/>
      <c r="F992" s="87"/>
      <c r="G992" s="87"/>
      <c r="H992" s="87"/>
      <c r="I992" s="2"/>
      <c r="J992" s="2"/>
      <c r="K992" s="2"/>
      <c r="L992" s="2"/>
      <c r="M992" s="2"/>
      <c r="N992" s="2"/>
      <c r="O992" s="2"/>
      <c r="P992" s="2"/>
      <c r="Q992" s="2"/>
      <c r="R992" s="2"/>
      <c r="S992" s="2"/>
      <c r="T992" s="2"/>
      <c r="U992" s="2"/>
      <c r="V992" s="2"/>
      <c r="W992" s="2"/>
      <c r="X992" s="2"/>
      <c r="Y992" s="2"/>
      <c r="Z992" s="2"/>
      <c r="AA992" s="2"/>
      <c r="AB992" s="2"/>
    </row>
    <row r="993" customFormat="false" ht="15.75" hidden="false" customHeight="false" outlineLevel="0" collapsed="false">
      <c r="A993" s="2"/>
      <c r="B993" s="2"/>
      <c r="C993" s="2"/>
      <c r="D993" s="2"/>
      <c r="E993" s="87"/>
      <c r="F993" s="87"/>
      <c r="G993" s="87"/>
      <c r="H993" s="87"/>
      <c r="I993" s="2"/>
      <c r="J993" s="2"/>
      <c r="K993" s="2"/>
      <c r="L993" s="2"/>
      <c r="M993" s="2"/>
      <c r="N993" s="2"/>
      <c r="O993" s="2"/>
      <c r="P993" s="2"/>
      <c r="Q993" s="2"/>
      <c r="R993" s="2"/>
      <c r="S993" s="2"/>
      <c r="T993" s="2"/>
      <c r="U993" s="2"/>
      <c r="V993" s="2"/>
      <c r="W993" s="2"/>
      <c r="X993" s="2"/>
      <c r="Y993" s="2"/>
      <c r="Z993" s="2"/>
      <c r="AA993" s="2"/>
      <c r="AB993" s="2"/>
    </row>
    <row r="994" customFormat="false" ht="15.75" hidden="false" customHeight="false" outlineLevel="0" collapsed="false">
      <c r="A994" s="2"/>
      <c r="B994" s="2"/>
      <c r="C994" s="2"/>
      <c r="D994" s="2"/>
      <c r="E994" s="87"/>
      <c r="F994" s="87"/>
      <c r="G994" s="87"/>
      <c r="H994" s="87"/>
      <c r="I994" s="2"/>
      <c r="J994" s="2"/>
      <c r="K994" s="2"/>
      <c r="L994" s="2"/>
      <c r="M994" s="2"/>
      <c r="N994" s="2"/>
      <c r="O994" s="2"/>
      <c r="P994" s="2"/>
      <c r="Q994" s="2"/>
      <c r="R994" s="2"/>
      <c r="S994" s="2"/>
      <c r="T994" s="2"/>
      <c r="U994" s="2"/>
      <c r="V994" s="2"/>
      <c r="W994" s="2"/>
      <c r="X994" s="2"/>
      <c r="Y994" s="2"/>
      <c r="Z994" s="2"/>
      <c r="AA994" s="2"/>
      <c r="AB994" s="2"/>
    </row>
    <row r="995" customFormat="false" ht="15.75" hidden="false" customHeight="false" outlineLevel="0" collapsed="false">
      <c r="A995" s="2"/>
      <c r="B995" s="2"/>
      <c r="C995" s="2"/>
      <c r="D995" s="2"/>
      <c r="E995" s="87"/>
      <c r="F995" s="87"/>
      <c r="G995" s="87"/>
      <c r="H995" s="87"/>
      <c r="I995" s="2"/>
      <c r="J995" s="2"/>
      <c r="K995" s="2"/>
      <c r="L995" s="2"/>
      <c r="M995" s="2"/>
      <c r="N995" s="2"/>
      <c r="O995" s="2"/>
      <c r="P995" s="2"/>
      <c r="Q995" s="2"/>
      <c r="R995" s="2"/>
      <c r="S995" s="2"/>
      <c r="T995" s="2"/>
      <c r="U995" s="2"/>
      <c r="V995" s="2"/>
      <c r="W995" s="2"/>
      <c r="X995" s="2"/>
      <c r="Y995" s="2"/>
      <c r="Z995" s="2"/>
      <c r="AA995" s="2"/>
      <c r="AB995" s="2"/>
    </row>
    <row r="996" customFormat="false" ht="15.75" hidden="false" customHeight="false" outlineLevel="0" collapsed="false">
      <c r="A996" s="2"/>
      <c r="B996" s="2"/>
      <c r="C996" s="2"/>
      <c r="D996" s="2"/>
      <c r="E996" s="87"/>
      <c r="F996" s="87"/>
      <c r="G996" s="87"/>
      <c r="H996" s="87"/>
      <c r="I996" s="2"/>
      <c r="J996" s="2"/>
      <c r="K996" s="2"/>
      <c r="L996" s="2"/>
      <c r="M996" s="2"/>
      <c r="N996" s="2"/>
      <c r="O996" s="2"/>
      <c r="P996" s="2"/>
      <c r="Q996" s="2"/>
      <c r="R996" s="2"/>
      <c r="S996" s="2"/>
      <c r="T996" s="2"/>
      <c r="U996" s="2"/>
      <c r="V996" s="2"/>
      <c r="W996" s="2"/>
      <c r="X996" s="2"/>
      <c r="Y996" s="2"/>
      <c r="Z996" s="2"/>
      <c r="AA996" s="2"/>
      <c r="AB996" s="2"/>
    </row>
    <row r="997" customFormat="false" ht="15.75" hidden="false" customHeight="false" outlineLevel="0" collapsed="false">
      <c r="A997" s="2"/>
      <c r="B997" s="2"/>
      <c r="C997" s="2"/>
      <c r="D997" s="2"/>
      <c r="E997" s="87"/>
      <c r="F997" s="87"/>
      <c r="G997" s="87"/>
      <c r="H997" s="87"/>
      <c r="I997" s="2"/>
      <c r="J997" s="2"/>
      <c r="K997" s="2"/>
      <c r="L997" s="2"/>
      <c r="M997" s="2"/>
      <c r="N997" s="2"/>
      <c r="O997" s="2"/>
      <c r="P997" s="2"/>
      <c r="Q997" s="2"/>
      <c r="R997" s="2"/>
      <c r="S997" s="2"/>
      <c r="T997" s="2"/>
      <c r="U997" s="2"/>
      <c r="V997" s="2"/>
      <c r="W997" s="2"/>
      <c r="X997" s="2"/>
      <c r="Y997" s="2"/>
      <c r="Z997" s="2"/>
      <c r="AA997" s="2"/>
      <c r="AB997" s="2"/>
    </row>
    <row r="998" customFormat="false" ht="15.75" hidden="false" customHeight="false" outlineLevel="0" collapsed="false">
      <c r="A998" s="2"/>
      <c r="B998" s="2"/>
      <c r="C998" s="2"/>
      <c r="D998" s="2"/>
      <c r="E998" s="87"/>
      <c r="F998" s="87"/>
      <c r="G998" s="87"/>
      <c r="H998" s="87"/>
      <c r="I998" s="2"/>
      <c r="J998" s="2"/>
      <c r="K998" s="2"/>
      <c r="L998" s="2"/>
      <c r="M998" s="2"/>
      <c r="N998" s="2"/>
      <c r="O998" s="2"/>
      <c r="P998" s="2"/>
      <c r="Q998" s="2"/>
      <c r="R998" s="2"/>
      <c r="S998" s="2"/>
      <c r="T998" s="2"/>
      <c r="U998" s="2"/>
      <c r="V998" s="2"/>
      <c r="W998" s="2"/>
      <c r="X998" s="2"/>
      <c r="Y998" s="2"/>
      <c r="Z998" s="2"/>
      <c r="AA998" s="2"/>
      <c r="AB998" s="2"/>
    </row>
    <row r="999" customFormat="false" ht="15.75" hidden="false" customHeight="false" outlineLevel="0" collapsed="false">
      <c r="A999" s="2"/>
      <c r="B999" s="2"/>
      <c r="C999" s="2"/>
      <c r="D999" s="2"/>
      <c r="E999" s="87"/>
      <c r="F999" s="87"/>
      <c r="G999" s="87"/>
      <c r="H999" s="87"/>
      <c r="I999" s="2"/>
      <c r="J999" s="2"/>
      <c r="K999" s="2"/>
      <c r="L999" s="2"/>
      <c r="M999" s="2"/>
      <c r="N999" s="2"/>
      <c r="O999" s="2"/>
      <c r="P999" s="2"/>
      <c r="Q999" s="2"/>
      <c r="R999" s="2"/>
      <c r="S999" s="2"/>
      <c r="T999" s="2"/>
      <c r="U999" s="2"/>
      <c r="V999" s="2"/>
      <c r="W999" s="2"/>
      <c r="X999" s="2"/>
      <c r="Y999" s="2"/>
      <c r="Z999" s="2"/>
      <c r="AA999" s="2"/>
      <c r="AB999" s="2"/>
    </row>
    <row r="1000" customFormat="false" ht="15.75" hidden="false" customHeight="false" outlineLevel="0" collapsed="false">
      <c r="A1000" s="2"/>
      <c r="B1000" s="2"/>
      <c r="C1000" s="2"/>
      <c r="D1000" s="2"/>
      <c r="E1000" s="87"/>
      <c r="F1000" s="87"/>
      <c r="G1000" s="87"/>
      <c r="H1000" s="87"/>
      <c r="I1000" s="2"/>
      <c r="J1000" s="2"/>
      <c r="K1000" s="2"/>
      <c r="L1000" s="2"/>
      <c r="M1000" s="2"/>
      <c r="N1000" s="2"/>
      <c r="O1000" s="2"/>
      <c r="P1000" s="2"/>
      <c r="Q1000" s="2"/>
      <c r="R1000" s="2"/>
      <c r="S1000" s="2"/>
      <c r="T1000" s="2"/>
      <c r="U1000" s="2"/>
      <c r="V1000" s="2"/>
      <c r="W1000" s="2"/>
      <c r="X1000" s="2"/>
      <c r="Y1000" s="2"/>
      <c r="Z1000" s="2"/>
      <c r="AA1000" s="2"/>
      <c r="AB1000" s="2"/>
    </row>
    <row r="1001" customFormat="false" ht="15.75" hidden="false" customHeight="false" outlineLevel="0" collapsed="false">
      <c r="A1001" s="2"/>
      <c r="B1001" s="2"/>
      <c r="C1001" s="2"/>
      <c r="D1001" s="2"/>
      <c r="E1001" s="87"/>
      <c r="F1001" s="87"/>
      <c r="G1001" s="87"/>
      <c r="H1001" s="87"/>
      <c r="I1001" s="2"/>
      <c r="J1001" s="2"/>
      <c r="K1001" s="2"/>
      <c r="L1001" s="2"/>
      <c r="M1001" s="2"/>
      <c r="N1001" s="2"/>
      <c r="O1001" s="2"/>
      <c r="P1001" s="2"/>
      <c r="Q1001" s="2"/>
      <c r="R1001" s="2"/>
      <c r="S1001" s="2"/>
      <c r="T1001" s="2"/>
      <c r="U1001" s="2"/>
      <c r="V1001" s="2"/>
      <c r="W1001" s="2"/>
      <c r="X1001" s="2"/>
      <c r="Y1001" s="2"/>
      <c r="Z1001" s="2"/>
      <c r="AA1001" s="2"/>
      <c r="AB1001" s="2"/>
    </row>
    <row r="1002" customFormat="false" ht="15.75" hidden="false" customHeight="false" outlineLevel="0" collapsed="false">
      <c r="A1002" s="2"/>
      <c r="B1002" s="2"/>
      <c r="C1002" s="2"/>
      <c r="D1002" s="2"/>
      <c r="E1002" s="87"/>
      <c r="F1002" s="87"/>
      <c r="G1002" s="87"/>
      <c r="H1002" s="87"/>
      <c r="I1002" s="2"/>
      <c r="J1002" s="2"/>
      <c r="K1002" s="2"/>
      <c r="L1002" s="2"/>
      <c r="M1002" s="2"/>
      <c r="N1002" s="2"/>
      <c r="O1002" s="2"/>
      <c r="P1002" s="2"/>
      <c r="Q1002" s="2"/>
      <c r="R1002" s="2"/>
      <c r="S1002" s="2"/>
      <c r="T1002" s="2"/>
      <c r="U1002" s="2"/>
      <c r="V1002" s="2"/>
      <c r="W1002" s="2"/>
      <c r="X1002" s="2"/>
      <c r="Y1002" s="2"/>
      <c r="Z1002" s="2"/>
      <c r="AA1002" s="2"/>
      <c r="AB1002" s="2"/>
    </row>
    <row r="1003" customFormat="false" ht="15.75" hidden="false" customHeight="false" outlineLevel="0" collapsed="false">
      <c r="A1003" s="2"/>
      <c r="B1003" s="2"/>
      <c r="C1003" s="2"/>
      <c r="D1003" s="2"/>
      <c r="E1003" s="87"/>
      <c r="F1003" s="87"/>
      <c r="G1003" s="87"/>
      <c r="H1003" s="87"/>
      <c r="I1003" s="2"/>
      <c r="J1003" s="2"/>
      <c r="K1003" s="2"/>
      <c r="L1003" s="2"/>
      <c r="M1003" s="2"/>
      <c r="N1003" s="2"/>
      <c r="O1003" s="2"/>
      <c r="P1003" s="2"/>
      <c r="Q1003" s="2"/>
      <c r="R1003" s="2"/>
      <c r="S1003" s="2"/>
      <c r="T1003" s="2"/>
      <c r="U1003" s="2"/>
      <c r="V1003" s="2"/>
      <c r="W1003" s="2"/>
      <c r="X1003" s="2"/>
      <c r="Y1003" s="2"/>
      <c r="Z1003" s="2"/>
      <c r="AA1003" s="2"/>
      <c r="AB1003" s="2"/>
    </row>
    <row r="1004" customFormat="false" ht="15.75" hidden="false" customHeight="false" outlineLevel="0" collapsed="false">
      <c r="A1004" s="2"/>
      <c r="B1004" s="2"/>
      <c r="C1004" s="2"/>
      <c r="D1004" s="2"/>
      <c r="E1004" s="87"/>
      <c r="F1004" s="87"/>
      <c r="G1004" s="87"/>
      <c r="H1004" s="87"/>
      <c r="I1004" s="2"/>
      <c r="J1004" s="2"/>
      <c r="K1004" s="2"/>
      <c r="L1004" s="2"/>
      <c r="M1004" s="2"/>
      <c r="N1004" s="2"/>
      <c r="O1004" s="2"/>
      <c r="P1004" s="2"/>
      <c r="Q1004" s="2"/>
      <c r="R1004" s="2"/>
      <c r="S1004" s="2"/>
      <c r="T1004" s="2"/>
      <c r="U1004" s="2"/>
      <c r="V1004" s="2"/>
      <c r="W1004" s="2"/>
      <c r="X1004" s="2"/>
      <c r="Y1004" s="2"/>
      <c r="Z1004" s="2"/>
      <c r="AA1004" s="2"/>
      <c r="AB1004" s="2"/>
    </row>
    <row r="1005" customFormat="false" ht="15.75" hidden="false" customHeight="false" outlineLevel="0" collapsed="false">
      <c r="A1005" s="2"/>
      <c r="B1005" s="2"/>
      <c r="C1005" s="2"/>
      <c r="D1005" s="2"/>
      <c r="E1005" s="87"/>
      <c r="F1005" s="87"/>
      <c r="G1005" s="87"/>
      <c r="H1005" s="87"/>
      <c r="I1005" s="2"/>
      <c r="J1005" s="2"/>
      <c r="K1005" s="2"/>
      <c r="L1005" s="2"/>
      <c r="M1005" s="2"/>
      <c r="N1005" s="2"/>
      <c r="O1005" s="2"/>
      <c r="P1005" s="2"/>
      <c r="Q1005" s="2"/>
      <c r="R1005" s="2"/>
      <c r="S1005" s="2"/>
      <c r="T1005" s="2"/>
      <c r="U1005" s="2"/>
      <c r="V1005" s="2"/>
      <c r="W1005" s="2"/>
      <c r="X1005" s="2"/>
      <c r="Y1005" s="2"/>
      <c r="Z1005" s="2"/>
      <c r="AA1005" s="2"/>
      <c r="AB1005" s="2"/>
    </row>
    <row r="1006" customFormat="false" ht="15.75" hidden="false" customHeight="false" outlineLevel="0" collapsed="false">
      <c r="A1006" s="2"/>
      <c r="B1006" s="2"/>
      <c r="C1006" s="2"/>
      <c r="D1006" s="2"/>
      <c r="E1006" s="87"/>
      <c r="F1006" s="87"/>
      <c r="G1006" s="87"/>
      <c r="H1006" s="87"/>
      <c r="I1006" s="2"/>
      <c r="J1006" s="2"/>
      <c r="K1006" s="2"/>
      <c r="L1006" s="2"/>
      <c r="M1006" s="2"/>
      <c r="N1006" s="2"/>
      <c r="O1006" s="2"/>
      <c r="P1006" s="2"/>
      <c r="Q1006" s="2"/>
      <c r="R1006" s="2"/>
      <c r="S1006" s="2"/>
      <c r="T1006" s="2"/>
      <c r="U1006" s="2"/>
      <c r="V1006" s="2"/>
      <c r="W1006" s="2"/>
      <c r="X1006" s="2"/>
      <c r="Y1006" s="2"/>
      <c r="Z1006" s="2"/>
      <c r="AA1006" s="2"/>
      <c r="AB1006" s="2"/>
    </row>
    <row r="1007" customFormat="false" ht="15.75" hidden="false" customHeight="false" outlineLevel="0" collapsed="false">
      <c r="A1007" s="2"/>
      <c r="B1007" s="2"/>
      <c r="C1007" s="2"/>
      <c r="D1007" s="2"/>
      <c r="E1007" s="87"/>
      <c r="F1007" s="87"/>
      <c r="G1007" s="87"/>
      <c r="H1007" s="87"/>
      <c r="I1007" s="2"/>
      <c r="J1007" s="2"/>
      <c r="K1007" s="2"/>
      <c r="L1007" s="2"/>
      <c r="M1007" s="2"/>
      <c r="N1007" s="2"/>
      <c r="O1007" s="2"/>
      <c r="P1007" s="2"/>
      <c r="Q1007" s="2"/>
      <c r="R1007" s="2"/>
      <c r="S1007" s="2"/>
      <c r="T1007" s="2"/>
      <c r="U1007" s="2"/>
      <c r="V1007" s="2"/>
      <c r="W1007" s="2"/>
      <c r="X1007" s="2"/>
      <c r="Y1007" s="2"/>
      <c r="Z1007" s="2"/>
      <c r="AA1007" s="2"/>
      <c r="AB1007" s="2"/>
    </row>
    <row r="1008" customFormat="false" ht="15.75" hidden="false" customHeight="false" outlineLevel="0" collapsed="false">
      <c r="A1008" s="2"/>
      <c r="B1008" s="2"/>
      <c r="C1008" s="2"/>
      <c r="D1008" s="2"/>
      <c r="E1008" s="87"/>
      <c r="F1008" s="87"/>
      <c r="G1008" s="87"/>
      <c r="H1008" s="87"/>
      <c r="I1008" s="2"/>
      <c r="J1008" s="2"/>
      <c r="K1008" s="2"/>
      <c r="L1008" s="2"/>
      <c r="M1008" s="2"/>
      <c r="N1008" s="2"/>
      <c r="O1008" s="2"/>
      <c r="P1008" s="2"/>
      <c r="Q1008" s="2"/>
      <c r="R1008" s="2"/>
      <c r="S1008" s="2"/>
      <c r="T1008" s="2"/>
      <c r="U1008" s="2"/>
      <c r="V1008" s="2"/>
      <c r="W1008" s="2"/>
      <c r="X1008" s="2"/>
      <c r="Y1008" s="2"/>
      <c r="Z1008" s="2"/>
      <c r="AA1008" s="2"/>
      <c r="AB1008" s="2"/>
    </row>
    <row r="1009" customFormat="false" ht="15.75" hidden="false" customHeight="false" outlineLevel="0" collapsed="false">
      <c r="A1009" s="2"/>
      <c r="B1009" s="2"/>
      <c r="C1009" s="2"/>
      <c r="D1009" s="2"/>
      <c r="E1009" s="87"/>
      <c r="F1009" s="87"/>
      <c r="G1009" s="87"/>
      <c r="H1009" s="87"/>
      <c r="I1009" s="2"/>
      <c r="J1009" s="2"/>
      <c r="K1009" s="2"/>
      <c r="L1009" s="2"/>
      <c r="M1009" s="2"/>
      <c r="N1009" s="2"/>
      <c r="O1009" s="2"/>
      <c r="P1009" s="2"/>
      <c r="Q1009" s="2"/>
      <c r="R1009" s="2"/>
      <c r="S1009" s="2"/>
      <c r="T1009" s="2"/>
      <c r="U1009" s="2"/>
      <c r="V1009" s="2"/>
      <c r="W1009" s="2"/>
      <c r="X1009" s="2"/>
      <c r="Y1009" s="2"/>
      <c r="Z1009" s="2"/>
      <c r="AA1009" s="2"/>
      <c r="AB1009" s="2"/>
    </row>
    <row r="1010" customFormat="false" ht="15.75" hidden="false" customHeight="false" outlineLevel="0" collapsed="false">
      <c r="A1010" s="2"/>
      <c r="B1010" s="2"/>
      <c r="C1010" s="2"/>
      <c r="D1010" s="2"/>
      <c r="E1010" s="87"/>
      <c r="F1010" s="87"/>
      <c r="G1010" s="87"/>
      <c r="H1010" s="87"/>
      <c r="I1010" s="2"/>
      <c r="J1010" s="2"/>
      <c r="K1010" s="2"/>
      <c r="L1010" s="2"/>
      <c r="M1010" s="2"/>
      <c r="N1010" s="2"/>
      <c r="O1010" s="2"/>
      <c r="P1010" s="2"/>
      <c r="Q1010" s="2"/>
      <c r="R1010" s="2"/>
      <c r="S1010" s="2"/>
      <c r="T1010" s="2"/>
      <c r="U1010" s="2"/>
      <c r="V1010" s="2"/>
      <c r="W1010" s="2"/>
      <c r="X1010" s="2"/>
      <c r="Y1010" s="2"/>
      <c r="Z1010" s="2"/>
      <c r="AA1010" s="2"/>
      <c r="AB1010" s="2"/>
    </row>
    <row r="1011" customFormat="false" ht="15.75" hidden="false" customHeight="false" outlineLevel="0" collapsed="false">
      <c r="A1011" s="2"/>
      <c r="B1011" s="2"/>
      <c r="C1011" s="2"/>
      <c r="D1011" s="2"/>
      <c r="E1011" s="87"/>
      <c r="F1011" s="87"/>
      <c r="G1011" s="87"/>
      <c r="H1011" s="87"/>
      <c r="I1011" s="2"/>
      <c r="J1011" s="2"/>
      <c r="K1011" s="2"/>
      <c r="L1011" s="2"/>
      <c r="M1011" s="2"/>
      <c r="N1011" s="2"/>
      <c r="O1011" s="2"/>
      <c r="P1011" s="2"/>
      <c r="Q1011" s="2"/>
      <c r="R1011" s="2"/>
      <c r="S1011" s="2"/>
      <c r="T1011" s="2"/>
      <c r="U1011" s="2"/>
      <c r="V1011" s="2"/>
      <c r="W1011" s="2"/>
      <c r="X1011" s="2"/>
      <c r="Y1011" s="2"/>
      <c r="Z1011" s="2"/>
      <c r="AA1011" s="2"/>
      <c r="AB1011" s="2"/>
    </row>
  </sheetData>
  <mergeCells count="4">
    <mergeCell ref="A1:H1"/>
    <mergeCell ref="J4:M4"/>
    <mergeCell ref="C30:D30"/>
    <mergeCell ref="C31:D31"/>
  </mergeCells>
  <conditionalFormatting sqref="B25">
    <cfRule type="expression" priority="2" aboveAverage="0" equalAverage="0" bottom="0" percent="0" rank="0" text="" dxfId="0">
      <formula>LEN(TRIM(B25))&gt;0</formula>
    </cfRule>
  </conditionalFormatting>
  <dataValidations count="5">
    <dataValidation allowBlank="true" operator="between" showDropDown="false" showErrorMessage="true" showInputMessage="false" sqref="C3" type="list">
      <formula1>Data!$A$2:$A$6</formula1>
      <formula2>0</formula2>
    </dataValidation>
    <dataValidation allowBlank="true" operator="between" showDropDown="false" showErrorMessage="true" showInputMessage="false" sqref="C12" type="list">
      <formula1>Data!$M$2:$M$12</formula1>
      <formula2>0</formula2>
    </dataValidation>
    <dataValidation allowBlank="true" operator="between" showDropDown="false" showErrorMessage="true" showInputMessage="false" sqref="B25:B29" type="list">
      <formula1>Data!$P$23:$P$28</formula1>
      <formula2>0</formula2>
    </dataValidation>
    <dataValidation allowBlank="true" operator="between" showDropDown="false" showErrorMessage="true" showInputMessage="false" sqref="C6:C11 C13" type="list">
      <formula1>Data!$M$2:$M$6</formula1>
      <formula2>0</formula2>
    </dataValidation>
    <dataValidation allowBlank="true" operator="between" showDropDown="false" showErrorMessage="true" showInputMessage="false" sqref="B15:B23" type="list">
      <formula1>Data!$P$3:$P$18</formula1>
      <formula2>0</formula2>
    </dataValidation>
  </dataValidations>
  <hyperlinks>
    <hyperlink ref="J19" r:id="rId1" location="gid=0" display="https://docs.google.com/spreadsheets/d/1t8TBHG0IOxwMXwv1BMuRDcaJBqOjlRgSplXr6RmdE3U/edit#gid=0"/>
    <hyperlink ref="J22" r:id="rId2" location="gid=1183356481" display="https://docs.google.com/spreadsheets/d/1DhKrcJfl734_OY90MXgbyG0YHBwgzcbrThp0tR8LtyM/edit#gid=1183356481"/>
    <hyperlink ref="J25" r:id="rId3" display="https://docs.google.com/spreadsheets/d/e/2PACX-1vQRYJVPVYx3TQmyvhfm7XE2Gru4JN4yTVckZSX7VusTXntE6EvXAn1UAjV10ANbrSH9hrejSyo5d9L3/pub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0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5.13"/>
    <col collapsed="false" customWidth="true" hidden="false" outlineLevel="0" max="2" min="2" style="0" width="28.88"/>
    <col collapsed="false" customWidth="true" hidden="false" outlineLevel="0" max="3" min="3" style="0" width="15.13"/>
    <col collapsed="false" customWidth="true" hidden="false" outlineLevel="0" max="5" min="4" style="0" width="12.63"/>
    <col collapsed="false" customWidth="true" hidden="false" outlineLevel="0" max="6" min="6" style="0" width="14.13"/>
    <col collapsed="false" customWidth="true" hidden="false" outlineLevel="0" max="7" min="7" style="0" width="12.88"/>
    <col collapsed="false" customWidth="true" hidden="false" outlineLevel="0" max="8" min="8" style="0" width="18.88"/>
    <col collapsed="false" customWidth="true" hidden="false" outlineLevel="0" max="9" min="9" style="0" width="2.63"/>
    <col collapsed="false" customWidth="true" hidden="false" outlineLevel="0" max="1025" min="10" style="0" width="12.63"/>
  </cols>
  <sheetData>
    <row r="1" customFormat="false" ht="15.75" hidden="false" customHeight="false" outlineLevel="0" collapsed="false">
      <c r="A1" s="1" t="s">
        <v>0</v>
      </c>
      <c r="B1" s="1"/>
      <c r="C1" s="1"/>
      <c r="D1" s="1"/>
      <c r="E1" s="1"/>
      <c r="F1" s="1"/>
      <c r="G1" s="1"/>
      <c r="H1" s="1"/>
      <c r="I1" s="2"/>
      <c r="J1" s="2"/>
      <c r="K1" s="2"/>
      <c r="L1" s="2"/>
      <c r="M1" s="2"/>
      <c r="N1" s="2"/>
      <c r="O1" s="2"/>
      <c r="P1" s="2"/>
      <c r="Q1" s="2"/>
      <c r="R1" s="2"/>
      <c r="S1" s="2"/>
      <c r="T1" s="2"/>
      <c r="U1" s="2"/>
      <c r="V1" s="2"/>
      <c r="W1" s="2"/>
      <c r="X1" s="2"/>
      <c r="Y1" s="2"/>
      <c r="Z1" s="2"/>
      <c r="AA1" s="2"/>
      <c r="AB1" s="2"/>
    </row>
    <row r="2" customFormat="false" ht="16.5" hidden="false" customHeight="true" outlineLevel="0" collapsed="false">
      <c r="A2" s="3"/>
      <c r="B2" s="4"/>
      <c r="C2" s="4"/>
      <c r="D2" s="5"/>
      <c r="E2" s="6" t="s">
        <v>1</v>
      </c>
      <c r="F2" s="6" t="s">
        <v>2</v>
      </c>
      <c r="G2" s="6" t="s">
        <v>3</v>
      </c>
      <c r="H2" s="6" t="s">
        <v>4</v>
      </c>
      <c r="I2" s="2"/>
      <c r="J2" s="7" t="s">
        <v>5</v>
      </c>
      <c r="K2" s="2"/>
      <c r="L2" s="2"/>
      <c r="M2" s="2"/>
      <c r="N2" s="2"/>
      <c r="O2" s="2"/>
      <c r="P2" s="2"/>
      <c r="Q2" s="2"/>
      <c r="R2" s="2"/>
      <c r="S2" s="2"/>
      <c r="T2" s="2"/>
      <c r="U2" s="2"/>
      <c r="V2" s="2"/>
      <c r="W2" s="2"/>
      <c r="X2" s="2"/>
      <c r="Y2" s="2"/>
      <c r="Z2" s="2"/>
      <c r="AA2" s="2"/>
      <c r="AB2" s="2"/>
    </row>
    <row r="3" customFormat="false" ht="16.5" hidden="false" customHeight="true" outlineLevel="0" collapsed="false">
      <c r="A3" s="8" t="s">
        <v>6</v>
      </c>
      <c r="B3" s="9"/>
      <c r="C3" s="10" t="s">
        <v>7</v>
      </c>
      <c r="D3" s="11"/>
      <c r="E3" s="12" t="n">
        <f aca="false">VLOOKUP(C3,Data!A2:B6,2,0)</f>
        <v>6000</v>
      </c>
      <c r="F3" s="13" t="n">
        <f aca="false">VLOOKUP(C3,Data!A2:E6,3,0)</f>
        <v>200</v>
      </c>
      <c r="G3" s="12" t="n">
        <f aca="false">VLOOKUP(C3,Data!A2:E6,4,0)</f>
        <v>60000</v>
      </c>
      <c r="H3" s="13" t="n">
        <f aca="false">VLOOKUP(C3,Data!A2:E6,5,0)</f>
        <v>15</v>
      </c>
      <c r="I3" s="2"/>
      <c r="J3" s="14"/>
      <c r="K3" s="2"/>
      <c r="L3" s="2"/>
      <c r="M3" s="2"/>
      <c r="N3" s="2"/>
      <c r="O3" s="2"/>
      <c r="P3" s="2"/>
      <c r="Q3" s="2"/>
      <c r="R3" s="2"/>
      <c r="S3" s="2"/>
      <c r="T3" s="2"/>
      <c r="U3" s="2"/>
      <c r="V3" s="2"/>
      <c r="W3" s="2"/>
      <c r="X3" s="2"/>
      <c r="Y3" s="2"/>
      <c r="Z3" s="2"/>
      <c r="AA3" s="2"/>
      <c r="AB3" s="2"/>
    </row>
    <row r="4" customFormat="false" ht="16.5" hidden="false" customHeight="true" outlineLevel="0" collapsed="false">
      <c r="A4" s="15" t="s">
        <v>8</v>
      </c>
      <c r="B4" s="16"/>
      <c r="C4" s="17"/>
      <c r="D4" s="18"/>
      <c r="E4" s="19"/>
      <c r="F4" s="20"/>
      <c r="G4" s="19"/>
      <c r="H4" s="21"/>
      <c r="I4" s="2"/>
      <c r="J4" s="22" t="s">
        <v>9</v>
      </c>
      <c r="K4" s="22"/>
      <c r="L4" s="22"/>
      <c r="M4" s="22"/>
      <c r="N4" s="2"/>
      <c r="O4" s="2"/>
      <c r="P4" s="2"/>
      <c r="Q4" s="2"/>
      <c r="R4" s="2"/>
      <c r="S4" s="2"/>
      <c r="T4" s="2"/>
      <c r="U4" s="2"/>
      <c r="V4" s="2"/>
      <c r="W4" s="2"/>
      <c r="X4" s="2"/>
      <c r="Y4" s="2"/>
      <c r="Z4" s="2"/>
      <c r="AA4" s="2"/>
      <c r="AB4" s="2"/>
    </row>
    <row r="5" customFormat="false" ht="16.5" hidden="false" customHeight="true" outlineLevel="0" collapsed="false">
      <c r="A5" s="8" t="s">
        <v>10</v>
      </c>
      <c r="B5" s="11" t="s">
        <v>11</v>
      </c>
      <c r="C5" s="23" t="s">
        <v>12</v>
      </c>
      <c r="D5" s="24"/>
      <c r="E5" s="25"/>
      <c r="F5" s="26"/>
      <c r="G5" s="27"/>
      <c r="H5" s="28"/>
      <c r="I5" s="2"/>
      <c r="J5" s="2"/>
      <c r="K5" s="2"/>
      <c r="L5" s="2"/>
      <c r="M5" s="2"/>
      <c r="N5" s="2"/>
      <c r="O5" s="2"/>
      <c r="P5" s="2"/>
      <c r="Q5" s="2"/>
      <c r="R5" s="2"/>
      <c r="S5" s="2"/>
      <c r="T5" s="2"/>
      <c r="U5" s="2"/>
      <c r="V5" s="2"/>
      <c r="W5" s="2"/>
      <c r="X5" s="2"/>
      <c r="Y5" s="2"/>
      <c r="Z5" s="2"/>
      <c r="AA5" s="2"/>
      <c r="AB5" s="2"/>
    </row>
    <row r="6" customFormat="false" ht="16.5" hidden="false" customHeight="true" outlineLevel="0" collapsed="false">
      <c r="A6" s="29"/>
      <c r="B6" s="30" t="s">
        <v>13</v>
      </c>
      <c r="C6" s="31" t="n">
        <v>4</v>
      </c>
      <c r="D6" s="30"/>
      <c r="E6" s="32" t="e">
        <f aca="false">ifna(C6*5000,"")</f>
        <v>#NAME?</v>
      </c>
      <c r="F6" s="33" t="e">
        <f aca="false">ifna(C6*-50,"")</f>
        <v>#NAME?</v>
      </c>
      <c r="G6" s="34" t="e">
        <f aca="false">ifna(C6*25000,"")</f>
        <v>#NAME?</v>
      </c>
      <c r="H6" s="35" t="e">
        <f aca="false">ifna(C6*4.5,"")</f>
        <v>#NAME?</v>
      </c>
      <c r="I6" s="2"/>
      <c r="J6" s="2"/>
      <c r="K6" s="2"/>
      <c r="L6" s="2"/>
      <c r="M6" s="2"/>
      <c r="N6" s="2"/>
      <c r="O6" s="2"/>
      <c r="P6" s="2"/>
      <c r="Q6" s="2"/>
      <c r="R6" s="2"/>
      <c r="S6" s="2"/>
      <c r="T6" s="2"/>
      <c r="U6" s="2"/>
      <c r="V6" s="2"/>
      <c r="W6" s="2"/>
      <c r="X6" s="2"/>
      <c r="Y6" s="2"/>
      <c r="Z6" s="2"/>
      <c r="AA6" s="2"/>
      <c r="AB6" s="2"/>
    </row>
    <row r="7" customFormat="false" ht="16.5" hidden="false" customHeight="true" outlineLevel="0" collapsed="false">
      <c r="A7" s="29"/>
      <c r="B7" s="30" t="s">
        <v>14</v>
      </c>
      <c r="C7" s="31" t="n">
        <v>4</v>
      </c>
      <c r="D7" s="30"/>
      <c r="E7" s="32" t="e">
        <f aca="false">ifna(C7*15000,"")</f>
        <v>#NAME?</v>
      </c>
      <c r="F7" s="33" t="e">
        <f aca="false">ifna(C7*-150,"")</f>
        <v>#NAME?</v>
      </c>
      <c r="G7" s="34" t="e">
        <f aca="false">ifna(C7*75000,"")</f>
        <v>#NAME?</v>
      </c>
      <c r="H7" s="35" t="e">
        <f aca="false">ifna(C7*15.8,"")</f>
        <v>#NAME?</v>
      </c>
      <c r="I7" s="2"/>
      <c r="J7" s="2"/>
      <c r="K7" s="2"/>
      <c r="L7" s="2"/>
      <c r="M7" s="2"/>
      <c r="N7" s="2"/>
      <c r="O7" s="2"/>
      <c r="P7" s="2"/>
      <c r="Q7" s="2"/>
      <c r="R7" s="2"/>
      <c r="S7" s="2"/>
      <c r="T7" s="2"/>
      <c r="U7" s="2"/>
      <c r="V7" s="2"/>
      <c r="W7" s="2"/>
      <c r="X7" s="2"/>
      <c r="Y7" s="2"/>
      <c r="Z7" s="2"/>
      <c r="AA7" s="2"/>
      <c r="AB7" s="2"/>
    </row>
    <row r="8" customFormat="false" ht="16.5" hidden="false" customHeight="true" outlineLevel="0" collapsed="false">
      <c r="A8" s="8"/>
      <c r="B8" s="36" t="s">
        <v>15</v>
      </c>
      <c r="C8" s="37" t="n">
        <v>2</v>
      </c>
      <c r="D8" s="36"/>
      <c r="E8" s="25" t="e">
        <f aca="false">ifna(C8*45000,"")</f>
        <v>#NAME?</v>
      </c>
      <c r="F8" s="26" t="e">
        <f aca="false">ifna(C8*-400,"")</f>
        <v>#NAME?</v>
      </c>
      <c r="G8" s="27" t="e">
        <f aca="false">ifna(C8*250000,"")</f>
        <v>#NAME?</v>
      </c>
      <c r="H8" s="28" t="e">
        <f aca="false">ifna(C8*55.1,"")</f>
        <v>#NAME?</v>
      </c>
      <c r="I8" s="2"/>
      <c r="J8" s="2"/>
      <c r="K8" s="2"/>
      <c r="L8" s="2"/>
      <c r="M8" s="2"/>
      <c r="N8" s="2"/>
      <c r="O8" s="2"/>
      <c r="P8" s="2"/>
      <c r="Q8" s="2"/>
      <c r="R8" s="2"/>
      <c r="S8" s="2"/>
      <c r="T8" s="2"/>
      <c r="U8" s="2"/>
      <c r="V8" s="2"/>
      <c r="W8" s="2"/>
      <c r="X8" s="2"/>
      <c r="Y8" s="2"/>
      <c r="Z8" s="2"/>
      <c r="AA8" s="2"/>
      <c r="AB8" s="2"/>
    </row>
    <row r="9" customFormat="false" ht="16.5" hidden="false" customHeight="true" outlineLevel="0" collapsed="false">
      <c r="A9" s="29" t="s">
        <v>16</v>
      </c>
      <c r="B9" s="30" t="s">
        <v>17</v>
      </c>
      <c r="C9" s="31" t="n">
        <v>4</v>
      </c>
      <c r="D9" s="30"/>
      <c r="E9" s="32" t="e">
        <f aca="false">ifna(C9*-2500,"")</f>
        <v>#NAME?</v>
      </c>
      <c r="F9" s="33" t="e">
        <f aca="false">ifna(C9*100,"")</f>
        <v>#NAME?</v>
      </c>
      <c r="G9" s="34" t="e">
        <f aca="false">ifna(C9*25000,"")</f>
        <v>#NAME?</v>
      </c>
      <c r="H9" s="35" t="e">
        <f aca="false">ifna(C9*6,"")</f>
        <v>#NAME?</v>
      </c>
      <c r="I9" s="2"/>
      <c r="J9" s="2"/>
      <c r="K9" s="2"/>
      <c r="L9" s="2"/>
      <c r="M9" s="2"/>
      <c r="N9" s="2"/>
      <c r="O9" s="2"/>
      <c r="P9" s="2"/>
      <c r="Q9" s="2"/>
      <c r="R9" s="2"/>
      <c r="S9" s="2"/>
      <c r="T9" s="2"/>
      <c r="U9" s="2"/>
      <c r="V9" s="2"/>
      <c r="W9" s="2"/>
      <c r="X9" s="2"/>
      <c r="Y9" s="2"/>
      <c r="Z9" s="2"/>
      <c r="AA9" s="2"/>
      <c r="AB9" s="2"/>
    </row>
    <row r="10" customFormat="false" ht="16.5" hidden="false" customHeight="true" outlineLevel="0" collapsed="false">
      <c r="A10" s="29"/>
      <c r="B10" s="30" t="s">
        <v>18</v>
      </c>
      <c r="C10" s="31" t="n">
        <v>4</v>
      </c>
      <c r="D10" s="30"/>
      <c r="E10" s="32" t="e">
        <f aca="false">ifna(C10*-7500,"")</f>
        <v>#NAME?</v>
      </c>
      <c r="F10" s="33" t="e">
        <f aca="false">ifna(C10*300,"")</f>
        <v>#NAME?</v>
      </c>
      <c r="G10" s="34" t="e">
        <f aca="false">ifna(C10*75000,"")</f>
        <v>#NAME?</v>
      </c>
      <c r="H10" s="35" t="e">
        <f aca="false">ifna(C10*21,"")</f>
        <v>#NAME?</v>
      </c>
      <c r="I10" s="2"/>
      <c r="J10" s="38" t="s">
        <v>19</v>
      </c>
      <c r="K10" s="2"/>
      <c r="L10" s="2"/>
      <c r="M10" s="2"/>
      <c r="N10" s="2"/>
      <c r="O10" s="2"/>
      <c r="P10" s="2"/>
      <c r="Q10" s="2"/>
      <c r="R10" s="2"/>
      <c r="S10" s="2"/>
      <c r="T10" s="2"/>
      <c r="U10" s="2"/>
      <c r="V10" s="2"/>
      <c r="W10" s="2"/>
      <c r="X10" s="2"/>
      <c r="Y10" s="2"/>
      <c r="Z10" s="2"/>
      <c r="AA10" s="2"/>
      <c r="AB10" s="2"/>
    </row>
    <row r="11" customFormat="false" ht="16.5" hidden="false" customHeight="true" outlineLevel="0" collapsed="false">
      <c r="A11" s="8"/>
      <c r="B11" s="36" t="s">
        <v>20</v>
      </c>
      <c r="C11" s="37" t="n">
        <v>1</v>
      </c>
      <c r="D11" s="36"/>
      <c r="E11" s="25" t="e">
        <f aca="false">ifna(C11*-20000,"")</f>
        <v>#NAME?</v>
      </c>
      <c r="F11" s="26" t="e">
        <f aca="false">ifna(C11*900,"")</f>
        <v>#NAME?</v>
      </c>
      <c r="G11" s="27" t="e">
        <f aca="false">ifna(C11*250000,"")</f>
        <v>#NAME?</v>
      </c>
      <c r="H11" s="28" t="e">
        <f aca="false">ifna(C11*73.5,"")</f>
        <v>#NAME?</v>
      </c>
      <c r="I11" s="2"/>
      <c r="J11" s="2"/>
      <c r="K11" s="2"/>
      <c r="L11" s="2"/>
      <c r="M11" s="2"/>
      <c r="N11" s="2"/>
      <c r="O11" s="2"/>
      <c r="P11" s="2"/>
      <c r="Q11" s="2"/>
      <c r="R11" s="2"/>
      <c r="S11" s="2"/>
      <c r="T11" s="2"/>
      <c r="U11" s="2"/>
      <c r="V11" s="2"/>
      <c r="W11" s="2"/>
      <c r="X11" s="2"/>
      <c r="Y11" s="2"/>
      <c r="Z11" s="2"/>
      <c r="AA11" s="2"/>
      <c r="AB11" s="2"/>
    </row>
    <row r="12" customFormat="false" ht="16.5" hidden="false" customHeight="true" outlineLevel="0" collapsed="false">
      <c r="A12" s="8" t="s">
        <v>21</v>
      </c>
      <c r="B12" s="36"/>
      <c r="C12" s="39" t="n">
        <v>0</v>
      </c>
      <c r="D12" s="36"/>
      <c r="E12" s="27" t="e">
        <f aca="false">ifna(C12*5000,"")</f>
        <v>#NAME?</v>
      </c>
      <c r="F12" s="12"/>
      <c r="G12" s="27" t="e">
        <f aca="false">ifna(C12*10000,"")</f>
        <v>#NAME?</v>
      </c>
      <c r="H12" s="40" t="n">
        <f aca="false">C12*1.5</f>
        <v>0</v>
      </c>
      <c r="I12" s="2"/>
      <c r="J12" s="41" t="s">
        <v>22</v>
      </c>
      <c r="K12" s="2"/>
      <c r="L12" s="2"/>
      <c r="M12" s="2"/>
      <c r="N12" s="2"/>
      <c r="O12" s="2"/>
      <c r="P12" s="2"/>
      <c r="Q12" s="2"/>
      <c r="R12" s="2"/>
      <c r="S12" s="2"/>
      <c r="T12" s="2"/>
      <c r="U12" s="2"/>
      <c r="V12" s="2"/>
      <c r="W12" s="2"/>
      <c r="X12" s="2"/>
      <c r="Y12" s="2"/>
      <c r="Z12" s="2"/>
      <c r="AA12" s="2"/>
      <c r="AB12" s="2"/>
    </row>
    <row r="13" customFormat="false" ht="16.5" hidden="false" customHeight="true" outlineLevel="0" collapsed="false">
      <c r="A13" s="42" t="s">
        <v>23</v>
      </c>
      <c r="B13" s="43"/>
      <c r="C13" s="44" t="n">
        <v>1</v>
      </c>
      <c r="D13" s="13"/>
      <c r="E13" s="13"/>
      <c r="F13" s="25" t="e">
        <f aca="false">ifna(C13*200,"")</f>
        <v>#NAME?</v>
      </c>
      <c r="G13" s="13"/>
      <c r="H13" s="28"/>
      <c r="I13" s="2"/>
      <c r="J13" s="41"/>
      <c r="K13" s="2"/>
      <c r="L13" s="2"/>
      <c r="M13" s="2"/>
      <c r="N13" s="2"/>
      <c r="O13" s="2"/>
      <c r="P13" s="2"/>
      <c r="Q13" s="2"/>
      <c r="R13" s="2"/>
      <c r="S13" s="2"/>
      <c r="T13" s="2"/>
      <c r="U13" s="2"/>
      <c r="V13" s="2"/>
      <c r="W13" s="2"/>
      <c r="X13" s="2"/>
      <c r="Y13" s="2"/>
      <c r="Z13" s="2"/>
      <c r="AA13" s="2"/>
      <c r="AB13" s="2"/>
    </row>
    <row r="14" customFormat="false" ht="16.5" hidden="false" customHeight="true" outlineLevel="0" collapsed="false">
      <c r="A14" s="15" t="s">
        <v>24</v>
      </c>
      <c r="B14" s="16"/>
      <c r="C14" s="45"/>
      <c r="D14" s="46"/>
      <c r="E14" s="46"/>
      <c r="F14" s="46"/>
      <c r="G14" s="46"/>
      <c r="H14" s="21"/>
      <c r="I14" s="2"/>
      <c r="J14" s="41" t="s">
        <v>25</v>
      </c>
      <c r="K14" s="2"/>
      <c r="L14" s="2"/>
      <c r="M14" s="2"/>
      <c r="N14" s="2"/>
      <c r="O14" s="2"/>
      <c r="P14" s="2"/>
      <c r="Q14" s="2"/>
      <c r="R14" s="2"/>
      <c r="S14" s="2"/>
      <c r="T14" s="2"/>
      <c r="U14" s="2"/>
      <c r="V14" s="2"/>
      <c r="W14" s="2"/>
      <c r="X14" s="2"/>
      <c r="Y14" s="2"/>
      <c r="Z14" s="2"/>
      <c r="AA14" s="2"/>
      <c r="AB14" s="2"/>
    </row>
    <row r="15" customFormat="false" ht="16.5" hidden="false" customHeight="true" outlineLevel="0" collapsed="false">
      <c r="A15" s="47"/>
      <c r="B15" s="48" t="s">
        <v>38</v>
      </c>
      <c r="C15" s="49" t="n">
        <v>12</v>
      </c>
      <c r="D15" s="30"/>
      <c r="E15" s="50" t="e">
        <f aca="false">ifna((VLOOKUP(B15,Data!$P3:$Q18,2,0))*C15,"")</f>
        <v>#NAME?</v>
      </c>
      <c r="F15" s="51"/>
      <c r="G15" s="52"/>
      <c r="H15" s="53"/>
      <c r="I15" s="2"/>
      <c r="J15" s="54"/>
      <c r="K15" s="2"/>
      <c r="L15" s="2"/>
      <c r="M15" s="2"/>
      <c r="N15" s="2"/>
      <c r="O15" s="2"/>
      <c r="P15" s="2"/>
      <c r="Q15" s="2"/>
      <c r="R15" s="2"/>
      <c r="S15" s="2"/>
      <c r="T15" s="2"/>
      <c r="U15" s="2"/>
      <c r="V15" s="2"/>
      <c r="W15" s="2"/>
      <c r="X15" s="2"/>
      <c r="Y15" s="2"/>
      <c r="Z15" s="2"/>
      <c r="AA15" s="2"/>
      <c r="AB15" s="2"/>
    </row>
    <row r="16" customFormat="false" ht="16.5" hidden="false" customHeight="true" outlineLevel="0" collapsed="false">
      <c r="A16" s="47"/>
      <c r="B16" s="55" t="s">
        <v>39</v>
      </c>
      <c r="C16" s="56" t="n">
        <v>9</v>
      </c>
      <c r="D16" s="30"/>
      <c r="E16" s="50" t="e">
        <f aca="false">ifna((VLOOKUP(B16,Data!$P3:$Q18,2,0))*C16,"")</f>
        <v>#NAME?</v>
      </c>
      <c r="F16" s="51"/>
      <c r="G16" s="52"/>
      <c r="H16" s="53"/>
      <c r="I16" s="2"/>
      <c r="J16" s="57" t="s">
        <v>26</v>
      </c>
      <c r="K16" s="2"/>
      <c r="L16" s="2"/>
      <c r="M16" s="2"/>
      <c r="N16" s="2"/>
      <c r="O16" s="2"/>
      <c r="P16" s="2"/>
      <c r="Q16" s="2"/>
      <c r="R16" s="2"/>
      <c r="S16" s="2"/>
      <c r="T16" s="2"/>
      <c r="U16" s="2"/>
      <c r="V16" s="2"/>
      <c r="W16" s="2"/>
      <c r="X16" s="2"/>
      <c r="Y16" s="2"/>
      <c r="Z16" s="2"/>
      <c r="AA16" s="2"/>
      <c r="AB16" s="2"/>
    </row>
    <row r="17" customFormat="false" ht="16.5" hidden="false" customHeight="true" outlineLevel="0" collapsed="false">
      <c r="A17" s="47"/>
      <c r="B17" s="55"/>
      <c r="C17" s="56"/>
      <c r="D17" s="30"/>
      <c r="E17" s="50" t="e">
        <f aca="false">ifna((VLOOKUP(B17,Data!$P3:$Q18,2,0))*C17,"")</f>
        <v>#N/A</v>
      </c>
      <c r="F17" s="51"/>
      <c r="G17" s="52"/>
      <c r="H17" s="53"/>
      <c r="I17" s="2"/>
      <c r="J17" s="54"/>
      <c r="K17" s="2"/>
      <c r="L17" s="2"/>
      <c r="M17" s="2"/>
      <c r="N17" s="2"/>
      <c r="O17" s="2"/>
      <c r="P17" s="2"/>
      <c r="Q17" s="2"/>
      <c r="R17" s="2"/>
      <c r="S17" s="2"/>
      <c r="T17" s="2"/>
      <c r="U17" s="2"/>
      <c r="V17" s="2"/>
      <c r="W17" s="2"/>
      <c r="X17" s="2"/>
      <c r="Y17" s="2"/>
      <c r="Z17" s="2"/>
      <c r="AA17" s="2"/>
      <c r="AB17" s="2"/>
    </row>
    <row r="18" customFormat="false" ht="16.5" hidden="false" customHeight="true" outlineLevel="0" collapsed="false">
      <c r="A18" s="47"/>
      <c r="B18" s="55"/>
      <c r="C18" s="56"/>
      <c r="D18" s="58"/>
      <c r="E18" s="50" t="e">
        <f aca="false">ifna((VLOOKUP(B18,Data!$P3:$Q18,2,0))*C18,"")</f>
        <v>#N/A</v>
      </c>
      <c r="F18" s="51"/>
      <c r="G18" s="52"/>
      <c r="H18" s="53"/>
      <c r="I18" s="2"/>
      <c r="J18" s="59" t="s">
        <v>27</v>
      </c>
      <c r="K18" s="2"/>
      <c r="L18" s="2"/>
      <c r="M18" s="60"/>
      <c r="N18" s="2"/>
      <c r="O18" s="2"/>
      <c r="P18" s="2"/>
      <c r="Q18" s="2"/>
      <c r="R18" s="2"/>
      <c r="S18" s="2"/>
      <c r="T18" s="2"/>
      <c r="U18" s="2"/>
      <c r="V18" s="2"/>
      <c r="W18" s="2"/>
      <c r="X18" s="2"/>
      <c r="Y18" s="2"/>
      <c r="Z18" s="2"/>
      <c r="AA18" s="2"/>
      <c r="AB18" s="2"/>
    </row>
    <row r="19" customFormat="false" ht="16.5" hidden="false" customHeight="true" outlineLevel="0" collapsed="false">
      <c r="A19" s="47"/>
      <c r="B19" s="55"/>
      <c r="C19" s="56"/>
      <c r="D19" s="58"/>
      <c r="E19" s="50" t="e">
        <f aca="false">ifna((VLOOKUP(B19,Data!$P3:$Q18,2,0))*C19,"")</f>
        <v>#N/A</v>
      </c>
      <c r="F19" s="51"/>
      <c r="G19" s="52"/>
      <c r="H19" s="53"/>
      <c r="I19" s="2"/>
      <c r="J19" s="61" t="s">
        <v>28</v>
      </c>
      <c r="K19" s="2"/>
      <c r="L19" s="2"/>
      <c r="M19" s="2"/>
      <c r="N19" s="2"/>
      <c r="O19" s="2"/>
      <c r="P19" s="2"/>
      <c r="Q19" s="2"/>
      <c r="R19" s="2"/>
      <c r="S19" s="2"/>
      <c r="T19" s="2"/>
      <c r="U19" s="2"/>
      <c r="V19" s="2"/>
      <c r="W19" s="2"/>
      <c r="X19" s="2"/>
      <c r="Y19" s="2"/>
      <c r="Z19" s="2"/>
      <c r="AA19" s="2"/>
      <c r="AB19" s="2"/>
    </row>
    <row r="20" customFormat="false" ht="16.5" hidden="false" customHeight="true" outlineLevel="0" collapsed="false">
      <c r="A20" s="47"/>
      <c r="B20" s="55"/>
      <c r="C20" s="56"/>
      <c r="D20" s="58"/>
      <c r="E20" s="50" t="e">
        <f aca="false">ifna((VLOOKUP(B20,Data!$P3:$Q18,2,0))*C20,"")</f>
        <v>#N/A</v>
      </c>
      <c r="F20" s="51"/>
      <c r="G20" s="52"/>
      <c r="H20" s="53"/>
      <c r="I20" s="2"/>
      <c r="J20" s="54"/>
      <c r="K20" s="2"/>
      <c r="L20" s="2"/>
      <c r="M20" s="2"/>
      <c r="N20" s="2"/>
      <c r="O20" s="2"/>
      <c r="P20" s="2"/>
      <c r="Q20" s="2"/>
      <c r="R20" s="2"/>
      <c r="S20" s="2"/>
      <c r="T20" s="2"/>
      <c r="U20" s="2"/>
      <c r="V20" s="2"/>
      <c r="W20" s="2"/>
      <c r="X20" s="2"/>
      <c r="Y20" s="2"/>
      <c r="Z20" s="2"/>
      <c r="AA20" s="2"/>
      <c r="AB20" s="2"/>
    </row>
    <row r="21" customFormat="false" ht="16.5" hidden="false" customHeight="true" outlineLevel="0" collapsed="false">
      <c r="A21" s="47"/>
      <c r="B21" s="55"/>
      <c r="C21" s="56"/>
      <c r="D21" s="58"/>
      <c r="E21" s="50" t="e">
        <f aca="false">ifna((VLOOKUP(B21,Data!$P3:$Q18,2,0))*C21,"")</f>
        <v>#N/A</v>
      </c>
      <c r="F21" s="51"/>
      <c r="G21" s="52"/>
      <c r="H21" s="53"/>
      <c r="I21" s="2"/>
      <c r="J21" s="62" t="s">
        <v>29</v>
      </c>
      <c r="K21" s="2"/>
      <c r="L21" s="2"/>
      <c r="M21" s="2"/>
      <c r="N21" s="2"/>
      <c r="O21" s="2"/>
      <c r="P21" s="2"/>
      <c r="Q21" s="2"/>
      <c r="R21" s="2"/>
      <c r="S21" s="2"/>
      <c r="T21" s="2"/>
      <c r="U21" s="2"/>
      <c r="V21" s="2"/>
      <c r="W21" s="2"/>
      <c r="X21" s="2"/>
      <c r="Y21" s="2"/>
      <c r="Z21" s="2"/>
      <c r="AA21" s="2"/>
      <c r="AB21" s="2"/>
    </row>
    <row r="22" customFormat="false" ht="16.5" hidden="false" customHeight="true" outlineLevel="0" collapsed="false">
      <c r="A22" s="47"/>
      <c r="B22" s="55"/>
      <c r="C22" s="56"/>
      <c r="D22" s="58"/>
      <c r="E22" s="50" t="e">
        <f aca="false">ifna((VLOOKUP(B22,Data!$P3:$Q18,2,0))*C22,"")</f>
        <v>#N/A</v>
      </c>
      <c r="F22" s="51"/>
      <c r="G22" s="52"/>
      <c r="H22" s="53"/>
      <c r="I22" s="2"/>
      <c r="J22" s="60" t="s">
        <v>30</v>
      </c>
      <c r="K22" s="2"/>
      <c r="L22" s="2"/>
      <c r="M22" s="2"/>
      <c r="N22" s="2"/>
      <c r="O22" s="2"/>
      <c r="P22" s="2"/>
      <c r="Q22" s="2"/>
      <c r="R22" s="2"/>
      <c r="S22" s="2"/>
      <c r="T22" s="2"/>
      <c r="U22" s="2"/>
      <c r="V22" s="2"/>
      <c r="W22" s="2"/>
      <c r="X22" s="2"/>
      <c r="Y22" s="2"/>
      <c r="Z22" s="2"/>
      <c r="AA22" s="2"/>
      <c r="AB22" s="2"/>
    </row>
    <row r="23" customFormat="false" ht="16.5" hidden="false" customHeight="true" outlineLevel="0" collapsed="false">
      <c r="A23" s="63"/>
      <c r="B23" s="64"/>
      <c r="C23" s="65"/>
      <c r="D23" s="66"/>
      <c r="E23" s="13" t="e">
        <f aca="false">ifna((VLOOKUP(B23,Data!$P3:$Q18,2,0))*C23,"")</f>
        <v>#N/A</v>
      </c>
      <c r="F23" s="67"/>
      <c r="G23" s="12"/>
      <c r="H23" s="40"/>
      <c r="I23" s="2"/>
      <c r="J23" s="2"/>
      <c r="K23" s="2"/>
      <c r="L23" s="2"/>
      <c r="M23" s="2"/>
      <c r="N23" s="2"/>
      <c r="O23" s="2"/>
      <c r="P23" s="2"/>
      <c r="Q23" s="2"/>
      <c r="R23" s="2"/>
      <c r="S23" s="2"/>
      <c r="T23" s="2"/>
      <c r="U23" s="2"/>
      <c r="V23" s="2"/>
      <c r="W23" s="2"/>
      <c r="X23" s="2"/>
      <c r="Y23" s="2"/>
      <c r="Z23" s="2"/>
      <c r="AA23" s="2"/>
      <c r="AB23" s="2"/>
    </row>
    <row r="24" customFormat="false" ht="18.75" hidden="false" customHeight="true" outlineLevel="0" collapsed="false">
      <c r="A24" s="15" t="s">
        <v>31</v>
      </c>
      <c r="B24" s="68"/>
      <c r="C24" s="6"/>
      <c r="D24" s="5"/>
      <c r="E24" s="46"/>
      <c r="F24" s="46"/>
      <c r="G24" s="46"/>
      <c r="H24" s="21"/>
      <c r="I24" s="2"/>
      <c r="J24" s="62" t="s">
        <v>32</v>
      </c>
      <c r="K24" s="2"/>
      <c r="L24" s="2"/>
      <c r="M24" s="2"/>
      <c r="N24" s="2"/>
      <c r="O24" s="2"/>
      <c r="P24" s="2"/>
      <c r="Q24" s="2"/>
      <c r="R24" s="2"/>
      <c r="S24" s="2"/>
      <c r="T24" s="2"/>
      <c r="U24" s="2"/>
      <c r="V24" s="2"/>
      <c r="W24" s="2"/>
      <c r="X24" s="2"/>
      <c r="Y24" s="2"/>
      <c r="Z24" s="2"/>
      <c r="AA24" s="2"/>
      <c r="AB24" s="2"/>
    </row>
    <row r="25" customFormat="false" ht="18.75" hidden="false" customHeight="true" outlineLevel="0" collapsed="false">
      <c r="A25" s="69"/>
      <c r="B25" s="70" t="s">
        <v>40</v>
      </c>
      <c r="C25" s="71" t="n">
        <v>8</v>
      </c>
      <c r="D25" s="58"/>
      <c r="E25" s="52" t="e">
        <f aca="false">ifna((VLOOKUP(B25,Data!$P23:$Q28,2,0))*C25,"")</f>
        <v>#NAME?</v>
      </c>
      <c r="F25" s="50" t="e">
        <f aca="false">ifna((VLOOKUP(B25,Data!$P23:$R28,3,0))*C25,"")</f>
        <v>#NAME?</v>
      </c>
      <c r="G25" s="52"/>
      <c r="H25" s="53"/>
      <c r="I25" s="2"/>
      <c r="J25" s="72" t="s">
        <v>33</v>
      </c>
      <c r="K25" s="2"/>
      <c r="L25" s="2"/>
      <c r="M25" s="2"/>
      <c r="N25" s="2"/>
      <c r="O25" s="2"/>
      <c r="P25" s="2"/>
      <c r="Q25" s="2"/>
      <c r="R25" s="2"/>
      <c r="S25" s="2"/>
      <c r="T25" s="2"/>
      <c r="U25" s="2"/>
      <c r="V25" s="2"/>
      <c r="W25" s="2"/>
      <c r="X25" s="2"/>
      <c r="Y25" s="2"/>
      <c r="Z25" s="2"/>
      <c r="AA25" s="2"/>
      <c r="AB25" s="2"/>
    </row>
    <row r="26" customFormat="false" ht="18.75" hidden="false" customHeight="true" outlineLevel="0" collapsed="false">
      <c r="A26" s="69"/>
      <c r="B26" s="70" t="s">
        <v>41</v>
      </c>
      <c r="C26" s="56" t="n">
        <v>6</v>
      </c>
      <c r="D26" s="58"/>
      <c r="E26" s="52" t="e">
        <f aca="false">ifna((VLOOKUP(B26,Data!$P23:$Q28,2,0))*C26,"")</f>
        <v>#NAME?</v>
      </c>
      <c r="F26" s="50" t="e">
        <f aca="false">ifna((VLOOKUP(B26,Data!$P23:$R28,3,0))*C26,"")</f>
        <v>#NAME?</v>
      </c>
      <c r="G26" s="52"/>
      <c r="H26" s="53"/>
      <c r="I26" s="2"/>
      <c r="J26" s="2"/>
      <c r="K26" s="2"/>
      <c r="L26" s="2"/>
      <c r="M26" s="2"/>
      <c r="N26" s="2"/>
      <c r="O26" s="2"/>
      <c r="P26" s="2"/>
      <c r="Q26" s="2"/>
      <c r="R26" s="2"/>
      <c r="S26" s="2"/>
      <c r="T26" s="2"/>
      <c r="U26" s="2"/>
      <c r="V26" s="2"/>
      <c r="W26" s="2"/>
      <c r="X26" s="2"/>
      <c r="Y26" s="2"/>
      <c r="Z26" s="2"/>
      <c r="AA26" s="2"/>
      <c r="AB26" s="2"/>
    </row>
    <row r="27" customFormat="false" ht="18.75" hidden="false" customHeight="true" outlineLevel="0" collapsed="false">
      <c r="A27" s="69"/>
      <c r="B27" s="70"/>
      <c r="C27" s="56"/>
      <c r="D27" s="58"/>
      <c r="E27" s="52" t="e">
        <f aca="false">ifna((VLOOKUP(B27,Data!$P23:$Q28,2,0))*C27,"")</f>
        <v>#N/A</v>
      </c>
      <c r="F27" s="50" t="e">
        <f aca="false">ifna((VLOOKUP(B27,Data!$P23:$R28,3,0))*C27,"")</f>
        <v>#N/A</v>
      </c>
      <c r="G27" s="52"/>
      <c r="H27" s="53"/>
      <c r="I27" s="2"/>
      <c r="J27" s="2"/>
      <c r="K27" s="2"/>
      <c r="L27" s="2"/>
      <c r="M27" s="2"/>
      <c r="N27" s="2"/>
      <c r="O27" s="2"/>
      <c r="P27" s="2"/>
      <c r="Q27" s="2"/>
      <c r="R27" s="2"/>
      <c r="S27" s="2"/>
      <c r="T27" s="2"/>
      <c r="U27" s="2"/>
      <c r="V27" s="2"/>
      <c r="W27" s="2"/>
      <c r="X27" s="2"/>
      <c r="Y27" s="2"/>
      <c r="Z27" s="2"/>
      <c r="AA27" s="2"/>
      <c r="AB27" s="2"/>
    </row>
    <row r="28" customFormat="false" ht="18.75" hidden="false" customHeight="true" outlineLevel="0" collapsed="false">
      <c r="A28" s="69"/>
      <c r="B28" s="73"/>
      <c r="C28" s="49"/>
      <c r="D28" s="58"/>
      <c r="E28" s="50" t="e">
        <f aca="false">ifna((VLOOKUP(B28,Data!$P23:$Q28,2,0))*C28,"")</f>
        <v>#N/A</v>
      </c>
      <c r="F28" s="50" t="e">
        <f aca="false">ifna((VLOOKUP(B28,Data!$P23:$R28,3,0))*C28,"")</f>
        <v>#N/A</v>
      </c>
      <c r="G28" s="52"/>
      <c r="H28" s="53"/>
      <c r="I28" s="2"/>
      <c r="J28" s="2"/>
      <c r="K28" s="2"/>
      <c r="L28" s="2"/>
      <c r="M28" s="2"/>
      <c r="N28" s="2"/>
      <c r="O28" s="2"/>
      <c r="P28" s="2"/>
      <c r="Q28" s="2"/>
      <c r="R28" s="2"/>
      <c r="S28" s="2"/>
      <c r="T28" s="2"/>
      <c r="U28" s="2"/>
      <c r="V28" s="2"/>
      <c r="W28" s="2"/>
      <c r="X28" s="2"/>
      <c r="Y28" s="2"/>
      <c r="Z28" s="2"/>
      <c r="AA28" s="2"/>
      <c r="AB28" s="2"/>
    </row>
    <row r="29" customFormat="false" ht="18.75" hidden="false" customHeight="true" outlineLevel="0" collapsed="false">
      <c r="A29" s="74"/>
      <c r="B29" s="75"/>
      <c r="C29" s="76"/>
      <c r="D29" s="66"/>
      <c r="E29" s="12" t="e">
        <f aca="false">ifna((VLOOKUP(B29,Data!$P23:$Q28,2,0))*C29,"")</f>
        <v>#N/A</v>
      </c>
      <c r="F29" s="13" t="e">
        <f aca="false">ifna((VLOOKUP(B29,Data!$P23:$R28,3,0))*C29,"")</f>
        <v>#N/A</v>
      </c>
      <c r="G29" s="12"/>
      <c r="H29" s="40"/>
      <c r="I29" s="2"/>
      <c r="J29" s="2"/>
      <c r="K29" s="2"/>
      <c r="L29" s="2"/>
      <c r="M29" s="2"/>
      <c r="N29" s="2"/>
      <c r="O29" s="2"/>
      <c r="P29" s="2"/>
      <c r="Q29" s="2"/>
      <c r="R29" s="2"/>
      <c r="S29" s="2"/>
      <c r="T29" s="2"/>
      <c r="U29" s="2"/>
      <c r="V29" s="2"/>
      <c r="W29" s="2"/>
      <c r="X29" s="2"/>
      <c r="Y29" s="2"/>
      <c r="Z29" s="2"/>
      <c r="AA29" s="2"/>
      <c r="AB29" s="2"/>
    </row>
    <row r="30" customFormat="false" ht="18.75" hidden="false" customHeight="true" outlineLevel="0" collapsed="false">
      <c r="A30" s="77"/>
      <c r="B30" s="78"/>
      <c r="C30" s="79" t="s">
        <v>34</v>
      </c>
      <c r="D30" s="79"/>
      <c r="E30" s="79" t="s">
        <v>35</v>
      </c>
      <c r="F30" s="79" t="s">
        <v>2</v>
      </c>
      <c r="G30" s="79" t="s">
        <v>36</v>
      </c>
      <c r="H30" s="80" t="s">
        <v>4</v>
      </c>
      <c r="I30" s="81"/>
      <c r="J30" s="81"/>
      <c r="K30" s="81"/>
      <c r="L30" s="81"/>
      <c r="M30" s="81"/>
      <c r="N30" s="81"/>
      <c r="O30" s="81"/>
      <c r="P30" s="81"/>
      <c r="Q30" s="81"/>
      <c r="R30" s="81"/>
      <c r="S30" s="81"/>
      <c r="T30" s="81"/>
      <c r="U30" s="81"/>
      <c r="V30" s="81"/>
      <c r="W30" s="81"/>
      <c r="X30" s="81"/>
      <c r="Y30" s="81"/>
      <c r="Z30" s="81"/>
      <c r="AA30" s="81"/>
      <c r="AB30" s="81"/>
    </row>
    <row r="31" customFormat="false" ht="18.75" hidden="false" customHeight="true" outlineLevel="0" collapsed="false">
      <c r="A31" s="81"/>
      <c r="B31" s="81"/>
      <c r="C31" s="82" t="e">
        <f aca="false">E31/F31</f>
        <v>#NAME?</v>
      </c>
      <c r="D31" s="82"/>
      <c r="E31" s="83" t="e">
        <f aca="false">SUM(E3:E29)</f>
        <v>#NAME?</v>
      </c>
      <c r="F31" s="83" t="e">
        <f aca="false">SUM(F3:F29)</f>
        <v>#NAME?</v>
      </c>
      <c r="G31" s="83" t="e">
        <f aca="false">SUM(G3:G23)</f>
        <v>#NAME?</v>
      </c>
      <c r="H31" s="84" t="e">
        <f aca="false">SUM(H3:H23)</f>
        <v>#NAME?</v>
      </c>
      <c r="I31" s="81"/>
      <c r="J31" s="81"/>
      <c r="K31" s="81"/>
      <c r="L31" s="81"/>
      <c r="M31" s="81"/>
      <c r="N31" s="81"/>
      <c r="O31" s="81"/>
      <c r="P31" s="81"/>
      <c r="Q31" s="81"/>
      <c r="R31" s="81"/>
      <c r="S31" s="81"/>
      <c r="T31" s="81"/>
      <c r="U31" s="81"/>
      <c r="V31" s="81"/>
      <c r="W31" s="81"/>
      <c r="X31" s="81"/>
      <c r="Y31" s="81"/>
      <c r="Z31" s="81"/>
      <c r="AA31" s="81"/>
      <c r="AB31" s="81"/>
    </row>
    <row r="32" customFormat="false" ht="15.75" hidden="false" customHeight="false" outlineLevel="0" collapsed="false">
      <c r="A32" s="41" t="s">
        <v>37</v>
      </c>
      <c r="B32" s="85"/>
      <c r="C32" s="85"/>
      <c r="D32" s="85"/>
      <c r="E32" s="86"/>
      <c r="F32" s="86"/>
      <c r="G32" s="86"/>
      <c r="H32" s="86"/>
      <c r="I32" s="85"/>
      <c r="J32" s="85"/>
      <c r="K32" s="85"/>
      <c r="L32" s="85"/>
      <c r="M32" s="85"/>
      <c r="N32" s="85"/>
      <c r="O32" s="85"/>
      <c r="P32" s="85"/>
      <c r="Q32" s="85"/>
      <c r="R32" s="85"/>
      <c r="S32" s="85"/>
      <c r="T32" s="85"/>
      <c r="U32" s="85"/>
      <c r="V32" s="85"/>
      <c r="W32" s="85"/>
      <c r="X32" s="85"/>
      <c r="Y32" s="85"/>
      <c r="Z32" s="85"/>
      <c r="AA32" s="85"/>
      <c r="AB32" s="85"/>
    </row>
    <row r="33" customFormat="false" ht="15.75" hidden="false" customHeight="false" outlineLevel="0" collapsed="false">
      <c r="A33" s="2"/>
      <c r="B33" s="85"/>
      <c r="C33" s="85"/>
      <c r="D33" s="85"/>
      <c r="E33" s="86"/>
      <c r="F33" s="86"/>
      <c r="G33" s="86"/>
      <c r="H33" s="86"/>
      <c r="I33" s="85"/>
      <c r="J33" s="85"/>
      <c r="K33" s="85"/>
      <c r="L33" s="85"/>
      <c r="M33" s="85"/>
      <c r="N33" s="85"/>
      <c r="O33" s="85"/>
      <c r="P33" s="85"/>
      <c r="Q33" s="85"/>
      <c r="R33" s="85"/>
      <c r="S33" s="85"/>
      <c r="T33" s="85"/>
      <c r="U33" s="85"/>
      <c r="V33" s="85"/>
      <c r="W33" s="85"/>
      <c r="X33" s="85"/>
      <c r="Y33" s="85"/>
      <c r="Z33" s="85"/>
      <c r="AA33" s="85"/>
      <c r="AB33" s="85"/>
    </row>
    <row r="34" customFormat="false" ht="15.75" hidden="false" customHeight="false" outlineLevel="0" collapsed="false">
      <c r="A34" s="2"/>
      <c r="B34" s="2"/>
      <c r="C34" s="2"/>
      <c r="D34" s="2"/>
      <c r="E34" s="87"/>
      <c r="F34" s="87"/>
      <c r="G34" s="87"/>
      <c r="H34" s="87"/>
      <c r="I34" s="2"/>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c r="C35" s="2"/>
      <c r="D35" s="2"/>
      <c r="E35" s="87"/>
      <c r="F35" s="87"/>
      <c r="G35" s="87"/>
      <c r="H35" s="87"/>
      <c r="I35" s="2"/>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c r="C36" s="2"/>
      <c r="D36" s="2"/>
      <c r="E36" s="87"/>
      <c r="F36" s="87"/>
      <c r="G36" s="87"/>
      <c r="H36" s="87"/>
      <c r="I36" s="2"/>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c r="C37" s="2"/>
      <c r="D37" s="2"/>
      <c r="E37" s="87"/>
      <c r="F37" s="87"/>
      <c r="G37" s="87"/>
      <c r="H37" s="87"/>
      <c r="I37" s="2"/>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c r="C38" s="2"/>
      <c r="D38" s="2"/>
      <c r="E38" s="87"/>
      <c r="F38" s="87"/>
      <c r="G38" s="87"/>
      <c r="H38" s="87"/>
      <c r="I38" s="2"/>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c r="C39" s="2"/>
      <c r="D39" s="2"/>
      <c r="E39" s="87"/>
      <c r="F39" s="87"/>
      <c r="G39" s="87"/>
      <c r="H39" s="87"/>
      <c r="I39" s="2"/>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c r="C40" s="2"/>
      <c r="D40" s="2"/>
      <c r="E40" s="87"/>
      <c r="F40" s="87"/>
      <c r="G40" s="87"/>
      <c r="H40" s="87"/>
      <c r="I40" s="2"/>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c r="C41" s="2"/>
      <c r="D41" s="2"/>
      <c r="E41" s="87"/>
      <c r="F41" s="87"/>
      <c r="G41" s="87"/>
      <c r="H41" s="87"/>
      <c r="I41" s="2"/>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c r="C42" s="2"/>
      <c r="D42" s="2"/>
      <c r="E42" s="87"/>
      <c r="F42" s="87"/>
      <c r="G42" s="87"/>
      <c r="H42" s="87"/>
      <c r="I42" s="2"/>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c r="C43" s="2"/>
      <c r="D43" s="2"/>
      <c r="E43" s="87"/>
      <c r="F43" s="87"/>
      <c r="G43" s="87"/>
      <c r="H43" s="87"/>
      <c r="I43" s="2"/>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c r="C44" s="2"/>
      <c r="D44" s="2"/>
      <c r="E44" s="87"/>
      <c r="F44" s="87"/>
      <c r="G44" s="87"/>
      <c r="H44" s="87"/>
      <c r="I44" s="2"/>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c r="C45" s="2"/>
      <c r="D45" s="2"/>
      <c r="E45" s="87"/>
      <c r="F45" s="87"/>
      <c r="G45" s="87"/>
      <c r="H45" s="87"/>
      <c r="I45" s="2"/>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c r="C46" s="2"/>
      <c r="D46" s="2"/>
      <c r="E46" s="87"/>
      <c r="F46" s="87"/>
      <c r="G46" s="87"/>
      <c r="H46" s="87"/>
      <c r="I46" s="2"/>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c r="C47" s="2"/>
      <c r="D47" s="2"/>
      <c r="E47" s="87"/>
      <c r="F47" s="87"/>
      <c r="G47" s="87"/>
      <c r="H47" s="87"/>
      <c r="I47" s="2"/>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c r="C48" s="2"/>
      <c r="D48" s="2"/>
      <c r="E48" s="87"/>
      <c r="F48" s="87"/>
      <c r="G48" s="87"/>
      <c r="H48" s="87"/>
      <c r="I48" s="2"/>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c r="C49" s="2"/>
      <c r="D49" s="2"/>
      <c r="E49" s="87"/>
      <c r="F49" s="87"/>
      <c r="G49" s="87"/>
      <c r="H49" s="87"/>
      <c r="I49" s="2"/>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c r="C50" s="2"/>
      <c r="D50" s="2"/>
      <c r="E50" s="87"/>
      <c r="F50" s="87"/>
      <c r="G50" s="87"/>
      <c r="H50" s="87"/>
      <c r="I50" s="2"/>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c r="C51" s="2"/>
      <c r="D51" s="2"/>
      <c r="E51" s="87"/>
      <c r="F51" s="87"/>
      <c r="G51" s="87"/>
      <c r="H51" s="87"/>
      <c r="I51" s="2"/>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c r="C52" s="2"/>
      <c r="D52" s="2"/>
      <c r="E52" s="87"/>
      <c r="F52" s="87"/>
      <c r="G52" s="87"/>
      <c r="H52" s="87"/>
      <c r="I52" s="2"/>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c r="C53" s="2"/>
      <c r="D53" s="2"/>
      <c r="E53" s="87"/>
      <c r="F53" s="87"/>
      <c r="G53" s="87"/>
      <c r="H53" s="87"/>
      <c r="I53" s="2"/>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c r="C54" s="2"/>
      <c r="D54" s="2"/>
      <c r="E54" s="87"/>
      <c r="F54" s="87"/>
      <c r="G54" s="87"/>
      <c r="H54" s="87"/>
      <c r="I54" s="2"/>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c r="C55" s="2"/>
      <c r="D55" s="2"/>
      <c r="E55" s="87"/>
      <c r="F55" s="87"/>
      <c r="G55" s="87"/>
      <c r="H55" s="87"/>
      <c r="I55" s="2"/>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c r="C56" s="2"/>
      <c r="D56" s="2"/>
      <c r="E56" s="87"/>
      <c r="F56" s="87"/>
      <c r="G56" s="87"/>
      <c r="H56" s="87"/>
      <c r="I56" s="2"/>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c r="C57" s="2"/>
      <c r="D57" s="2"/>
      <c r="E57" s="87"/>
      <c r="F57" s="87"/>
      <c r="G57" s="87"/>
      <c r="H57" s="87"/>
      <c r="I57" s="2"/>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c r="C58" s="2"/>
      <c r="D58" s="2"/>
      <c r="E58" s="87"/>
      <c r="F58" s="87"/>
      <c r="G58" s="87"/>
      <c r="H58" s="87"/>
      <c r="I58" s="2"/>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c r="C59" s="2"/>
      <c r="D59" s="2"/>
      <c r="E59" s="87"/>
      <c r="F59" s="87"/>
      <c r="G59" s="87"/>
      <c r="H59" s="87"/>
      <c r="I59" s="2"/>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c r="C60" s="2"/>
      <c r="D60" s="2"/>
      <c r="E60" s="87"/>
      <c r="F60" s="87"/>
      <c r="G60" s="87"/>
      <c r="H60" s="87"/>
      <c r="I60" s="2"/>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c r="C61" s="2"/>
      <c r="D61" s="2"/>
      <c r="E61" s="87"/>
      <c r="F61" s="87"/>
      <c r="G61" s="87"/>
      <c r="H61" s="87"/>
      <c r="I61" s="2"/>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c r="C62" s="2"/>
      <c r="D62" s="2"/>
      <c r="E62" s="87"/>
      <c r="F62" s="87"/>
      <c r="G62" s="87"/>
      <c r="H62" s="87"/>
      <c r="I62" s="2"/>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c r="C63" s="2"/>
      <c r="D63" s="2"/>
      <c r="E63" s="87"/>
      <c r="F63" s="87"/>
      <c r="G63" s="87"/>
      <c r="H63" s="87"/>
      <c r="I63" s="2"/>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c r="C64" s="2"/>
      <c r="D64" s="2"/>
      <c r="E64" s="87"/>
      <c r="F64" s="87"/>
      <c r="G64" s="87"/>
      <c r="H64" s="87"/>
      <c r="I64" s="2"/>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c r="C65" s="2"/>
      <c r="D65" s="2"/>
      <c r="E65" s="87"/>
      <c r="F65" s="87"/>
      <c r="G65" s="87"/>
      <c r="H65" s="87"/>
      <c r="I65" s="2"/>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c r="C66" s="2"/>
      <c r="D66" s="2"/>
      <c r="E66" s="87"/>
      <c r="F66" s="87"/>
      <c r="G66" s="87"/>
      <c r="H66" s="87"/>
      <c r="I66" s="2"/>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c r="C67" s="2"/>
      <c r="D67" s="2"/>
      <c r="E67" s="87"/>
      <c r="F67" s="87"/>
      <c r="G67" s="87"/>
      <c r="H67" s="87"/>
      <c r="I67" s="2"/>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c r="C68" s="2"/>
      <c r="D68" s="2"/>
      <c r="E68" s="87"/>
      <c r="F68" s="87"/>
      <c r="G68" s="87"/>
      <c r="H68" s="87"/>
      <c r="I68" s="2"/>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c r="C69" s="2"/>
      <c r="D69" s="2"/>
      <c r="E69" s="87"/>
      <c r="F69" s="87"/>
      <c r="G69" s="87"/>
      <c r="H69" s="87"/>
      <c r="I69" s="2"/>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c r="C70" s="2"/>
      <c r="D70" s="2"/>
      <c r="E70" s="87"/>
      <c r="F70" s="87"/>
      <c r="G70" s="87"/>
      <c r="H70" s="87"/>
      <c r="I70" s="2"/>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c r="C71" s="2"/>
      <c r="D71" s="2"/>
      <c r="E71" s="87"/>
      <c r="F71" s="87"/>
      <c r="G71" s="87"/>
      <c r="H71" s="87"/>
      <c r="I71" s="2"/>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c r="C72" s="2"/>
      <c r="D72" s="2"/>
      <c r="E72" s="87"/>
      <c r="F72" s="87"/>
      <c r="G72" s="87"/>
      <c r="H72" s="87"/>
      <c r="I72" s="2"/>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c r="C73" s="2"/>
      <c r="D73" s="2"/>
      <c r="E73" s="87"/>
      <c r="F73" s="87"/>
      <c r="G73" s="87"/>
      <c r="H73" s="87"/>
      <c r="I73" s="2"/>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c r="C74" s="2"/>
      <c r="D74" s="2"/>
      <c r="E74" s="87"/>
      <c r="F74" s="87"/>
      <c r="G74" s="87"/>
      <c r="H74" s="87"/>
      <c r="I74" s="2"/>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c r="C75" s="2"/>
      <c r="D75" s="2"/>
      <c r="E75" s="87"/>
      <c r="F75" s="87"/>
      <c r="G75" s="87"/>
      <c r="H75" s="87"/>
      <c r="I75" s="2"/>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c r="C76" s="2"/>
      <c r="D76" s="2"/>
      <c r="E76" s="87"/>
      <c r="F76" s="87"/>
      <c r="G76" s="87"/>
      <c r="H76" s="87"/>
      <c r="I76" s="2"/>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c r="C77" s="2"/>
      <c r="D77" s="2"/>
      <c r="E77" s="87"/>
      <c r="F77" s="87"/>
      <c r="G77" s="87"/>
      <c r="H77" s="87"/>
      <c r="I77" s="2"/>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c r="C78" s="2"/>
      <c r="D78" s="2"/>
      <c r="E78" s="87"/>
      <c r="F78" s="87"/>
      <c r="G78" s="87"/>
      <c r="H78" s="87"/>
      <c r="I78" s="2"/>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c r="C79" s="2"/>
      <c r="D79" s="2"/>
      <c r="E79" s="87"/>
      <c r="F79" s="87"/>
      <c r="G79" s="87"/>
      <c r="H79" s="87"/>
      <c r="I79" s="2"/>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c r="C80" s="2"/>
      <c r="D80" s="2"/>
      <c r="E80" s="87"/>
      <c r="F80" s="87"/>
      <c r="G80" s="87"/>
      <c r="H80" s="87"/>
      <c r="I80" s="2"/>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c r="C81" s="2"/>
      <c r="D81" s="2"/>
      <c r="E81" s="87"/>
      <c r="F81" s="87"/>
      <c r="G81" s="87"/>
      <c r="H81" s="87"/>
      <c r="I81" s="2"/>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c r="C82" s="2"/>
      <c r="D82" s="2"/>
      <c r="E82" s="87"/>
      <c r="F82" s="87"/>
      <c r="G82" s="87"/>
      <c r="H82" s="87"/>
      <c r="I82" s="2"/>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c r="C83" s="2"/>
      <c r="D83" s="2"/>
      <c r="E83" s="87"/>
      <c r="F83" s="87"/>
      <c r="G83" s="87"/>
      <c r="H83" s="87"/>
      <c r="I83" s="2"/>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c r="C84" s="2"/>
      <c r="D84" s="2"/>
      <c r="E84" s="87"/>
      <c r="F84" s="87"/>
      <c r="G84" s="87"/>
      <c r="H84" s="87"/>
      <c r="I84" s="2"/>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c r="C85" s="2"/>
      <c r="D85" s="2"/>
      <c r="E85" s="87"/>
      <c r="F85" s="87"/>
      <c r="G85" s="87"/>
      <c r="H85" s="87"/>
      <c r="I85" s="2"/>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c r="C86" s="2"/>
      <c r="D86" s="2"/>
      <c r="E86" s="87"/>
      <c r="F86" s="87"/>
      <c r="G86" s="87"/>
      <c r="H86" s="87"/>
      <c r="I86" s="2"/>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c r="C87" s="2"/>
      <c r="D87" s="2"/>
      <c r="E87" s="87"/>
      <c r="F87" s="87"/>
      <c r="G87" s="87"/>
      <c r="H87" s="87"/>
      <c r="I87" s="2"/>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c r="C88" s="2"/>
      <c r="D88" s="2"/>
      <c r="E88" s="87"/>
      <c r="F88" s="87"/>
      <c r="G88" s="87"/>
      <c r="H88" s="87"/>
      <c r="I88" s="2"/>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c r="C89" s="2"/>
      <c r="D89" s="2"/>
      <c r="E89" s="87"/>
      <c r="F89" s="87"/>
      <c r="G89" s="87"/>
      <c r="H89" s="87"/>
      <c r="I89" s="2"/>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2"/>
      <c r="D90" s="2"/>
      <c r="E90" s="87"/>
      <c r="F90" s="87"/>
      <c r="G90" s="87"/>
      <c r="H90" s="87"/>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2"/>
      <c r="D91" s="2"/>
      <c r="E91" s="87"/>
      <c r="F91" s="87"/>
      <c r="G91" s="87"/>
      <c r="H91" s="87"/>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2"/>
      <c r="D92" s="2"/>
      <c r="E92" s="87"/>
      <c r="F92" s="87"/>
      <c r="G92" s="87"/>
      <c r="H92" s="87"/>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2"/>
      <c r="D93" s="2"/>
      <c r="E93" s="87"/>
      <c r="F93" s="87"/>
      <c r="G93" s="87"/>
      <c r="H93" s="87"/>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2"/>
      <c r="D94" s="2"/>
      <c r="E94" s="87"/>
      <c r="F94" s="87"/>
      <c r="G94" s="87"/>
      <c r="H94" s="87"/>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2"/>
      <c r="D95" s="2"/>
      <c r="E95" s="87"/>
      <c r="F95" s="87"/>
      <c r="G95" s="87"/>
      <c r="H95" s="87"/>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2"/>
      <c r="D96" s="2"/>
      <c r="E96" s="87"/>
      <c r="F96" s="87"/>
      <c r="G96" s="87"/>
      <c r="H96" s="87"/>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2"/>
      <c r="D97" s="2"/>
      <c r="E97" s="87"/>
      <c r="F97" s="87"/>
      <c r="G97" s="87"/>
      <c r="H97" s="87"/>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2"/>
      <c r="D98" s="2"/>
      <c r="E98" s="87"/>
      <c r="F98" s="87"/>
      <c r="G98" s="87"/>
      <c r="H98" s="87"/>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2"/>
      <c r="D99" s="2"/>
      <c r="E99" s="87"/>
      <c r="F99" s="87"/>
      <c r="G99" s="87"/>
      <c r="H99" s="87"/>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2"/>
      <c r="D100" s="2"/>
      <c r="E100" s="87"/>
      <c r="F100" s="87"/>
      <c r="G100" s="87"/>
      <c r="H100" s="87"/>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2"/>
      <c r="D101" s="2"/>
      <c r="E101" s="87"/>
      <c r="F101" s="87"/>
      <c r="G101" s="87"/>
      <c r="H101" s="87"/>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2"/>
      <c r="D102" s="2"/>
      <c r="E102" s="87"/>
      <c r="F102" s="87"/>
      <c r="G102" s="87"/>
      <c r="H102" s="87"/>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2"/>
      <c r="D103" s="2"/>
      <c r="E103" s="87"/>
      <c r="F103" s="87"/>
      <c r="G103" s="87"/>
      <c r="H103" s="87"/>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2"/>
      <c r="D104" s="2"/>
      <c r="E104" s="87"/>
      <c r="F104" s="87"/>
      <c r="G104" s="87"/>
      <c r="H104" s="87"/>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2"/>
      <c r="D105" s="2"/>
      <c r="E105" s="87"/>
      <c r="F105" s="87"/>
      <c r="G105" s="87"/>
      <c r="H105" s="87"/>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2"/>
      <c r="D106" s="2"/>
      <c r="E106" s="87"/>
      <c r="F106" s="87"/>
      <c r="G106" s="87"/>
      <c r="H106" s="87"/>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2"/>
      <c r="D107" s="2"/>
      <c r="E107" s="87"/>
      <c r="F107" s="87"/>
      <c r="G107" s="87"/>
      <c r="H107" s="87"/>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2"/>
      <c r="D108" s="2"/>
      <c r="E108" s="87"/>
      <c r="F108" s="87"/>
      <c r="G108" s="87"/>
      <c r="H108" s="87"/>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2"/>
      <c r="D109" s="2"/>
      <c r="E109" s="87"/>
      <c r="F109" s="87"/>
      <c r="G109" s="87"/>
      <c r="H109" s="87"/>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2"/>
      <c r="D110" s="2"/>
      <c r="E110" s="87"/>
      <c r="F110" s="87"/>
      <c r="G110" s="87"/>
      <c r="H110" s="87"/>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2"/>
      <c r="D111" s="2"/>
      <c r="E111" s="87"/>
      <c r="F111" s="87"/>
      <c r="G111" s="87"/>
      <c r="H111" s="87"/>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2"/>
      <c r="D112" s="2"/>
      <c r="E112" s="87"/>
      <c r="F112" s="87"/>
      <c r="G112" s="87"/>
      <c r="H112" s="87"/>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2"/>
      <c r="D113" s="2"/>
      <c r="E113" s="87"/>
      <c r="F113" s="87"/>
      <c r="G113" s="87"/>
      <c r="H113" s="87"/>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2"/>
      <c r="D114" s="2"/>
      <c r="E114" s="87"/>
      <c r="F114" s="87"/>
      <c r="G114" s="87"/>
      <c r="H114" s="87"/>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2"/>
      <c r="D115" s="2"/>
      <c r="E115" s="87"/>
      <c r="F115" s="87"/>
      <c r="G115" s="87"/>
      <c r="H115" s="87"/>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2"/>
      <c r="D116" s="2"/>
      <c r="E116" s="87"/>
      <c r="F116" s="87"/>
      <c r="G116" s="87"/>
      <c r="H116" s="87"/>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2"/>
      <c r="D117" s="2"/>
      <c r="E117" s="87"/>
      <c r="F117" s="87"/>
      <c r="G117" s="87"/>
      <c r="H117" s="87"/>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2"/>
      <c r="D118" s="2"/>
      <c r="E118" s="87"/>
      <c r="F118" s="87"/>
      <c r="G118" s="87"/>
      <c r="H118" s="87"/>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2"/>
      <c r="D119" s="2"/>
      <c r="E119" s="87"/>
      <c r="F119" s="87"/>
      <c r="G119" s="87"/>
      <c r="H119" s="87"/>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2"/>
      <c r="D120" s="2"/>
      <c r="E120" s="87"/>
      <c r="F120" s="87"/>
      <c r="G120" s="87"/>
      <c r="H120" s="87"/>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2"/>
      <c r="D121" s="2"/>
      <c r="E121" s="87"/>
      <c r="F121" s="87"/>
      <c r="G121" s="87"/>
      <c r="H121" s="87"/>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2"/>
      <c r="D122" s="2"/>
      <c r="E122" s="87"/>
      <c r="F122" s="87"/>
      <c r="G122" s="87"/>
      <c r="H122" s="87"/>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2"/>
      <c r="D123" s="2"/>
      <c r="E123" s="87"/>
      <c r="F123" s="87"/>
      <c r="G123" s="87"/>
      <c r="H123" s="87"/>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2"/>
      <c r="D124" s="2"/>
      <c r="E124" s="87"/>
      <c r="F124" s="87"/>
      <c r="G124" s="87"/>
      <c r="H124" s="87"/>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2"/>
      <c r="D125" s="2"/>
      <c r="E125" s="87"/>
      <c r="F125" s="87"/>
      <c r="G125" s="87"/>
      <c r="H125" s="87"/>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2"/>
      <c r="D126" s="2"/>
      <c r="E126" s="87"/>
      <c r="F126" s="87"/>
      <c r="G126" s="87"/>
      <c r="H126" s="87"/>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2"/>
      <c r="D127" s="2"/>
      <c r="E127" s="87"/>
      <c r="F127" s="87"/>
      <c r="G127" s="87"/>
      <c r="H127" s="87"/>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2"/>
      <c r="D128" s="2"/>
      <c r="E128" s="87"/>
      <c r="F128" s="87"/>
      <c r="G128" s="87"/>
      <c r="H128" s="87"/>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2"/>
      <c r="D129" s="2"/>
      <c r="E129" s="87"/>
      <c r="F129" s="87"/>
      <c r="G129" s="87"/>
      <c r="H129" s="87"/>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2"/>
      <c r="D130" s="2"/>
      <c r="E130" s="87"/>
      <c r="F130" s="87"/>
      <c r="G130" s="87"/>
      <c r="H130" s="87"/>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2"/>
      <c r="D131" s="2"/>
      <c r="E131" s="87"/>
      <c r="F131" s="87"/>
      <c r="G131" s="87"/>
      <c r="H131" s="87"/>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2"/>
      <c r="D132" s="2"/>
      <c r="E132" s="87"/>
      <c r="F132" s="87"/>
      <c r="G132" s="87"/>
      <c r="H132" s="87"/>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2"/>
      <c r="D133" s="2"/>
      <c r="E133" s="87"/>
      <c r="F133" s="87"/>
      <c r="G133" s="87"/>
      <c r="H133" s="87"/>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2"/>
      <c r="D134" s="2"/>
      <c r="E134" s="87"/>
      <c r="F134" s="87"/>
      <c r="G134" s="87"/>
      <c r="H134" s="87"/>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2"/>
      <c r="D135" s="2"/>
      <c r="E135" s="87"/>
      <c r="F135" s="87"/>
      <c r="G135" s="87"/>
      <c r="H135" s="87"/>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2"/>
      <c r="D136" s="2"/>
      <c r="E136" s="87"/>
      <c r="F136" s="87"/>
      <c r="G136" s="87"/>
      <c r="H136" s="87"/>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2"/>
      <c r="D137" s="2"/>
      <c r="E137" s="87"/>
      <c r="F137" s="87"/>
      <c r="G137" s="87"/>
      <c r="H137" s="87"/>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2"/>
      <c r="D138" s="2"/>
      <c r="E138" s="87"/>
      <c r="F138" s="87"/>
      <c r="G138" s="87"/>
      <c r="H138" s="87"/>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2"/>
      <c r="D139" s="2"/>
      <c r="E139" s="87"/>
      <c r="F139" s="87"/>
      <c r="G139" s="87"/>
      <c r="H139" s="87"/>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2"/>
      <c r="D140" s="2"/>
      <c r="E140" s="87"/>
      <c r="F140" s="87"/>
      <c r="G140" s="87"/>
      <c r="H140" s="87"/>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2"/>
      <c r="D141" s="2"/>
      <c r="E141" s="87"/>
      <c r="F141" s="87"/>
      <c r="G141" s="87"/>
      <c r="H141" s="87"/>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2"/>
      <c r="D142" s="2"/>
      <c r="E142" s="87"/>
      <c r="F142" s="87"/>
      <c r="G142" s="87"/>
      <c r="H142" s="87"/>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2"/>
      <c r="D143" s="2"/>
      <c r="E143" s="87"/>
      <c r="F143" s="87"/>
      <c r="G143" s="87"/>
      <c r="H143" s="87"/>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2"/>
      <c r="D144" s="2"/>
      <c r="E144" s="87"/>
      <c r="F144" s="87"/>
      <c r="G144" s="87"/>
      <c r="H144" s="87"/>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2"/>
      <c r="D145" s="2"/>
      <c r="E145" s="87"/>
      <c r="F145" s="87"/>
      <c r="G145" s="87"/>
      <c r="H145" s="87"/>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2"/>
      <c r="D146" s="2"/>
      <c r="E146" s="87"/>
      <c r="F146" s="87"/>
      <c r="G146" s="87"/>
      <c r="H146" s="87"/>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2"/>
      <c r="D147" s="2"/>
      <c r="E147" s="87"/>
      <c r="F147" s="87"/>
      <c r="G147" s="87"/>
      <c r="H147" s="87"/>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2"/>
      <c r="D148" s="2"/>
      <c r="E148" s="87"/>
      <c r="F148" s="87"/>
      <c r="G148" s="87"/>
      <c r="H148" s="87"/>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2"/>
      <c r="D149" s="2"/>
      <c r="E149" s="87"/>
      <c r="F149" s="87"/>
      <c r="G149" s="87"/>
      <c r="H149" s="87"/>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2"/>
      <c r="D150" s="2"/>
      <c r="E150" s="87"/>
      <c r="F150" s="87"/>
      <c r="G150" s="87"/>
      <c r="H150" s="87"/>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2"/>
      <c r="D151" s="2"/>
      <c r="E151" s="87"/>
      <c r="F151" s="87"/>
      <c r="G151" s="87"/>
      <c r="H151" s="87"/>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2"/>
      <c r="D152" s="2"/>
      <c r="E152" s="87"/>
      <c r="F152" s="87"/>
      <c r="G152" s="87"/>
      <c r="H152" s="87"/>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2"/>
      <c r="D153" s="2"/>
      <c r="E153" s="87"/>
      <c r="F153" s="87"/>
      <c r="G153" s="87"/>
      <c r="H153" s="87"/>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2"/>
      <c r="D154" s="2"/>
      <c r="E154" s="87"/>
      <c r="F154" s="87"/>
      <c r="G154" s="87"/>
      <c r="H154" s="87"/>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2"/>
      <c r="D155" s="2"/>
      <c r="E155" s="87"/>
      <c r="F155" s="87"/>
      <c r="G155" s="87"/>
      <c r="H155" s="87"/>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2"/>
      <c r="D156" s="2"/>
      <c r="E156" s="87"/>
      <c r="F156" s="87"/>
      <c r="G156" s="87"/>
      <c r="H156" s="87"/>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2"/>
      <c r="D157" s="2"/>
      <c r="E157" s="87"/>
      <c r="F157" s="87"/>
      <c r="G157" s="87"/>
      <c r="H157" s="87"/>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2"/>
      <c r="D158" s="2"/>
      <c r="E158" s="87"/>
      <c r="F158" s="87"/>
      <c r="G158" s="87"/>
      <c r="H158" s="87"/>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2"/>
      <c r="D159" s="2"/>
      <c r="E159" s="87"/>
      <c r="F159" s="87"/>
      <c r="G159" s="87"/>
      <c r="H159" s="87"/>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2"/>
      <c r="D160" s="2"/>
      <c r="E160" s="87"/>
      <c r="F160" s="87"/>
      <c r="G160" s="87"/>
      <c r="H160" s="87"/>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2"/>
      <c r="D161" s="2"/>
      <c r="E161" s="87"/>
      <c r="F161" s="87"/>
      <c r="G161" s="87"/>
      <c r="H161" s="87"/>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2"/>
      <c r="D162" s="2"/>
      <c r="E162" s="87"/>
      <c r="F162" s="87"/>
      <c r="G162" s="87"/>
      <c r="H162" s="87"/>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2"/>
      <c r="D163" s="2"/>
      <c r="E163" s="87"/>
      <c r="F163" s="87"/>
      <c r="G163" s="87"/>
      <c r="H163" s="87"/>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2"/>
      <c r="D164" s="2"/>
      <c r="E164" s="87"/>
      <c r="F164" s="87"/>
      <c r="G164" s="87"/>
      <c r="H164" s="87"/>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2"/>
      <c r="D165" s="2"/>
      <c r="E165" s="87"/>
      <c r="F165" s="87"/>
      <c r="G165" s="87"/>
      <c r="H165" s="87"/>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2"/>
      <c r="D166" s="2"/>
      <c r="E166" s="87"/>
      <c r="F166" s="87"/>
      <c r="G166" s="87"/>
      <c r="H166" s="87"/>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2"/>
      <c r="D167" s="2"/>
      <c r="E167" s="87"/>
      <c r="F167" s="87"/>
      <c r="G167" s="87"/>
      <c r="H167" s="87"/>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2"/>
      <c r="D168" s="2"/>
      <c r="E168" s="87"/>
      <c r="F168" s="87"/>
      <c r="G168" s="87"/>
      <c r="H168" s="87"/>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2"/>
      <c r="D169" s="2"/>
      <c r="E169" s="87"/>
      <c r="F169" s="87"/>
      <c r="G169" s="87"/>
      <c r="H169" s="87"/>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2"/>
      <c r="D170" s="2"/>
      <c r="E170" s="87"/>
      <c r="F170" s="87"/>
      <c r="G170" s="87"/>
      <c r="H170" s="87"/>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2"/>
      <c r="D171" s="2"/>
      <c r="E171" s="87"/>
      <c r="F171" s="87"/>
      <c r="G171" s="87"/>
      <c r="H171" s="87"/>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2"/>
      <c r="D172" s="2"/>
      <c r="E172" s="87"/>
      <c r="F172" s="87"/>
      <c r="G172" s="87"/>
      <c r="H172" s="87"/>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2"/>
      <c r="D173" s="2"/>
      <c r="E173" s="87"/>
      <c r="F173" s="87"/>
      <c r="G173" s="87"/>
      <c r="H173" s="87"/>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2"/>
      <c r="D174" s="2"/>
      <c r="E174" s="87"/>
      <c r="F174" s="87"/>
      <c r="G174" s="87"/>
      <c r="H174" s="87"/>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2"/>
      <c r="D175" s="2"/>
      <c r="E175" s="87"/>
      <c r="F175" s="87"/>
      <c r="G175" s="87"/>
      <c r="H175" s="87"/>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2"/>
      <c r="D176" s="2"/>
      <c r="E176" s="87"/>
      <c r="F176" s="87"/>
      <c r="G176" s="87"/>
      <c r="H176" s="87"/>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2"/>
      <c r="D177" s="2"/>
      <c r="E177" s="87"/>
      <c r="F177" s="87"/>
      <c r="G177" s="87"/>
      <c r="H177" s="87"/>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2"/>
      <c r="D178" s="2"/>
      <c r="E178" s="87"/>
      <c r="F178" s="87"/>
      <c r="G178" s="87"/>
      <c r="H178" s="87"/>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2"/>
      <c r="D179" s="2"/>
      <c r="E179" s="87"/>
      <c r="F179" s="87"/>
      <c r="G179" s="87"/>
      <c r="H179" s="87"/>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2"/>
      <c r="D180" s="2"/>
      <c r="E180" s="87"/>
      <c r="F180" s="87"/>
      <c r="G180" s="87"/>
      <c r="H180" s="87"/>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2"/>
      <c r="D181" s="2"/>
      <c r="E181" s="87"/>
      <c r="F181" s="87"/>
      <c r="G181" s="87"/>
      <c r="H181" s="87"/>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2"/>
      <c r="D182" s="2"/>
      <c r="E182" s="87"/>
      <c r="F182" s="87"/>
      <c r="G182" s="87"/>
      <c r="H182" s="87"/>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2"/>
      <c r="D183" s="2"/>
      <c r="E183" s="87"/>
      <c r="F183" s="87"/>
      <c r="G183" s="87"/>
      <c r="H183" s="87"/>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2"/>
      <c r="D184" s="2"/>
      <c r="E184" s="87"/>
      <c r="F184" s="87"/>
      <c r="G184" s="87"/>
      <c r="H184" s="87"/>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2"/>
      <c r="D185" s="2"/>
      <c r="E185" s="87"/>
      <c r="F185" s="87"/>
      <c r="G185" s="87"/>
      <c r="H185" s="87"/>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2"/>
      <c r="D186" s="2"/>
      <c r="E186" s="87"/>
      <c r="F186" s="87"/>
      <c r="G186" s="87"/>
      <c r="H186" s="87"/>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2"/>
      <c r="D187" s="2"/>
      <c r="E187" s="87"/>
      <c r="F187" s="87"/>
      <c r="G187" s="87"/>
      <c r="H187" s="87"/>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2"/>
      <c r="D188" s="2"/>
      <c r="E188" s="87"/>
      <c r="F188" s="87"/>
      <c r="G188" s="87"/>
      <c r="H188" s="87"/>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2"/>
      <c r="D189" s="2"/>
      <c r="E189" s="87"/>
      <c r="F189" s="87"/>
      <c r="G189" s="87"/>
      <c r="H189" s="87"/>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2"/>
      <c r="D190" s="2"/>
      <c r="E190" s="87"/>
      <c r="F190" s="87"/>
      <c r="G190" s="87"/>
      <c r="H190" s="87"/>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2"/>
      <c r="D191" s="2"/>
      <c r="E191" s="87"/>
      <c r="F191" s="87"/>
      <c r="G191" s="87"/>
      <c r="H191" s="87"/>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2"/>
      <c r="D192" s="2"/>
      <c r="E192" s="87"/>
      <c r="F192" s="87"/>
      <c r="G192" s="87"/>
      <c r="H192" s="87"/>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2"/>
      <c r="D193" s="2"/>
      <c r="E193" s="87"/>
      <c r="F193" s="87"/>
      <c r="G193" s="87"/>
      <c r="H193" s="87"/>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2"/>
      <c r="D194" s="2"/>
      <c r="E194" s="87"/>
      <c r="F194" s="87"/>
      <c r="G194" s="87"/>
      <c r="H194" s="87"/>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2"/>
      <c r="D195" s="2"/>
      <c r="E195" s="87"/>
      <c r="F195" s="87"/>
      <c r="G195" s="87"/>
      <c r="H195" s="87"/>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2"/>
      <c r="D196" s="2"/>
      <c r="E196" s="87"/>
      <c r="F196" s="87"/>
      <c r="G196" s="87"/>
      <c r="H196" s="87"/>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2"/>
      <c r="D197" s="2"/>
      <c r="E197" s="87"/>
      <c r="F197" s="87"/>
      <c r="G197" s="87"/>
      <c r="H197" s="87"/>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2"/>
      <c r="D198" s="2"/>
      <c r="E198" s="87"/>
      <c r="F198" s="87"/>
      <c r="G198" s="87"/>
      <c r="H198" s="87"/>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2"/>
      <c r="D199" s="2"/>
      <c r="E199" s="87"/>
      <c r="F199" s="87"/>
      <c r="G199" s="87"/>
      <c r="H199" s="87"/>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2"/>
      <c r="D200" s="2"/>
      <c r="E200" s="87"/>
      <c r="F200" s="87"/>
      <c r="G200" s="87"/>
      <c r="H200" s="87"/>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2"/>
      <c r="D201" s="2"/>
      <c r="E201" s="87"/>
      <c r="F201" s="87"/>
      <c r="G201" s="87"/>
      <c r="H201" s="87"/>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2"/>
      <c r="D202" s="2"/>
      <c r="E202" s="87"/>
      <c r="F202" s="87"/>
      <c r="G202" s="87"/>
      <c r="H202" s="87"/>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2"/>
      <c r="D203" s="2"/>
      <c r="E203" s="87"/>
      <c r="F203" s="87"/>
      <c r="G203" s="87"/>
      <c r="H203" s="87"/>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2"/>
      <c r="D204" s="2"/>
      <c r="E204" s="87"/>
      <c r="F204" s="87"/>
      <c r="G204" s="87"/>
      <c r="H204" s="87"/>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2"/>
      <c r="D205" s="2"/>
      <c r="E205" s="87"/>
      <c r="F205" s="87"/>
      <c r="G205" s="87"/>
      <c r="H205" s="87"/>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2"/>
      <c r="D206" s="2"/>
      <c r="E206" s="87"/>
      <c r="F206" s="87"/>
      <c r="G206" s="87"/>
      <c r="H206" s="87"/>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2"/>
      <c r="D207" s="2"/>
      <c r="E207" s="87"/>
      <c r="F207" s="87"/>
      <c r="G207" s="87"/>
      <c r="H207" s="87"/>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2"/>
      <c r="D208" s="2"/>
      <c r="E208" s="87"/>
      <c r="F208" s="87"/>
      <c r="G208" s="87"/>
      <c r="H208" s="87"/>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2"/>
      <c r="D209" s="2"/>
      <c r="E209" s="87"/>
      <c r="F209" s="87"/>
      <c r="G209" s="87"/>
      <c r="H209" s="87"/>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2"/>
      <c r="D210" s="2"/>
      <c r="E210" s="87"/>
      <c r="F210" s="87"/>
      <c r="G210" s="87"/>
      <c r="H210" s="87"/>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2"/>
      <c r="D211" s="2"/>
      <c r="E211" s="87"/>
      <c r="F211" s="87"/>
      <c r="G211" s="87"/>
      <c r="H211" s="87"/>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2"/>
      <c r="D212" s="2"/>
      <c r="E212" s="87"/>
      <c r="F212" s="87"/>
      <c r="G212" s="87"/>
      <c r="H212" s="87"/>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2"/>
      <c r="D213" s="2"/>
      <c r="E213" s="87"/>
      <c r="F213" s="87"/>
      <c r="G213" s="87"/>
      <c r="H213" s="87"/>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2"/>
      <c r="D214" s="2"/>
      <c r="E214" s="87"/>
      <c r="F214" s="87"/>
      <c r="G214" s="87"/>
      <c r="H214" s="87"/>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2"/>
      <c r="D215" s="2"/>
      <c r="E215" s="87"/>
      <c r="F215" s="87"/>
      <c r="G215" s="87"/>
      <c r="H215" s="87"/>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2"/>
      <c r="D216" s="2"/>
      <c r="E216" s="87"/>
      <c r="F216" s="87"/>
      <c r="G216" s="87"/>
      <c r="H216" s="87"/>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2"/>
      <c r="D217" s="2"/>
      <c r="E217" s="87"/>
      <c r="F217" s="87"/>
      <c r="G217" s="87"/>
      <c r="H217" s="87"/>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2"/>
      <c r="D218" s="2"/>
      <c r="E218" s="87"/>
      <c r="F218" s="87"/>
      <c r="G218" s="87"/>
      <c r="H218" s="87"/>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2"/>
      <c r="D219" s="2"/>
      <c r="E219" s="87"/>
      <c r="F219" s="87"/>
      <c r="G219" s="87"/>
      <c r="H219" s="87"/>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2"/>
      <c r="D220" s="2"/>
      <c r="E220" s="87"/>
      <c r="F220" s="87"/>
      <c r="G220" s="87"/>
      <c r="H220" s="87"/>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2"/>
      <c r="D221" s="2"/>
      <c r="E221" s="87"/>
      <c r="F221" s="87"/>
      <c r="G221" s="87"/>
      <c r="H221" s="87"/>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2"/>
      <c r="D222" s="2"/>
      <c r="E222" s="87"/>
      <c r="F222" s="87"/>
      <c r="G222" s="87"/>
      <c r="H222" s="87"/>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2"/>
      <c r="D223" s="2"/>
      <c r="E223" s="87"/>
      <c r="F223" s="87"/>
      <c r="G223" s="87"/>
      <c r="H223" s="87"/>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2"/>
      <c r="D224" s="2"/>
      <c r="E224" s="87"/>
      <c r="F224" s="87"/>
      <c r="G224" s="87"/>
      <c r="H224" s="87"/>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2"/>
      <c r="D225" s="2"/>
      <c r="E225" s="87"/>
      <c r="F225" s="87"/>
      <c r="G225" s="87"/>
      <c r="H225" s="87"/>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2"/>
      <c r="D226" s="2"/>
      <c r="E226" s="87"/>
      <c r="F226" s="87"/>
      <c r="G226" s="87"/>
      <c r="H226" s="87"/>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2"/>
      <c r="D227" s="2"/>
      <c r="E227" s="87"/>
      <c r="F227" s="87"/>
      <c r="G227" s="87"/>
      <c r="H227" s="87"/>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2"/>
      <c r="D228" s="2"/>
      <c r="E228" s="87"/>
      <c r="F228" s="87"/>
      <c r="G228" s="87"/>
      <c r="H228" s="87"/>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2"/>
      <c r="D229" s="2"/>
      <c r="E229" s="87"/>
      <c r="F229" s="87"/>
      <c r="G229" s="87"/>
      <c r="H229" s="87"/>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2"/>
      <c r="D230" s="2"/>
      <c r="E230" s="87"/>
      <c r="F230" s="87"/>
      <c r="G230" s="87"/>
      <c r="H230" s="87"/>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2"/>
      <c r="D231" s="2"/>
      <c r="E231" s="87"/>
      <c r="F231" s="87"/>
      <c r="G231" s="87"/>
      <c r="H231" s="87"/>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2"/>
      <c r="D232" s="2"/>
      <c r="E232" s="87"/>
      <c r="F232" s="87"/>
      <c r="G232" s="87"/>
      <c r="H232" s="87"/>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2"/>
      <c r="D233" s="2"/>
      <c r="E233" s="87"/>
      <c r="F233" s="87"/>
      <c r="G233" s="87"/>
      <c r="H233" s="87"/>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2"/>
      <c r="D234" s="2"/>
      <c r="E234" s="87"/>
      <c r="F234" s="87"/>
      <c r="G234" s="87"/>
      <c r="H234" s="87"/>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2"/>
      <c r="D235" s="2"/>
      <c r="E235" s="87"/>
      <c r="F235" s="87"/>
      <c r="G235" s="87"/>
      <c r="H235" s="87"/>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2"/>
      <c r="D236" s="2"/>
      <c r="E236" s="87"/>
      <c r="F236" s="87"/>
      <c r="G236" s="87"/>
      <c r="H236" s="87"/>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2"/>
      <c r="D237" s="2"/>
      <c r="E237" s="87"/>
      <c r="F237" s="87"/>
      <c r="G237" s="87"/>
      <c r="H237" s="87"/>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2"/>
      <c r="D238" s="2"/>
      <c r="E238" s="87"/>
      <c r="F238" s="87"/>
      <c r="G238" s="87"/>
      <c r="H238" s="87"/>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2"/>
      <c r="D239" s="2"/>
      <c r="E239" s="87"/>
      <c r="F239" s="87"/>
      <c r="G239" s="87"/>
      <c r="H239" s="87"/>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2"/>
      <c r="D240" s="2"/>
      <c r="E240" s="87"/>
      <c r="F240" s="87"/>
      <c r="G240" s="87"/>
      <c r="H240" s="87"/>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2"/>
      <c r="D241" s="2"/>
      <c r="E241" s="87"/>
      <c r="F241" s="87"/>
      <c r="G241" s="87"/>
      <c r="H241" s="87"/>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2"/>
      <c r="D242" s="2"/>
      <c r="E242" s="87"/>
      <c r="F242" s="87"/>
      <c r="G242" s="87"/>
      <c r="H242" s="87"/>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2"/>
      <c r="D243" s="2"/>
      <c r="E243" s="87"/>
      <c r="F243" s="87"/>
      <c r="G243" s="87"/>
      <c r="H243" s="87"/>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2"/>
      <c r="D244" s="2"/>
      <c r="E244" s="87"/>
      <c r="F244" s="87"/>
      <c r="G244" s="87"/>
      <c r="H244" s="87"/>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2"/>
      <c r="D245" s="2"/>
      <c r="E245" s="87"/>
      <c r="F245" s="87"/>
      <c r="G245" s="87"/>
      <c r="H245" s="87"/>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2"/>
      <c r="D246" s="2"/>
      <c r="E246" s="87"/>
      <c r="F246" s="87"/>
      <c r="G246" s="87"/>
      <c r="H246" s="87"/>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2"/>
      <c r="D247" s="2"/>
      <c r="E247" s="87"/>
      <c r="F247" s="87"/>
      <c r="G247" s="87"/>
      <c r="H247" s="87"/>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2"/>
      <c r="D248" s="2"/>
      <c r="E248" s="87"/>
      <c r="F248" s="87"/>
      <c r="G248" s="87"/>
      <c r="H248" s="87"/>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2"/>
      <c r="D249" s="2"/>
      <c r="E249" s="87"/>
      <c r="F249" s="87"/>
      <c r="G249" s="87"/>
      <c r="H249" s="87"/>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2"/>
      <c r="D250" s="2"/>
      <c r="E250" s="87"/>
      <c r="F250" s="87"/>
      <c r="G250" s="87"/>
      <c r="H250" s="87"/>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2"/>
      <c r="D251" s="2"/>
      <c r="E251" s="87"/>
      <c r="F251" s="87"/>
      <c r="G251" s="87"/>
      <c r="H251" s="87"/>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2"/>
      <c r="D252" s="2"/>
      <c r="E252" s="87"/>
      <c r="F252" s="87"/>
      <c r="G252" s="87"/>
      <c r="H252" s="87"/>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2"/>
      <c r="D253" s="2"/>
      <c r="E253" s="87"/>
      <c r="F253" s="87"/>
      <c r="G253" s="87"/>
      <c r="H253" s="87"/>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2"/>
      <c r="D254" s="2"/>
      <c r="E254" s="87"/>
      <c r="F254" s="87"/>
      <c r="G254" s="87"/>
      <c r="H254" s="87"/>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2"/>
      <c r="D255" s="2"/>
      <c r="E255" s="87"/>
      <c r="F255" s="87"/>
      <c r="G255" s="87"/>
      <c r="H255" s="87"/>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2"/>
      <c r="D256" s="2"/>
      <c r="E256" s="87"/>
      <c r="F256" s="87"/>
      <c r="G256" s="87"/>
      <c r="H256" s="87"/>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2"/>
      <c r="D257" s="2"/>
      <c r="E257" s="87"/>
      <c r="F257" s="87"/>
      <c r="G257" s="87"/>
      <c r="H257" s="87"/>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2"/>
      <c r="D258" s="2"/>
      <c r="E258" s="87"/>
      <c r="F258" s="87"/>
      <c r="G258" s="87"/>
      <c r="H258" s="87"/>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2"/>
      <c r="D259" s="2"/>
      <c r="E259" s="87"/>
      <c r="F259" s="87"/>
      <c r="G259" s="87"/>
      <c r="H259" s="87"/>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2"/>
      <c r="D260" s="2"/>
      <c r="E260" s="87"/>
      <c r="F260" s="87"/>
      <c r="G260" s="87"/>
      <c r="H260" s="87"/>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2"/>
      <c r="D261" s="2"/>
      <c r="E261" s="87"/>
      <c r="F261" s="87"/>
      <c r="G261" s="87"/>
      <c r="H261" s="87"/>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2"/>
      <c r="D262" s="2"/>
      <c r="E262" s="87"/>
      <c r="F262" s="87"/>
      <c r="G262" s="87"/>
      <c r="H262" s="87"/>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2"/>
      <c r="D263" s="2"/>
      <c r="E263" s="87"/>
      <c r="F263" s="87"/>
      <c r="G263" s="87"/>
      <c r="H263" s="87"/>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2"/>
      <c r="D264" s="2"/>
      <c r="E264" s="87"/>
      <c r="F264" s="87"/>
      <c r="G264" s="87"/>
      <c r="H264" s="87"/>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2"/>
      <c r="D265" s="2"/>
      <c r="E265" s="87"/>
      <c r="F265" s="87"/>
      <c r="G265" s="87"/>
      <c r="H265" s="87"/>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2"/>
      <c r="D266" s="2"/>
      <c r="E266" s="87"/>
      <c r="F266" s="87"/>
      <c r="G266" s="87"/>
      <c r="H266" s="87"/>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2"/>
      <c r="D267" s="2"/>
      <c r="E267" s="87"/>
      <c r="F267" s="87"/>
      <c r="G267" s="87"/>
      <c r="H267" s="87"/>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2"/>
      <c r="D268" s="2"/>
      <c r="E268" s="87"/>
      <c r="F268" s="87"/>
      <c r="G268" s="87"/>
      <c r="H268" s="87"/>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2"/>
      <c r="D269" s="2"/>
      <c r="E269" s="87"/>
      <c r="F269" s="87"/>
      <c r="G269" s="87"/>
      <c r="H269" s="87"/>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2"/>
      <c r="D270" s="2"/>
      <c r="E270" s="87"/>
      <c r="F270" s="87"/>
      <c r="G270" s="87"/>
      <c r="H270" s="87"/>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2"/>
      <c r="D271" s="2"/>
      <c r="E271" s="87"/>
      <c r="F271" s="87"/>
      <c r="G271" s="87"/>
      <c r="H271" s="87"/>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2"/>
      <c r="D272" s="2"/>
      <c r="E272" s="87"/>
      <c r="F272" s="87"/>
      <c r="G272" s="87"/>
      <c r="H272" s="87"/>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2"/>
      <c r="D273" s="2"/>
      <c r="E273" s="87"/>
      <c r="F273" s="87"/>
      <c r="G273" s="87"/>
      <c r="H273" s="87"/>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2"/>
      <c r="D274" s="2"/>
      <c r="E274" s="87"/>
      <c r="F274" s="87"/>
      <c r="G274" s="87"/>
      <c r="H274" s="87"/>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2"/>
      <c r="D275" s="2"/>
      <c r="E275" s="87"/>
      <c r="F275" s="87"/>
      <c r="G275" s="87"/>
      <c r="H275" s="87"/>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2"/>
      <c r="D276" s="2"/>
      <c r="E276" s="87"/>
      <c r="F276" s="87"/>
      <c r="G276" s="87"/>
      <c r="H276" s="87"/>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2"/>
      <c r="D277" s="2"/>
      <c r="E277" s="87"/>
      <c r="F277" s="87"/>
      <c r="G277" s="87"/>
      <c r="H277" s="87"/>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2"/>
      <c r="D278" s="2"/>
      <c r="E278" s="87"/>
      <c r="F278" s="87"/>
      <c r="G278" s="87"/>
      <c r="H278" s="87"/>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2"/>
      <c r="D279" s="2"/>
      <c r="E279" s="87"/>
      <c r="F279" s="87"/>
      <c r="G279" s="87"/>
      <c r="H279" s="87"/>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2"/>
      <c r="D280" s="2"/>
      <c r="E280" s="87"/>
      <c r="F280" s="87"/>
      <c r="G280" s="87"/>
      <c r="H280" s="87"/>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2"/>
      <c r="D281" s="2"/>
      <c r="E281" s="87"/>
      <c r="F281" s="87"/>
      <c r="G281" s="87"/>
      <c r="H281" s="87"/>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2"/>
      <c r="D282" s="2"/>
      <c r="E282" s="87"/>
      <c r="F282" s="87"/>
      <c r="G282" s="87"/>
      <c r="H282" s="87"/>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2"/>
      <c r="D283" s="2"/>
      <c r="E283" s="87"/>
      <c r="F283" s="87"/>
      <c r="G283" s="87"/>
      <c r="H283" s="87"/>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2"/>
      <c r="D284" s="2"/>
      <c r="E284" s="87"/>
      <c r="F284" s="87"/>
      <c r="G284" s="87"/>
      <c r="H284" s="87"/>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2"/>
      <c r="D285" s="2"/>
      <c r="E285" s="87"/>
      <c r="F285" s="87"/>
      <c r="G285" s="87"/>
      <c r="H285" s="87"/>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2"/>
      <c r="D286" s="2"/>
      <c r="E286" s="87"/>
      <c r="F286" s="87"/>
      <c r="G286" s="87"/>
      <c r="H286" s="87"/>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2"/>
      <c r="D287" s="2"/>
      <c r="E287" s="87"/>
      <c r="F287" s="87"/>
      <c r="G287" s="87"/>
      <c r="H287" s="87"/>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2"/>
      <c r="D288" s="2"/>
      <c r="E288" s="87"/>
      <c r="F288" s="87"/>
      <c r="G288" s="87"/>
      <c r="H288" s="87"/>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2"/>
      <c r="D289" s="2"/>
      <c r="E289" s="87"/>
      <c r="F289" s="87"/>
      <c r="G289" s="87"/>
      <c r="H289" s="87"/>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2"/>
      <c r="D290" s="2"/>
      <c r="E290" s="87"/>
      <c r="F290" s="87"/>
      <c r="G290" s="87"/>
      <c r="H290" s="87"/>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2"/>
      <c r="D291" s="2"/>
      <c r="E291" s="87"/>
      <c r="F291" s="87"/>
      <c r="G291" s="87"/>
      <c r="H291" s="87"/>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2"/>
      <c r="D292" s="2"/>
      <c r="E292" s="87"/>
      <c r="F292" s="87"/>
      <c r="G292" s="87"/>
      <c r="H292" s="87"/>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2"/>
      <c r="D293" s="2"/>
      <c r="E293" s="87"/>
      <c r="F293" s="87"/>
      <c r="G293" s="87"/>
      <c r="H293" s="87"/>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2"/>
      <c r="D294" s="2"/>
      <c r="E294" s="87"/>
      <c r="F294" s="87"/>
      <c r="G294" s="87"/>
      <c r="H294" s="87"/>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2"/>
      <c r="D295" s="2"/>
      <c r="E295" s="87"/>
      <c r="F295" s="87"/>
      <c r="G295" s="87"/>
      <c r="H295" s="87"/>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2"/>
      <c r="D296" s="2"/>
      <c r="E296" s="87"/>
      <c r="F296" s="87"/>
      <c r="G296" s="87"/>
      <c r="H296" s="87"/>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2"/>
      <c r="D297" s="2"/>
      <c r="E297" s="87"/>
      <c r="F297" s="87"/>
      <c r="G297" s="87"/>
      <c r="H297" s="87"/>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2"/>
      <c r="D298" s="2"/>
      <c r="E298" s="87"/>
      <c r="F298" s="87"/>
      <c r="G298" s="87"/>
      <c r="H298" s="87"/>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2"/>
      <c r="D299" s="2"/>
      <c r="E299" s="87"/>
      <c r="F299" s="87"/>
      <c r="G299" s="87"/>
      <c r="H299" s="87"/>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2"/>
      <c r="D300" s="2"/>
      <c r="E300" s="87"/>
      <c r="F300" s="87"/>
      <c r="G300" s="87"/>
      <c r="H300" s="87"/>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2"/>
      <c r="D301" s="2"/>
      <c r="E301" s="87"/>
      <c r="F301" s="87"/>
      <c r="G301" s="87"/>
      <c r="H301" s="87"/>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2"/>
      <c r="D302" s="2"/>
      <c r="E302" s="87"/>
      <c r="F302" s="87"/>
      <c r="G302" s="87"/>
      <c r="H302" s="87"/>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2"/>
      <c r="D303" s="2"/>
      <c r="E303" s="87"/>
      <c r="F303" s="87"/>
      <c r="G303" s="87"/>
      <c r="H303" s="87"/>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2"/>
      <c r="D304" s="2"/>
      <c r="E304" s="87"/>
      <c r="F304" s="87"/>
      <c r="G304" s="87"/>
      <c r="H304" s="87"/>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2"/>
      <c r="D305" s="2"/>
      <c r="E305" s="87"/>
      <c r="F305" s="87"/>
      <c r="G305" s="87"/>
      <c r="H305" s="87"/>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2"/>
      <c r="D306" s="2"/>
      <c r="E306" s="87"/>
      <c r="F306" s="87"/>
      <c r="G306" s="87"/>
      <c r="H306" s="87"/>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2"/>
      <c r="D307" s="2"/>
      <c r="E307" s="87"/>
      <c r="F307" s="87"/>
      <c r="G307" s="87"/>
      <c r="H307" s="87"/>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2"/>
      <c r="D308" s="2"/>
      <c r="E308" s="87"/>
      <c r="F308" s="87"/>
      <c r="G308" s="87"/>
      <c r="H308" s="87"/>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2"/>
      <c r="D309" s="2"/>
      <c r="E309" s="87"/>
      <c r="F309" s="87"/>
      <c r="G309" s="87"/>
      <c r="H309" s="87"/>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2"/>
      <c r="D310" s="2"/>
      <c r="E310" s="87"/>
      <c r="F310" s="87"/>
      <c r="G310" s="87"/>
      <c r="H310" s="87"/>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2"/>
      <c r="D311" s="2"/>
      <c r="E311" s="87"/>
      <c r="F311" s="87"/>
      <c r="G311" s="87"/>
      <c r="H311" s="87"/>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2"/>
      <c r="D312" s="2"/>
      <c r="E312" s="87"/>
      <c r="F312" s="87"/>
      <c r="G312" s="87"/>
      <c r="H312" s="87"/>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2"/>
      <c r="D313" s="2"/>
      <c r="E313" s="87"/>
      <c r="F313" s="87"/>
      <c r="G313" s="87"/>
      <c r="H313" s="87"/>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2"/>
      <c r="D314" s="2"/>
      <c r="E314" s="87"/>
      <c r="F314" s="87"/>
      <c r="G314" s="87"/>
      <c r="H314" s="87"/>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2"/>
      <c r="D315" s="2"/>
      <c r="E315" s="87"/>
      <c r="F315" s="87"/>
      <c r="G315" s="87"/>
      <c r="H315" s="87"/>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2"/>
      <c r="D316" s="2"/>
      <c r="E316" s="87"/>
      <c r="F316" s="87"/>
      <c r="G316" s="87"/>
      <c r="H316" s="87"/>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2"/>
      <c r="D317" s="2"/>
      <c r="E317" s="87"/>
      <c r="F317" s="87"/>
      <c r="G317" s="87"/>
      <c r="H317" s="87"/>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2"/>
      <c r="D318" s="2"/>
      <c r="E318" s="87"/>
      <c r="F318" s="87"/>
      <c r="G318" s="87"/>
      <c r="H318" s="87"/>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2"/>
      <c r="D319" s="2"/>
      <c r="E319" s="87"/>
      <c r="F319" s="87"/>
      <c r="G319" s="87"/>
      <c r="H319" s="87"/>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2"/>
      <c r="D320" s="2"/>
      <c r="E320" s="87"/>
      <c r="F320" s="87"/>
      <c r="G320" s="87"/>
      <c r="H320" s="87"/>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2"/>
      <c r="D321" s="2"/>
      <c r="E321" s="87"/>
      <c r="F321" s="87"/>
      <c r="G321" s="87"/>
      <c r="H321" s="87"/>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2"/>
      <c r="D322" s="2"/>
      <c r="E322" s="87"/>
      <c r="F322" s="87"/>
      <c r="G322" s="87"/>
      <c r="H322" s="87"/>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2"/>
      <c r="D323" s="2"/>
      <c r="E323" s="87"/>
      <c r="F323" s="87"/>
      <c r="G323" s="87"/>
      <c r="H323" s="87"/>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2"/>
      <c r="D324" s="2"/>
      <c r="E324" s="87"/>
      <c r="F324" s="87"/>
      <c r="G324" s="87"/>
      <c r="H324" s="87"/>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2"/>
      <c r="D325" s="2"/>
      <c r="E325" s="87"/>
      <c r="F325" s="87"/>
      <c r="G325" s="87"/>
      <c r="H325" s="87"/>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2"/>
      <c r="D326" s="2"/>
      <c r="E326" s="87"/>
      <c r="F326" s="87"/>
      <c r="G326" s="87"/>
      <c r="H326" s="87"/>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2"/>
      <c r="D327" s="2"/>
      <c r="E327" s="87"/>
      <c r="F327" s="87"/>
      <c r="G327" s="87"/>
      <c r="H327" s="87"/>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2"/>
      <c r="D328" s="2"/>
      <c r="E328" s="87"/>
      <c r="F328" s="87"/>
      <c r="G328" s="87"/>
      <c r="H328" s="87"/>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2"/>
      <c r="D329" s="2"/>
      <c r="E329" s="87"/>
      <c r="F329" s="87"/>
      <c r="G329" s="87"/>
      <c r="H329" s="87"/>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2"/>
      <c r="D330" s="2"/>
      <c r="E330" s="87"/>
      <c r="F330" s="87"/>
      <c r="G330" s="87"/>
      <c r="H330" s="87"/>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2"/>
      <c r="D331" s="2"/>
      <c r="E331" s="87"/>
      <c r="F331" s="87"/>
      <c r="G331" s="87"/>
      <c r="H331" s="87"/>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2"/>
      <c r="D332" s="2"/>
      <c r="E332" s="87"/>
      <c r="F332" s="87"/>
      <c r="G332" s="87"/>
      <c r="H332" s="87"/>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2"/>
      <c r="D333" s="2"/>
      <c r="E333" s="87"/>
      <c r="F333" s="87"/>
      <c r="G333" s="87"/>
      <c r="H333" s="87"/>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2"/>
      <c r="D334" s="2"/>
      <c r="E334" s="87"/>
      <c r="F334" s="87"/>
      <c r="G334" s="87"/>
      <c r="H334" s="87"/>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2"/>
      <c r="D335" s="2"/>
      <c r="E335" s="87"/>
      <c r="F335" s="87"/>
      <c r="G335" s="87"/>
      <c r="H335" s="87"/>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2"/>
      <c r="D336" s="2"/>
      <c r="E336" s="87"/>
      <c r="F336" s="87"/>
      <c r="G336" s="87"/>
      <c r="H336" s="87"/>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2"/>
      <c r="D337" s="2"/>
      <c r="E337" s="87"/>
      <c r="F337" s="87"/>
      <c r="G337" s="87"/>
      <c r="H337" s="87"/>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2"/>
      <c r="D338" s="2"/>
      <c r="E338" s="87"/>
      <c r="F338" s="87"/>
      <c r="G338" s="87"/>
      <c r="H338" s="87"/>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2"/>
      <c r="D339" s="2"/>
      <c r="E339" s="87"/>
      <c r="F339" s="87"/>
      <c r="G339" s="87"/>
      <c r="H339" s="87"/>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2"/>
      <c r="D340" s="2"/>
      <c r="E340" s="87"/>
      <c r="F340" s="87"/>
      <c r="G340" s="87"/>
      <c r="H340" s="87"/>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2"/>
      <c r="D341" s="2"/>
      <c r="E341" s="87"/>
      <c r="F341" s="87"/>
      <c r="G341" s="87"/>
      <c r="H341" s="87"/>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2"/>
      <c r="D342" s="2"/>
      <c r="E342" s="87"/>
      <c r="F342" s="87"/>
      <c r="G342" s="87"/>
      <c r="H342" s="87"/>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2"/>
      <c r="D343" s="2"/>
      <c r="E343" s="87"/>
      <c r="F343" s="87"/>
      <c r="G343" s="87"/>
      <c r="H343" s="87"/>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2"/>
      <c r="D344" s="2"/>
      <c r="E344" s="87"/>
      <c r="F344" s="87"/>
      <c r="G344" s="87"/>
      <c r="H344" s="87"/>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2"/>
      <c r="D345" s="2"/>
      <c r="E345" s="87"/>
      <c r="F345" s="87"/>
      <c r="G345" s="87"/>
      <c r="H345" s="87"/>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2"/>
      <c r="D346" s="2"/>
      <c r="E346" s="87"/>
      <c r="F346" s="87"/>
      <c r="G346" s="87"/>
      <c r="H346" s="87"/>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2"/>
      <c r="D347" s="2"/>
      <c r="E347" s="87"/>
      <c r="F347" s="87"/>
      <c r="G347" s="87"/>
      <c r="H347" s="87"/>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2"/>
      <c r="D348" s="2"/>
      <c r="E348" s="87"/>
      <c r="F348" s="87"/>
      <c r="G348" s="87"/>
      <c r="H348" s="87"/>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2"/>
      <c r="D349" s="2"/>
      <c r="E349" s="87"/>
      <c r="F349" s="87"/>
      <c r="G349" s="87"/>
      <c r="H349" s="87"/>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2"/>
      <c r="D350" s="2"/>
      <c r="E350" s="87"/>
      <c r="F350" s="87"/>
      <c r="G350" s="87"/>
      <c r="H350" s="87"/>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2"/>
      <c r="D351" s="2"/>
      <c r="E351" s="87"/>
      <c r="F351" s="87"/>
      <c r="G351" s="87"/>
      <c r="H351" s="87"/>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2"/>
      <c r="D352" s="2"/>
      <c r="E352" s="87"/>
      <c r="F352" s="87"/>
      <c r="G352" s="87"/>
      <c r="H352" s="87"/>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2"/>
      <c r="D353" s="2"/>
      <c r="E353" s="87"/>
      <c r="F353" s="87"/>
      <c r="G353" s="87"/>
      <c r="H353" s="87"/>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2"/>
      <c r="D354" s="2"/>
      <c r="E354" s="87"/>
      <c r="F354" s="87"/>
      <c r="G354" s="87"/>
      <c r="H354" s="87"/>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2"/>
      <c r="D355" s="2"/>
      <c r="E355" s="87"/>
      <c r="F355" s="87"/>
      <c r="G355" s="87"/>
      <c r="H355" s="87"/>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2"/>
      <c r="D356" s="2"/>
      <c r="E356" s="87"/>
      <c r="F356" s="87"/>
      <c r="G356" s="87"/>
      <c r="H356" s="87"/>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2"/>
      <c r="D357" s="2"/>
      <c r="E357" s="87"/>
      <c r="F357" s="87"/>
      <c r="G357" s="87"/>
      <c r="H357" s="87"/>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2"/>
      <c r="D358" s="2"/>
      <c r="E358" s="87"/>
      <c r="F358" s="87"/>
      <c r="G358" s="87"/>
      <c r="H358" s="87"/>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2"/>
      <c r="D359" s="2"/>
      <c r="E359" s="87"/>
      <c r="F359" s="87"/>
      <c r="G359" s="87"/>
      <c r="H359" s="87"/>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2"/>
      <c r="D360" s="2"/>
      <c r="E360" s="87"/>
      <c r="F360" s="87"/>
      <c r="G360" s="87"/>
      <c r="H360" s="87"/>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2"/>
      <c r="D361" s="2"/>
      <c r="E361" s="87"/>
      <c r="F361" s="87"/>
      <c r="G361" s="87"/>
      <c r="H361" s="87"/>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2"/>
      <c r="D362" s="2"/>
      <c r="E362" s="87"/>
      <c r="F362" s="87"/>
      <c r="G362" s="87"/>
      <c r="H362" s="87"/>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2"/>
      <c r="D363" s="2"/>
      <c r="E363" s="87"/>
      <c r="F363" s="87"/>
      <c r="G363" s="87"/>
      <c r="H363" s="87"/>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2"/>
      <c r="D364" s="2"/>
      <c r="E364" s="87"/>
      <c r="F364" s="87"/>
      <c r="G364" s="87"/>
      <c r="H364" s="87"/>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2"/>
      <c r="D365" s="2"/>
      <c r="E365" s="87"/>
      <c r="F365" s="87"/>
      <c r="G365" s="87"/>
      <c r="H365" s="87"/>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2"/>
      <c r="D366" s="2"/>
      <c r="E366" s="87"/>
      <c r="F366" s="87"/>
      <c r="G366" s="87"/>
      <c r="H366" s="87"/>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2"/>
      <c r="D367" s="2"/>
      <c r="E367" s="87"/>
      <c r="F367" s="87"/>
      <c r="G367" s="87"/>
      <c r="H367" s="87"/>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2"/>
      <c r="D368" s="2"/>
      <c r="E368" s="87"/>
      <c r="F368" s="87"/>
      <c r="G368" s="87"/>
      <c r="H368" s="87"/>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2"/>
      <c r="D369" s="2"/>
      <c r="E369" s="87"/>
      <c r="F369" s="87"/>
      <c r="G369" s="87"/>
      <c r="H369" s="87"/>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2"/>
      <c r="D370" s="2"/>
      <c r="E370" s="87"/>
      <c r="F370" s="87"/>
      <c r="G370" s="87"/>
      <c r="H370" s="87"/>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2"/>
      <c r="D371" s="2"/>
      <c r="E371" s="87"/>
      <c r="F371" s="87"/>
      <c r="G371" s="87"/>
      <c r="H371" s="87"/>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2"/>
      <c r="D372" s="2"/>
      <c r="E372" s="87"/>
      <c r="F372" s="87"/>
      <c r="G372" s="87"/>
      <c r="H372" s="87"/>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2"/>
      <c r="D373" s="2"/>
      <c r="E373" s="87"/>
      <c r="F373" s="87"/>
      <c r="G373" s="87"/>
      <c r="H373" s="87"/>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2"/>
      <c r="D374" s="2"/>
      <c r="E374" s="87"/>
      <c r="F374" s="87"/>
      <c r="G374" s="87"/>
      <c r="H374" s="87"/>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2"/>
      <c r="D375" s="2"/>
      <c r="E375" s="87"/>
      <c r="F375" s="87"/>
      <c r="G375" s="87"/>
      <c r="H375" s="87"/>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2"/>
      <c r="D376" s="2"/>
      <c r="E376" s="87"/>
      <c r="F376" s="87"/>
      <c r="G376" s="87"/>
      <c r="H376" s="87"/>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2"/>
      <c r="D377" s="2"/>
      <c r="E377" s="87"/>
      <c r="F377" s="87"/>
      <c r="G377" s="87"/>
      <c r="H377" s="87"/>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2"/>
      <c r="D378" s="2"/>
      <c r="E378" s="87"/>
      <c r="F378" s="87"/>
      <c r="G378" s="87"/>
      <c r="H378" s="87"/>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2"/>
      <c r="D379" s="2"/>
      <c r="E379" s="87"/>
      <c r="F379" s="87"/>
      <c r="G379" s="87"/>
      <c r="H379" s="87"/>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2"/>
      <c r="D380" s="2"/>
      <c r="E380" s="87"/>
      <c r="F380" s="87"/>
      <c r="G380" s="87"/>
      <c r="H380" s="87"/>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2"/>
      <c r="D381" s="2"/>
      <c r="E381" s="87"/>
      <c r="F381" s="87"/>
      <c r="G381" s="87"/>
      <c r="H381" s="87"/>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2"/>
      <c r="D382" s="2"/>
      <c r="E382" s="87"/>
      <c r="F382" s="87"/>
      <c r="G382" s="87"/>
      <c r="H382" s="87"/>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2"/>
      <c r="D383" s="2"/>
      <c r="E383" s="87"/>
      <c r="F383" s="87"/>
      <c r="G383" s="87"/>
      <c r="H383" s="87"/>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2"/>
      <c r="D384" s="2"/>
      <c r="E384" s="87"/>
      <c r="F384" s="87"/>
      <c r="G384" s="87"/>
      <c r="H384" s="87"/>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2"/>
      <c r="D385" s="2"/>
      <c r="E385" s="87"/>
      <c r="F385" s="87"/>
      <c r="G385" s="87"/>
      <c r="H385" s="87"/>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2"/>
      <c r="D386" s="2"/>
      <c r="E386" s="87"/>
      <c r="F386" s="87"/>
      <c r="G386" s="87"/>
      <c r="H386" s="87"/>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2"/>
      <c r="D387" s="2"/>
      <c r="E387" s="87"/>
      <c r="F387" s="87"/>
      <c r="G387" s="87"/>
      <c r="H387" s="87"/>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2"/>
      <c r="D388" s="2"/>
      <c r="E388" s="87"/>
      <c r="F388" s="87"/>
      <c r="G388" s="87"/>
      <c r="H388" s="87"/>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2"/>
      <c r="D389" s="2"/>
      <c r="E389" s="87"/>
      <c r="F389" s="87"/>
      <c r="G389" s="87"/>
      <c r="H389" s="87"/>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2"/>
      <c r="D390" s="2"/>
      <c r="E390" s="87"/>
      <c r="F390" s="87"/>
      <c r="G390" s="87"/>
      <c r="H390" s="87"/>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2"/>
      <c r="D391" s="2"/>
      <c r="E391" s="87"/>
      <c r="F391" s="87"/>
      <c r="G391" s="87"/>
      <c r="H391" s="87"/>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2"/>
      <c r="D392" s="2"/>
      <c r="E392" s="87"/>
      <c r="F392" s="87"/>
      <c r="G392" s="87"/>
      <c r="H392" s="87"/>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2"/>
      <c r="D393" s="2"/>
      <c r="E393" s="87"/>
      <c r="F393" s="87"/>
      <c r="G393" s="87"/>
      <c r="H393" s="87"/>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2"/>
      <c r="D394" s="2"/>
      <c r="E394" s="87"/>
      <c r="F394" s="87"/>
      <c r="G394" s="87"/>
      <c r="H394" s="87"/>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2"/>
      <c r="D395" s="2"/>
      <c r="E395" s="87"/>
      <c r="F395" s="87"/>
      <c r="G395" s="87"/>
      <c r="H395" s="87"/>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2"/>
      <c r="D396" s="2"/>
      <c r="E396" s="87"/>
      <c r="F396" s="87"/>
      <c r="G396" s="87"/>
      <c r="H396" s="87"/>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2"/>
      <c r="D397" s="2"/>
      <c r="E397" s="87"/>
      <c r="F397" s="87"/>
      <c r="G397" s="87"/>
      <c r="H397" s="87"/>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2"/>
      <c r="D398" s="2"/>
      <c r="E398" s="87"/>
      <c r="F398" s="87"/>
      <c r="G398" s="87"/>
      <c r="H398" s="87"/>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2"/>
      <c r="D399" s="2"/>
      <c r="E399" s="87"/>
      <c r="F399" s="87"/>
      <c r="G399" s="87"/>
      <c r="H399" s="87"/>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2"/>
      <c r="D400" s="2"/>
      <c r="E400" s="87"/>
      <c r="F400" s="87"/>
      <c r="G400" s="87"/>
      <c r="H400" s="87"/>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2"/>
      <c r="D401" s="2"/>
      <c r="E401" s="87"/>
      <c r="F401" s="87"/>
      <c r="G401" s="87"/>
      <c r="H401" s="87"/>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2"/>
      <c r="D402" s="2"/>
      <c r="E402" s="87"/>
      <c r="F402" s="87"/>
      <c r="G402" s="87"/>
      <c r="H402" s="87"/>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2"/>
      <c r="D403" s="2"/>
      <c r="E403" s="87"/>
      <c r="F403" s="87"/>
      <c r="G403" s="87"/>
      <c r="H403" s="87"/>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2"/>
      <c r="D404" s="2"/>
      <c r="E404" s="87"/>
      <c r="F404" s="87"/>
      <c r="G404" s="87"/>
      <c r="H404" s="87"/>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2"/>
      <c r="D405" s="2"/>
      <c r="E405" s="87"/>
      <c r="F405" s="87"/>
      <c r="G405" s="87"/>
      <c r="H405" s="87"/>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2"/>
      <c r="D406" s="2"/>
      <c r="E406" s="87"/>
      <c r="F406" s="87"/>
      <c r="G406" s="87"/>
      <c r="H406" s="87"/>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2"/>
      <c r="D407" s="2"/>
      <c r="E407" s="87"/>
      <c r="F407" s="87"/>
      <c r="G407" s="87"/>
      <c r="H407" s="87"/>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2"/>
      <c r="D408" s="2"/>
      <c r="E408" s="87"/>
      <c r="F408" s="87"/>
      <c r="G408" s="87"/>
      <c r="H408" s="87"/>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2"/>
      <c r="D409" s="2"/>
      <c r="E409" s="87"/>
      <c r="F409" s="87"/>
      <c r="G409" s="87"/>
      <c r="H409" s="87"/>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2"/>
      <c r="D410" s="2"/>
      <c r="E410" s="87"/>
      <c r="F410" s="87"/>
      <c r="G410" s="87"/>
      <c r="H410" s="87"/>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2"/>
      <c r="D411" s="2"/>
      <c r="E411" s="87"/>
      <c r="F411" s="87"/>
      <c r="G411" s="87"/>
      <c r="H411" s="87"/>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2"/>
      <c r="D412" s="2"/>
      <c r="E412" s="87"/>
      <c r="F412" s="87"/>
      <c r="G412" s="87"/>
      <c r="H412" s="87"/>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2"/>
      <c r="D413" s="2"/>
      <c r="E413" s="87"/>
      <c r="F413" s="87"/>
      <c r="G413" s="87"/>
      <c r="H413" s="87"/>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2"/>
      <c r="D414" s="2"/>
      <c r="E414" s="87"/>
      <c r="F414" s="87"/>
      <c r="G414" s="87"/>
      <c r="H414" s="87"/>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2"/>
      <c r="D415" s="2"/>
      <c r="E415" s="87"/>
      <c r="F415" s="87"/>
      <c r="G415" s="87"/>
      <c r="H415" s="87"/>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2"/>
      <c r="D416" s="2"/>
      <c r="E416" s="87"/>
      <c r="F416" s="87"/>
      <c r="G416" s="87"/>
      <c r="H416" s="87"/>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2"/>
      <c r="D417" s="2"/>
      <c r="E417" s="87"/>
      <c r="F417" s="87"/>
      <c r="G417" s="87"/>
      <c r="H417" s="87"/>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2"/>
      <c r="D418" s="2"/>
      <c r="E418" s="87"/>
      <c r="F418" s="87"/>
      <c r="G418" s="87"/>
      <c r="H418" s="87"/>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2"/>
      <c r="D419" s="2"/>
      <c r="E419" s="87"/>
      <c r="F419" s="87"/>
      <c r="G419" s="87"/>
      <c r="H419" s="87"/>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2"/>
      <c r="D420" s="2"/>
      <c r="E420" s="87"/>
      <c r="F420" s="87"/>
      <c r="G420" s="87"/>
      <c r="H420" s="87"/>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2"/>
      <c r="D421" s="2"/>
      <c r="E421" s="87"/>
      <c r="F421" s="87"/>
      <c r="G421" s="87"/>
      <c r="H421" s="87"/>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2"/>
      <c r="D422" s="2"/>
      <c r="E422" s="87"/>
      <c r="F422" s="87"/>
      <c r="G422" s="87"/>
      <c r="H422" s="87"/>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2"/>
      <c r="D423" s="2"/>
      <c r="E423" s="87"/>
      <c r="F423" s="87"/>
      <c r="G423" s="87"/>
      <c r="H423" s="87"/>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2"/>
      <c r="D424" s="2"/>
      <c r="E424" s="87"/>
      <c r="F424" s="87"/>
      <c r="G424" s="87"/>
      <c r="H424" s="87"/>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2"/>
      <c r="D425" s="2"/>
      <c r="E425" s="87"/>
      <c r="F425" s="87"/>
      <c r="G425" s="87"/>
      <c r="H425" s="87"/>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2"/>
      <c r="D426" s="2"/>
      <c r="E426" s="87"/>
      <c r="F426" s="87"/>
      <c r="G426" s="87"/>
      <c r="H426" s="87"/>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2"/>
      <c r="D427" s="2"/>
      <c r="E427" s="87"/>
      <c r="F427" s="87"/>
      <c r="G427" s="87"/>
      <c r="H427" s="87"/>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2"/>
      <c r="D428" s="2"/>
      <c r="E428" s="87"/>
      <c r="F428" s="87"/>
      <c r="G428" s="87"/>
      <c r="H428" s="87"/>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2"/>
      <c r="D429" s="2"/>
      <c r="E429" s="87"/>
      <c r="F429" s="87"/>
      <c r="G429" s="87"/>
      <c r="H429" s="87"/>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2"/>
      <c r="D430" s="2"/>
      <c r="E430" s="87"/>
      <c r="F430" s="87"/>
      <c r="G430" s="87"/>
      <c r="H430" s="87"/>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2"/>
      <c r="D431" s="2"/>
      <c r="E431" s="87"/>
      <c r="F431" s="87"/>
      <c r="G431" s="87"/>
      <c r="H431" s="87"/>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2"/>
      <c r="D432" s="2"/>
      <c r="E432" s="87"/>
      <c r="F432" s="87"/>
      <c r="G432" s="87"/>
      <c r="H432" s="87"/>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2"/>
      <c r="D433" s="2"/>
      <c r="E433" s="87"/>
      <c r="F433" s="87"/>
      <c r="G433" s="87"/>
      <c r="H433" s="87"/>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2"/>
      <c r="D434" s="2"/>
      <c r="E434" s="87"/>
      <c r="F434" s="87"/>
      <c r="G434" s="87"/>
      <c r="H434" s="87"/>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2"/>
      <c r="D435" s="2"/>
      <c r="E435" s="87"/>
      <c r="F435" s="87"/>
      <c r="G435" s="87"/>
      <c r="H435" s="87"/>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2"/>
      <c r="D436" s="2"/>
      <c r="E436" s="87"/>
      <c r="F436" s="87"/>
      <c r="G436" s="87"/>
      <c r="H436" s="87"/>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2"/>
      <c r="D437" s="2"/>
      <c r="E437" s="87"/>
      <c r="F437" s="87"/>
      <c r="G437" s="87"/>
      <c r="H437" s="87"/>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2"/>
      <c r="D438" s="2"/>
      <c r="E438" s="87"/>
      <c r="F438" s="87"/>
      <c r="G438" s="87"/>
      <c r="H438" s="87"/>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2"/>
      <c r="D439" s="2"/>
      <c r="E439" s="87"/>
      <c r="F439" s="87"/>
      <c r="G439" s="87"/>
      <c r="H439" s="87"/>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2"/>
      <c r="D440" s="2"/>
      <c r="E440" s="87"/>
      <c r="F440" s="87"/>
      <c r="G440" s="87"/>
      <c r="H440" s="87"/>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2"/>
      <c r="D441" s="2"/>
      <c r="E441" s="87"/>
      <c r="F441" s="87"/>
      <c r="G441" s="87"/>
      <c r="H441" s="87"/>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2"/>
      <c r="D442" s="2"/>
      <c r="E442" s="87"/>
      <c r="F442" s="87"/>
      <c r="G442" s="87"/>
      <c r="H442" s="87"/>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2"/>
      <c r="D443" s="2"/>
      <c r="E443" s="87"/>
      <c r="F443" s="87"/>
      <c r="G443" s="87"/>
      <c r="H443" s="87"/>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2"/>
      <c r="D444" s="2"/>
      <c r="E444" s="87"/>
      <c r="F444" s="87"/>
      <c r="G444" s="87"/>
      <c r="H444" s="87"/>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2"/>
      <c r="D445" s="2"/>
      <c r="E445" s="87"/>
      <c r="F445" s="87"/>
      <c r="G445" s="87"/>
      <c r="H445" s="87"/>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2"/>
      <c r="D446" s="2"/>
      <c r="E446" s="87"/>
      <c r="F446" s="87"/>
      <c r="G446" s="87"/>
      <c r="H446" s="87"/>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2"/>
      <c r="D447" s="2"/>
      <c r="E447" s="87"/>
      <c r="F447" s="87"/>
      <c r="G447" s="87"/>
      <c r="H447" s="87"/>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2"/>
      <c r="D448" s="2"/>
      <c r="E448" s="87"/>
      <c r="F448" s="87"/>
      <c r="G448" s="87"/>
      <c r="H448" s="87"/>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2"/>
      <c r="D449" s="2"/>
      <c r="E449" s="87"/>
      <c r="F449" s="87"/>
      <c r="G449" s="87"/>
      <c r="H449" s="87"/>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2"/>
      <c r="D450" s="2"/>
      <c r="E450" s="87"/>
      <c r="F450" s="87"/>
      <c r="G450" s="87"/>
      <c r="H450" s="87"/>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2"/>
      <c r="D451" s="2"/>
      <c r="E451" s="87"/>
      <c r="F451" s="87"/>
      <c r="G451" s="87"/>
      <c r="H451" s="87"/>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2"/>
      <c r="D452" s="2"/>
      <c r="E452" s="87"/>
      <c r="F452" s="87"/>
      <c r="G452" s="87"/>
      <c r="H452" s="87"/>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2"/>
      <c r="D453" s="2"/>
      <c r="E453" s="87"/>
      <c r="F453" s="87"/>
      <c r="G453" s="87"/>
      <c r="H453" s="87"/>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2"/>
      <c r="D454" s="2"/>
      <c r="E454" s="87"/>
      <c r="F454" s="87"/>
      <c r="G454" s="87"/>
      <c r="H454" s="87"/>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2"/>
      <c r="D455" s="2"/>
      <c r="E455" s="87"/>
      <c r="F455" s="87"/>
      <c r="G455" s="87"/>
      <c r="H455" s="87"/>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2"/>
      <c r="D456" s="2"/>
      <c r="E456" s="87"/>
      <c r="F456" s="87"/>
      <c r="G456" s="87"/>
      <c r="H456" s="87"/>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2"/>
      <c r="D457" s="2"/>
      <c r="E457" s="87"/>
      <c r="F457" s="87"/>
      <c r="G457" s="87"/>
      <c r="H457" s="87"/>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2"/>
      <c r="D458" s="2"/>
      <c r="E458" s="87"/>
      <c r="F458" s="87"/>
      <c r="G458" s="87"/>
      <c r="H458" s="87"/>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2"/>
      <c r="D459" s="2"/>
      <c r="E459" s="87"/>
      <c r="F459" s="87"/>
      <c r="G459" s="87"/>
      <c r="H459" s="87"/>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2"/>
      <c r="D460" s="2"/>
      <c r="E460" s="87"/>
      <c r="F460" s="87"/>
      <c r="G460" s="87"/>
      <c r="H460" s="87"/>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2"/>
      <c r="D461" s="2"/>
      <c r="E461" s="87"/>
      <c r="F461" s="87"/>
      <c r="G461" s="87"/>
      <c r="H461" s="87"/>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2"/>
      <c r="D462" s="2"/>
      <c r="E462" s="87"/>
      <c r="F462" s="87"/>
      <c r="G462" s="87"/>
      <c r="H462" s="87"/>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2"/>
      <c r="D463" s="2"/>
      <c r="E463" s="87"/>
      <c r="F463" s="87"/>
      <c r="G463" s="87"/>
      <c r="H463" s="87"/>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2"/>
      <c r="D464" s="2"/>
      <c r="E464" s="87"/>
      <c r="F464" s="87"/>
      <c r="G464" s="87"/>
      <c r="H464" s="87"/>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2"/>
      <c r="D465" s="2"/>
      <c r="E465" s="87"/>
      <c r="F465" s="87"/>
      <c r="G465" s="87"/>
      <c r="H465" s="87"/>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2"/>
      <c r="D466" s="2"/>
      <c r="E466" s="87"/>
      <c r="F466" s="87"/>
      <c r="G466" s="87"/>
      <c r="H466" s="87"/>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2"/>
      <c r="D467" s="2"/>
      <c r="E467" s="87"/>
      <c r="F467" s="87"/>
      <c r="G467" s="87"/>
      <c r="H467" s="87"/>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2"/>
      <c r="D468" s="2"/>
      <c r="E468" s="87"/>
      <c r="F468" s="87"/>
      <c r="G468" s="87"/>
      <c r="H468" s="87"/>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2"/>
      <c r="D469" s="2"/>
      <c r="E469" s="87"/>
      <c r="F469" s="87"/>
      <c r="G469" s="87"/>
      <c r="H469" s="87"/>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2"/>
      <c r="D470" s="2"/>
      <c r="E470" s="87"/>
      <c r="F470" s="87"/>
      <c r="G470" s="87"/>
      <c r="H470" s="87"/>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2"/>
      <c r="D471" s="2"/>
      <c r="E471" s="87"/>
      <c r="F471" s="87"/>
      <c r="G471" s="87"/>
      <c r="H471" s="87"/>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2"/>
      <c r="D472" s="2"/>
      <c r="E472" s="87"/>
      <c r="F472" s="87"/>
      <c r="G472" s="87"/>
      <c r="H472" s="87"/>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2"/>
      <c r="D473" s="2"/>
      <c r="E473" s="87"/>
      <c r="F473" s="87"/>
      <c r="G473" s="87"/>
      <c r="H473" s="87"/>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2"/>
      <c r="D474" s="2"/>
      <c r="E474" s="87"/>
      <c r="F474" s="87"/>
      <c r="G474" s="87"/>
      <c r="H474" s="87"/>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2"/>
      <c r="D475" s="2"/>
      <c r="E475" s="87"/>
      <c r="F475" s="87"/>
      <c r="G475" s="87"/>
      <c r="H475" s="87"/>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2"/>
      <c r="D476" s="2"/>
      <c r="E476" s="87"/>
      <c r="F476" s="87"/>
      <c r="G476" s="87"/>
      <c r="H476" s="87"/>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2"/>
      <c r="D477" s="2"/>
      <c r="E477" s="87"/>
      <c r="F477" s="87"/>
      <c r="G477" s="87"/>
      <c r="H477" s="87"/>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2"/>
      <c r="D478" s="2"/>
      <c r="E478" s="87"/>
      <c r="F478" s="87"/>
      <c r="G478" s="87"/>
      <c r="H478" s="87"/>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2"/>
      <c r="D479" s="2"/>
      <c r="E479" s="87"/>
      <c r="F479" s="87"/>
      <c r="G479" s="87"/>
      <c r="H479" s="87"/>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2"/>
      <c r="D480" s="2"/>
      <c r="E480" s="87"/>
      <c r="F480" s="87"/>
      <c r="G480" s="87"/>
      <c r="H480" s="87"/>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2"/>
      <c r="D481" s="2"/>
      <c r="E481" s="87"/>
      <c r="F481" s="87"/>
      <c r="G481" s="87"/>
      <c r="H481" s="87"/>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2"/>
      <c r="D482" s="2"/>
      <c r="E482" s="87"/>
      <c r="F482" s="87"/>
      <c r="G482" s="87"/>
      <c r="H482" s="87"/>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2"/>
      <c r="D483" s="2"/>
      <c r="E483" s="87"/>
      <c r="F483" s="87"/>
      <c r="G483" s="87"/>
      <c r="H483" s="87"/>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2"/>
      <c r="D484" s="2"/>
      <c r="E484" s="87"/>
      <c r="F484" s="87"/>
      <c r="G484" s="87"/>
      <c r="H484" s="87"/>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2"/>
      <c r="D485" s="2"/>
      <c r="E485" s="87"/>
      <c r="F485" s="87"/>
      <c r="G485" s="87"/>
      <c r="H485" s="87"/>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2"/>
      <c r="D486" s="2"/>
      <c r="E486" s="87"/>
      <c r="F486" s="87"/>
      <c r="G486" s="87"/>
      <c r="H486" s="87"/>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2"/>
      <c r="D487" s="2"/>
      <c r="E487" s="87"/>
      <c r="F487" s="87"/>
      <c r="G487" s="87"/>
      <c r="H487" s="87"/>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2"/>
      <c r="D488" s="2"/>
      <c r="E488" s="87"/>
      <c r="F488" s="87"/>
      <c r="G488" s="87"/>
      <c r="H488" s="87"/>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2"/>
      <c r="D489" s="2"/>
      <c r="E489" s="87"/>
      <c r="F489" s="87"/>
      <c r="G489" s="87"/>
      <c r="H489" s="87"/>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2"/>
      <c r="D490" s="2"/>
      <c r="E490" s="87"/>
      <c r="F490" s="87"/>
      <c r="G490" s="87"/>
      <c r="H490" s="87"/>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2"/>
      <c r="D491" s="2"/>
      <c r="E491" s="87"/>
      <c r="F491" s="87"/>
      <c r="G491" s="87"/>
      <c r="H491" s="87"/>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2"/>
      <c r="D492" s="2"/>
      <c r="E492" s="87"/>
      <c r="F492" s="87"/>
      <c r="G492" s="87"/>
      <c r="H492" s="87"/>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2"/>
      <c r="D493" s="2"/>
      <c r="E493" s="87"/>
      <c r="F493" s="87"/>
      <c r="G493" s="87"/>
      <c r="H493" s="87"/>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2"/>
      <c r="D494" s="2"/>
      <c r="E494" s="87"/>
      <c r="F494" s="87"/>
      <c r="G494" s="87"/>
      <c r="H494" s="87"/>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2"/>
      <c r="D495" s="2"/>
      <c r="E495" s="87"/>
      <c r="F495" s="87"/>
      <c r="G495" s="87"/>
      <c r="H495" s="87"/>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2"/>
      <c r="D496" s="2"/>
      <c r="E496" s="87"/>
      <c r="F496" s="87"/>
      <c r="G496" s="87"/>
      <c r="H496" s="87"/>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2"/>
      <c r="D497" s="2"/>
      <c r="E497" s="87"/>
      <c r="F497" s="87"/>
      <c r="G497" s="87"/>
      <c r="H497" s="87"/>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2"/>
      <c r="D498" s="2"/>
      <c r="E498" s="87"/>
      <c r="F498" s="87"/>
      <c r="G498" s="87"/>
      <c r="H498" s="87"/>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2"/>
      <c r="D499" s="2"/>
      <c r="E499" s="87"/>
      <c r="F499" s="87"/>
      <c r="G499" s="87"/>
      <c r="H499" s="87"/>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2"/>
      <c r="D500" s="2"/>
      <c r="E500" s="87"/>
      <c r="F500" s="87"/>
      <c r="G500" s="87"/>
      <c r="H500" s="87"/>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2"/>
      <c r="D501" s="2"/>
      <c r="E501" s="87"/>
      <c r="F501" s="87"/>
      <c r="G501" s="87"/>
      <c r="H501" s="87"/>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2"/>
      <c r="D502" s="2"/>
      <c r="E502" s="87"/>
      <c r="F502" s="87"/>
      <c r="G502" s="87"/>
      <c r="H502" s="87"/>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2"/>
      <c r="D503" s="2"/>
      <c r="E503" s="87"/>
      <c r="F503" s="87"/>
      <c r="G503" s="87"/>
      <c r="H503" s="87"/>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2"/>
      <c r="D504" s="2"/>
      <c r="E504" s="87"/>
      <c r="F504" s="87"/>
      <c r="G504" s="87"/>
      <c r="H504" s="87"/>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2"/>
      <c r="D505" s="2"/>
      <c r="E505" s="87"/>
      <c r="F505" s="87"/>
      <c r="G505" s="87"/>
      <c r="H505" s="87"/>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2"/>
      <c r="D506" s="2"/>
      <c r="E506" s="87"/>
      <c r="F506" s="87"/>
      <c r="G506" s="87"/>
      <c r="H506" s="87"/>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2"/>
      <c r="D507" s="2"/>
      <c r="E507" s="87"/>
      <c r="F507" s="87"/>
      <c r="G507" s="87"/>
      <c r="H507" s="87"/>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2"/>
      <c r="D508" s="2"/>
      <c r="E508" s="87"/>
      <c r="F508" s="87"/>
      <c r="G508" s="87"/>
      <c r="H508" s="87"/>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2"/>
      <c r="D509" s="2"/>
      <c r="E509" s="87"/>
      <c r="F509" s="87"/>
      <c r="G509" s="87"/>
      <c r="H509" s="87"/>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2"/>
      <c r="D510" s="2"/>
      <c r="E510" s="87"/>
      <c r="F510" s="87"/>
      <c r="G510" s="87"/>
      <c r="H510" s="87"/>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2"/>
      <c r="D511" s="2"/>
      <c r="E511" s="87"/>
      <c r="F511" s="87"/>
      <c r="G511" s="87"/>
      <c r="H511" s="87"/>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2"/>
      <c r="D512" s="2"/>
      <c r="E512" s="87"/>
      <c r="F512" s="87"/>
      <c r="G512" s="87"/>
      <c r="H512" s="87"/>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2"/>
      <c r="D513" s="2"/>
      <c r="E513" s="87"/>
      <c r="F513" s="87"/>
      <c r="G513" s="87"/>
      <c r="H513" s="87"/>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2"/>
      <c r="D514" s="2"/>
      <c r="E514" s="87"/>
      <c r="F514" s="87"/>
      <c r="G514" s="87"/>
      <c r="H514" s="87"/>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2"/>
      <c r="D515" s="2"/>
      <c r="E515" s="87"/>
      <c r="F515" s="87"/>
      <c r="G515" s="87"/>
      <c r="H515" s="87"/>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2"/>
      <c r="D516" s="2"/>
      <c r="E516" s="87"/>
      <c r="F516" s="87"/>
      <c r="G516" s="87"/>
      <c r="H516" s="87"/>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2"/>
      <c r="D517" s="2"/>
      <c r="E517" s="87"/>
      <c r="F517" s="87"/>
      <c r="G517" s="87"/>
      <c r="H517" s="87"/>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2"/>
      <c r="D518" s="2"/>
      <c r="E518" s="87"/>
      <c r="F518" s="87"/>
      <c r="G518" s="87"/>
      <c r="H518" s="87"/>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2"/>
      <c r="D519" s="2"/>
      <c r="E519" s="87"/>
      <c r="F519" s="87"/>
      <c r="G519" s="87"/>
      <c r="H519" s="87"/>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2"/>
      <c r="D520" s="2"/>
      <c r="E520" s="87"/>
      <c r="F520" s="87"/>
      <c r="G520" s="87"/>
      <c r="H520" s="87"/>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2"/>
      <c r="D521" s="2"/>
      <c r="E521" s="87"/>
      <c r="F521" s="87"/>
      <c r="G521" s="87"/>
      <c r="H521" s="87"/>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2"/>
      <c r="D522" s="2"/>
      <c r="E522" s="87"/>
      <c r="F522" s="87"/>
      <c r="G522" s="87"/>
      <c r="H522" s="87"/>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2"/>
      <c r="D523" s="2"/>
      <c r="E523" s="87"/>
      <c r="F523" s="87"/>
      <c r="G523" s="87"/>
      <c r="H523" s="87"/>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2"/>
      <c r="D524" s="2"/>
      <c r="E524" s="87"/>
      <c r="F524" s="87"/>
      <c r="G524" s="87"/>
      <c r="H524" s="87"/>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2"/>
      <c r="D525" s="2"/>
      <c r="E525" s="87"/>
      <c r="F525" s="87"/>
      <c r="G525" s="87"/>
      <c r="H525" s="87"/>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2"/>
      <c r="D526" s="2"/>
      <c r="E526" s="87"/>
      <c r="F526" s="87"/>
      <c r="G526" s="87"/>
      <c r="H526" s="87"/>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2"/>
      <c r="D527" s="2"/>
      <c r="E527" s="87"/>
      <c r="F527" s="87"/>
      <c r="G527" s="87"/>
      <c r="H527" s="87"/>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2"/>
      <c r="D528" s="2"/>
      <c r="E528" s="87"/>
      <c r="F528" s="87"/>
      <c r="G528" s="87"/>
      <c r="H528" s="87"/>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2"/>
      <c r="D529" s="2"/>
      <c r="E529" s="87"/>
      <c r="F529" s="87"/>
      <c r="G529" s="87"/>
      <c r="H529" s="87"/>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2"/>
      <c r="D530" s="2"/>
      <c r="E530" s="87"/>
      <c r="F530" s="87"/>
      <c r="G530" s="87"/>
      <c r="H530" s="87"/>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2"/>
      <c r="D531" s="2"/>
      <c r="E531" s="87"/>
      <c r="F531" s="87"/>
      <c r="G531" s="87"/>
      <c r="H531" s="87"/>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2"/>
      <c r="D532" s="2"/>
      <c r="E532" s="87"/>
      <c r="F532" s="87"/>
      <c r="G532" s="87"/>
      <c r="H532" s="87"/>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2"/>
      <c r="D533" s="2"/>
      <c r="E533" s="87"/>
      <c r="F533" s="87"/>
      <c r="G533" s="87"/>
      <c r="H533" s="87"/>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2"/>
      <c r="D534" s="2"/>
      <c r="E534" s="87"/>
      <c r="F534" s="87"/>
      <c r="G534" s="87"/>
      <c r="H534" s="87"/>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2"/>
      <c r="D535" s="2"/>
      <c r="E535" s="87"/>
      <c r="F535" s="87"/>
      <c r="G535" s="87"/>
      <c r="H535" s="87"/>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2"/>
      <c r="D536" s="2"/>
      <c r="E536" s="87"/>
      <c r="F536" s="87"/>
      <c r="G536" s="87"/>
      <c r="H536" s="87"/>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2"/>
      <c r="D537" s="2"/>
      <c r="E537" s="87"/>
      <c r="F537" s="87"/>
      <c r="G537" s="87"/>
      <c r="H537" s="87"/>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2"/>
      <c r="D538" s="2"/>
      <c r="E538" s="87"/>
      <c r="F538" s="87"/>
      <c r="G538" s="87"/>
      <c r="H538" s="87"/>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2"/>
      <c r="D539" s="2"/>
      <c r="E539" s="87"/>
      <c r="F539" s="87"/>
      <c r="G539" s="87"/>
      <c r="H539" s="87"/>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2"/>
      <c r="D540" s="2"/>
      <c r="E540" s="87"/>
      <c r="F540" s="87"/>
      <c r="G540" s="87"/>
      <c r="H540" s="87"/>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2"/>
      <c r="D541" s="2"/>
      <c r="E541" s="87"/>
      <c r="F541" s="87"/>
      <c r="G541" s="87"/>
      <c r="H541" s="87"/>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2"/>
      <c r="D542" s="2"/>
      <c r="E542" s="87"/>
      <c r="F542" s="87"/>
      <c r="G542" s="87"/>
      <c r="H542" s="87"/>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2"/>
      <c r="D543" s="2"/>
      <c r="E543" s="87"/>
      <c r="F543" s="87"/>
      <c r="G543" s="87"/>
      <c r="H543" s="87"/>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2"/>
      <c r="D544" s="2"/>
      <c r="E544" s="87"/>
      <c r="F544" s="87"/>
      <c r="G544" s="87"/>
      <c r="H544" s="87"/>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2"/>
      <c r="D545" s="2"/>
      <c r="E545" s="87"/>
      <c r="F545" s="87"/>
      <c r="G545" s="87"/>
      <c r="H545" s="87"/>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2"/>
      <c r="D546" s="2"/>
      <c r="E546" s="87"/>
      <c r="F546" s="87"/>
      <c r="G546" s="87"/>
      <c r="H546" s="87"/>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2"/>
      <c r="D547" s="2"/>
      <c r="E547" s="87"/>
      <c r="F547" s="87"/>
      <c r="G547" s="87"/>
      <c r="H547" s="87"/>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2"/>
      <c r="D548" s="2"/>
      <c r="E548" s="87"/>
      <c r="F548" s="87"/>
      <c r="G548" s="87"/>
      <c r="H548" s="87"/>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2"/>
      <c r="D549" s="2"/>
      <c r="E549" s="87"/>
      <c r="F549" s="87"/>
      <c r="G549" s="87"/>
      <c r="H549" s="87"/>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2"/>
      <c r="D550" s="2"/>
      <c r="E550" s="87"/>
      <c r="F550" s="87"/>
      <c r="G550" s="87"/>
      <c r="H550" s="87"/>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2"/>
      <c r="D551" s="2"/>
      <c r="E551" s="87"/>
      <c r="F551" s="87"/>
      <c r="G551" s="87"/>
      <c r="H551" s="87"/>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2"/>
      <c r="D552" s="2"/>
      <c r="E552" s="87"/>
      <c r="F552" s="87"/>
      <c r="G552" s="87"/>
      <c r="H552" s="87"/>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2"/>
      <c r="D553" s="2"/>
      <c r="E553" s="87"/>
      <c r="F553" s="87"/>
      <c r="G553" s="87"/>
      <c r="H553" s="87"/>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2"/>
      <c r="D554" s="2"/>
      <c r="E554" s="87"/>
      <c r="F554" s="87"/>
      <c r="G554" s="87"/>
      <c r="H554" s="87"/>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2"/>
      <c r="D555" s="2"/>
      <c r="E555" s="87"/>
      <c r="F555" s="87"/>
      <c r="G555" s="87"/>
      <c r="H555" s="87"/>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2"/>
      <c r="D556" s="2"/>
      <c r="E556" s="87"/>
      <c r="F556" s="87"/>
      <c r="G556" s="87"/>
      <c r="H556" s="87"/>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2"/>
      <c r="D557" s="2"/>
      <c r="E557" s="87"/>
      <c r="F557" s="87"/>
      <c r="G557" s="87"/>
      <c r="H557" s="87"/>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2"/>
      <c r="D558" s="2"/>
      <c r="E558" s="87"/>
      <c r="F558" s="87"/>
      <c r="G558" s="87"/>
      <c r="H558" s="87"/>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2"/>
      <c r="D559" s="2"/>
      <c r="E559" s="87"/>
      <c r="F559" s="87"/>
      <c r="G559" s="87"/>
      <c r="H559" s="87"/>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2"/>
      <c r="D560" s="2"/>
      <c r="E560" s="87"/>
      <c r="F560" s="87"/>
      <c r="G560" s="87"/>
      <c r="H560" s="87"/>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2"/>
      <c r="D561" s="2"/>
      <c r="E561" s="87"/>
      <c r="F561" s="87"/>
      <c r="G561" s="87"/>
      <c r="H561" s="87"/>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2"/>
      <c r="D562" s="2"/>
      <c r="E562" s="87"/>
      <c r="F562" s="87"/>
      <c r="G562" s="87"/>
      <c r="H562" s="87"/>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2"/>
      <c r="D563" s="2"/>
      <c r="E563" s="87"/>
      <c r="F563" s="87"/>
      <c r="G563" s="87"/>
      <c r="H563" s="87"/>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2"/>
      <c r="D564" s="2"/>
      <c r="E564" s="87"/>
      <c r="F564" s="87"/>
      <c r="G564" s="87"/>
      <c r="H564" s="87"/>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2"/>
      <c r="D565" s="2"/>
      <c r="E565" s="87"/>
      <c r="F565" s="87"/>
      <c r="G565" s="87"/>
      <c r="H565" s="87"/>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2"/>
      <c r="D566" s="2"/>
      <c r="E566" s="87"/>
      <c r="F566" s="87"/>
      <c r="G566" s="87"/>
      <c r="H566" s="87"/>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2"/>
      <c r="D567" s="2"/>
      <c r="E567" s="87"/>
      <c r="F567" s="87"/>
      <c r="G567" s="87"/>
      <c r="H567" s="87"/>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2"/>
      <c r="D568" s="2"/>
      <c r="E568" s="87"/>
      <c r="F568" s="87"/>
      <c r="G568" s="87"/>
      <c r="H568" s="87"/>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2"/>
      <c r="D569" s="2"/>
      <c r="E569" s="87"/>
      <c r="F569" s="87"/>
      <c r="G569" s="87"/>
      <c r="H569" s="87"/>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2"/>
      <c r="D570" s="2"/>
      <c r="E570" s="87"/>
      <c r="F570" s="87"/>
      <c r="G570" s="87"/>
      <c r="H570" s="87"/>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2"/>
      <c r="D571" s="2"/>
      <c r="E571" s="87"/>
      <c r="F571" s="87"/>
      <c r="G571" s="87"/>
      <c r="H571" s="87"/>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2"/>
      <c r="D572" s="2"/>
      <c r="E572" s="87"/>
      <c r="F572" s="87"/>
      <c r="G572" s="87"/>
      <c r="H572" s="87"/>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2"/>
      <c r="D573" s="2"/>
      <c r="E573" s="87"/>
      <c r="F573" s="87"/>
      <c r="G573" s="87"/>
      <c r="H573" s="87"/>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2"/>
      <c r="D574" s="2"/>
      <c r="E574" s="87"/>
      <c r="F574" s="87"/>
      <c r="G574" s="87"/>
      <c r="H574" s="87"/>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2"/>
      <c r="D575" s="2"/>
      <c r="E575" s="87"/>
      <c r="F575" s="87"/>
      <c r="G575" s="87"/>
      <c r="H575" s="87"/>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2"/>
      <c r="D576" s="2"/>
      <c r="E576" s="87"/>
      <c r="F576" s="87"/>
      <c r="G576" s="87"/>
      <c r="H576" s="87"/>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2"/>
      <c r="D577" s="2"/>
      <c r="E577" s="87"/>
      <c r="F577" s="87"/>
      <c r="G577" s="87"/>
      <c r="H577" s="87"/>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2"/>
      <c r="D578" s="2"/>
      <c r="E578" s="87"/>
      <c r="F578" s="87"/>
      <c r="G578" s="87"/>
      <c r="H578" s="87"/>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2"/>
      <c r="D579" s="2"/>
      <c r="E579" s="87"/>
      <c r="F579" s="87"/>
      <c r="G579" s="87"/>
      <c r="H579" s="87"/>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2"/>
      <c r="D580" s="2"/>
      <c r="E580" s="87"/>
      <c r="F580" s="87"/>
      <c r="G580" s="87"/>
      <c r="H580" s="87"/>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2"/>
      <c r="D581" s="2"/>
      <c r="E581" s="87"/>
      <c r="F581" s="87"/>
      <c r="G581" s="87"/>
      <c r="H581" s="87"/>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2"/>
      <c r="D582" s="2"/>
      <c r="E582" s="87"/>
      <c r="F582" s="87"/>
      <c r="G582" s="87"/>
      <c r="H582" s="87"/>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2"/>
      <c r="D583" s="2"/>
      <c r="E583" s="87"/>
      <c r="F583" s="87"/>
      <c r="G583" s="87"/>
      <c r="H583" s="87"/>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2"/>
      <c r="D584" s="2"/>
      <c r="E584" s="87"/>
      <c r="F584" s="87"/>
      <c r="G584" s="87"/>
      <c r="H584" s="87"/>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2"/>
      <c r="D585" s="2"/>
      <c r="E585" s="87"/>
      <c r="F585" s="87"/>
      <c r="G585" s="87"/>
      <c r="H585" s="87"/>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2"/>
      <c r="D586" s="2"/>
      <c r="E586" s="87"/>
      <c r="F586" s="87"/>
      <c r="G586" s="87"/>
      <c r="H586" s="87"/>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2"/>
      <c r="D587" s="2"/>
      <c r="E587" s="87"/>
      <c r="F587" s="87"/>
      <c r="G587" s="87"/>
      <c r="H587" s="87"/>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2"/>
      <c r="D588" s="2"/>
      <c r="E588" s="87"/>
      <c r="F588" s="87"/>
      <c r="G588" s="87"/>
      <c r="H588" s="87"/>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2"/>
      <c r="D589" s="2"/>
      <c r="E589" s="87"/>
      <c r="F589" s="87"/>
      <c r="G589" s="87"/>
      <c r="H589" s="87"/>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2"/>
      <c r="D590" s="2"/>
      <c r="E590" s="87"/>
      <c r="F590" s="87"/>
      <c r="G590" s="87"/>
      <c r="H590" s="87"/>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2"/>
      <c r="D591" s="2"/>
      <c r="E591" s="87"/>
      <c r="F591" s="87"/>
      <c r="G591" s="87"/>
      <c r="H591" s="87"/>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2"/>
      <c r="D592" s="2"/>
      <c r="E592" s="87"/>
      <c r="F592" s="87"/>
      <c r="G592" s="87"/>
      <c r="H592" s="87"/>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2"/>
      <c r="D593" s="2"/>
      <c r="E593" s="87"/>
      <c r="F593" s="87"/>
      <c r="G593" s="87"/>
      <c r="H593" s="87"/>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2"/>
      <c r="D594" s="2"/>
      <c r="E594" s="87"/>
      <c r="F594" s="87"/>
      <c r="G594" s="87"/>
      <c r="H594" s="87"/>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2"/>
      <c r="D595" s="2"/>
      <c r="E595" s="87"/>
      <c r="F595" s="87"/>
      <c r="G595" s="87"/>
      <c r="H595" s="87"/>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2"/>
      <c r="D596" s="2"/>
      <c r="E596" s="87"/>
      <c r="F596" s="87"/>
      <c r="G596" s="87"/>
      <c r="H596" s="87"/>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2"/>
      <c r="D597" s="2"/>
      <c r="E597" s="87"/>
      <c r="F597" s="87"/>
      <c r="G597" s="87"/>
      <c r="H597" s="87"/>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2"/>
      <c r="D598" s="2"/>
      <c r="E598" s="87"/>
      <c r="F598" s="87"/>
      <c r="G598" s="87"/>
      <c r="H598" s="87"/>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2"/>
      <c r="D599" s="2"/>
      <c r="E599" s="87"/>
      <c r="F599" s="87"/>
      <c r="G599" s="87"/>
      <c r="H599" s="87"/>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2"/>
      <c r="D600" s="2"/>
      <c r="E600" s="87"/>
      <c r="F600" s="87"/>
      <c r="G600" s="87"/>
      <c r="H600" s="87"/>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2"/>
      <c r="D601" s="2"/>
      <c r="E601" s="87"/>
      <c r="F601" s="87"/>
      <c r="G601" s="87"/>
      <c r="H601" s="87"/>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2"/>
      <c r="D602" s="2"/>
      <c r="E602" s="87"/>
      <c r="F602" s="87"/>
      <c r="G602" s="87"/>
      <c r="H602" s="87"/>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2"/>
      <c r="D603" s="2"/>
      <c r="E603" s="87"/>
      <c r="F603" s="87"/>
      <c r="G603" s="87"/>
      <c r="H603" s="87"/>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2"/>
      <c r="D604" s="2"/>
      <c r="E604" s="87"/>
      <c r="F604" s="87"/>
      <c r="G604" s="87"/>
      <c r="H604" s="87"/>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2"/>
      <c r="D605" s="2"/>
      <c r="E605" s="87"/>
      <c r="F605" s="87"/>
      <c r="G605" s="87"/>
      <c r="H605" s="87"/>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2"/>
      <c r="D606" s="2"/>
      <c r="E606" s="87"/>
      <c r="F606" s="87"/>
      <c r="G606" s="87"/>
      <c r="H606" s="87"/>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2"/>
      <c r="D607" s="2"/>
      <c r="E607" s="87"/>
      <c r="F607" s="87"/>
      <c r="G607" s="87"/>
      <c r="H607" s="87"/>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2"/>
      <c r="D608" s="2"/>
      <c r="E608" s="87"/>
      <c r="F608" s="87"/>
      <c r="G608" s="87"/>
      <c r="H608" s="87"/>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2"/>
      <c r="D609" s="2"/>
      <c r="E609" s="87"/>
      <c r="F609" s="87"/>
      <c r="G609" s="87"/>
      <c r="H609" s="87"/>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2"/>
      <c r="D610" s="2"/>
      <c r="E610" s="87"/>
      <c r="F610" s="87"/>
      <c r="G610" s="87"/>
      <c r="H610" s="87"/>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2"/>
      <c r="D611" s="2"/>
      <c r="E611" s="87"/>
      <c r="F611" s="87"/>
      <c r="G611" s="87"/>
      <c r="H611" s="87"/>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2"/>
      <c r="D612" s="2"/>
      <c r="E612" s="87"/>
      <c r="F612" s="87"/>
      <c r="G612" s="87"/>
      <c r="H612" s="87"/>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2"/>
      <c r="D613" s="2"/>
      <c r="E613" s="87"/>
      <c r="F613" s="87"/>
      <c r="G613" s="87"/>
      <c r="H613" s="87"/>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2"/>
      <c r="D614" s="2"/>
      <c r="E614" s="87"/>
      <c r="F614" s="87"/>
      <c r="G614" s="87"/>
      <c r="H614" s="87"/>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2"/>
      <c r="D615" s="2"/>
      <c r="E615" s="87"/>
      <c r="F615" s="87"/>
      <c r="G615" s="87"/>
      <c r="H615" s="87"/>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2"/>
      <c r="D616" s="2"/>
      <c r="E616" s="87"/>
      <c r="F616" s="87"/>
      <c r="G616" s="87"/>
      <c r="H616" s="87"/>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2"/>
      <c r="D617" s="2"/>
      <c r="E617" s="87"/>
      <c r="F617" s="87"/>
      <c r="G617" s="87"/>
      <c r="H617" s="87"/>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2"/>
      <c r="D618" s="2"/>
      <c r="E618" s="87"/>
      <c r="F618" s="87"/>
      <c r="G618" s="87"/>
      <c r="H618" s="87"/>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2"/>
      <c r="D619" s="2"/>
      <c r="E619" s="87"/>
      <c r="F619" s="87"/>
      <c r="G619" s="87"/>
      <c r="H619" s="87"/>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2"/>
      <c r="D620" s="2"/>
      <c r="E620" s="87"/>
      <c r="F620" s="87"/>
      <c r="G620" s="87"/>
      <c r="H620" s="87"/>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2"/>
      <c r="D621" s="2"/>
      <c r="E621" s="87"/>
      <c r="F621" s="87"/>
      <c r="G621" s="87"/>
      <c r="H621" s="87"/>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2"/>
      <c r="D622" s="2"/>
      <c r="E622" s="87"/>
      <c r="F622" s="87"/>
      <c r="G622" s="87"/>
      <c r="H622" s="87"/>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2"/>
      <c r="D623" s="2"/>
      <c r="E623" s="87"/>
      <c r="F623" s="87"/>
      <c r="G623" s="87"/>
      <c r="H623" s="87"/>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2"/>
      <c r="D624" s="2"/>
      <c r="E624" s="87"/>
      <c r="F624" s="87"/>
      <c r="G624" s="87"/>
      <c r="H624" s="87"/>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2"/>
      <c r="D625" s="2"/>
      <c r="E625" s="87"/>
      <c r="F625" s="87"/>
      <c r="G625" s="87"/>
      <c r="H625" s="87"/>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2"/>
      <c r="D626" s="2"/>
      <c r="E626" s="87"/>
      <c r="F626" s="87"/>
      <c r="G626" s="87"/>
      <c r="H626" s="87"/>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2"/>
      <c r="D627" s="2"/>
      <c r="E627" s="87"/>
      <c r="F627" s="87"/>
      <c r="G627" s="87"/>
      <c r="H627" s="87"/>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2"/>
      <c r="D628" s="2"/>
      <c r="E628" s="87"/>
      <c r="F628" s="87"/>
      <c r="G628" s="87"/>
      <c r="H628" s="87"/>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2"/>
      <c r="D629" s="2"/>
      <c r="E629" s="87"/>
      <c r="F629" s="87"/>
      <c r="G629" s="87"/>
      <c r="H629" s="87"/>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2"/>
      <c r="D630" s="2"/>
      <c r="E630" s="87"/>
      <c r="F630" s="87"/>
      <c r="G630" s="87"/>
      <c r="H630" s="87"/>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2"/>
      <c r="D631" s="2"/>
      <c r="E631" s="87"/>
      <c r="F631" s="87"/>
      <c r="G631" s="87"/>
      <c r="H631" s="87"/>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2"/>
      <c r="D632" s="2"/>
      <c r="E632" s="87"/>
      <c r="F632" s="87"/>
      <c r="G632" s="87"/>
      <c r="H632" s="87"/>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2"/>
      <c r="D633" s="2"/>
      <c r="E633" s="87"/>
      <c r="F633" s="87"/>
      <c r="G633" s="87"/>
      <c r="H633" s="87"/>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2"/>
      <c r="D634" s="2"/>
      <c r="E634" s="87"/>
      <c r="F634" s="87"/>
      <c r="G634" s="87"/>
      <c r="H634" s="87"/>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2"/>
      <c r="D635" s="2"/>
      <c r="E635" s="87"/>
      <c r="F635" s="87"/>
      <c r="G635" s="87"/>
      <c r="H635" s="87"/>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2"/>
      <c r="D636" s="2"/>
      <c r="E636" s="87"/>
      <c r="F636" s="87"/>
      <c r="G636" s="87"/>
      <c r="H636" s="87"/>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2"/>
      <c r="D637" s="2"/>
      <c r="E637" s="87"/>
      <c r="F637" s="87"/>
      <c r="G637" s="87"/>
      <c r="H637" s="87"/>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2"/>
      <c r="D638" s="2"/>
      <c r="E638" s="87"/>
      <c r="F638" s="87"/>
      <c r="G638" s="87"/>
      <c r="H638" s="87"/>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2"/>
      <c r="D639" s="2"/>
      <c r="E639" s="87"/>
      <c r="F639" s="87"/>
      <c r="G639" s="87"/>
      <c r="H639" s="87"/>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2"/>
      <c r="D640" s="2"/>
      <c r="E640" s="87"/>
      <c r="F640" s="87"/>
      <c r="G640" s="87"/>
      <c r="H640" s="87"/>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2"/>
      <c r="D641" s="2"/>
      <c r="E641" s="87"/>
      <c r="F641" s="87"/>
      <c r="G641" s="87"/>
      <c r="H641" s="87"/>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2"/>
      <c r="D642" s="2"/>
      <c r="E642" s="87"/>
      <c r="F642" s="87"/>
      <c r="G642" s="87"/>
      <c r="H642" s="87"/>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2"/>
      <c r="D643" s="2"/>
      <c r="E643" s="87"/>
      <c r="F643" s="87"/>
      <c r="G643" s="87"/>
      <c r="H643" s="87"/>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2"/>
      <c r="D644" s="2"/>
      <c r="E644" s="87"/>
      <c r="F644" s="87"/>
      <c r="G644" s="87"/>
      <c r="H644" s="87"/>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2"/>
      <c r="D645" s="2"/>
      <c r="E645" s="87"/>
      <c r="F645" s="87"/>
      <c r="G645" s="87"/>
      <c r="H645" s="87"/>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2"/>
      <c r="D646" s="2"/>
      <c r="E646" s="87"/>
      <c r="F646" s="87"/>
      <c r="G646" s="87"/>
      <c r="H646" s="87"/>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2"/>
      <c r="D647" s="2"/>
      <c r="E647" s="87"/>
      <c r="F647" s="87"/>
      <c r="G647" s="87"/>
      <c r="H647" s="87"/>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2"/>
      <c r="D648" s="2"/>
      <c r="E648" s="87"/>
      <c r="F648" s="87"/>
      <c r="G648" s="87"/>
      <c r="H648" s="87"/>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2"/>
      <c r="D649" s="2"/>
      <c r="E649" s="87"/>
      <c r="F649" s="87"/>
      <c r="G649" s="87"/>
      <c r="H649" s="87"/>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2"/>
      <c r="D650" s="2"/>
      <c r="E650" s="87"/>
      <c r="F650" s="87"/>
      <c r="G650" s="87"/>
      <c r="H650" s="87"/>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2"/>
      <c r="D651" s="2"/>
      <c r="E651" s="87"/>
      <c r="F651" s="87"/>
      <c r="G651" s="87"/>
      <c r="H651" s="87"/>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2"/>
      <c r="D652" s="2"/>
      <c r="E652" s="87"/>
      <c r="F652" s="87"/>
      <c r="G652" s="87"/>
      <c r="H652" s="87"/>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2"/>
      <c r="D653" s="2"/>
      <c r="E653" s="87"/>
      <c r="F653" s="87"/>
      <c r="G653" s="87"/>
      <c r="H653" s="87"/>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2"/>
      <c r="D654" s="2"/>
      <c r="E654" s="87"/>
      <c r="F654" s="87"/>
      <c r="G654" s="87"/>
      <c r="H654" s="87"/>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2"/>
      <c r="D655" s="2"/>
      <c r="E655" s="87"/>
      <c r="F655" s="87"/>
      <c r="G655" s="87"/>
      <c r="H655" s="87"/>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2"/>
      <c r="D656" s="2"/>
      <c r="E656" s="87"/>
      <c r="F656" s="87"/>
      <c r="G656" s="87"/>
      <c r="H656" s="87"/>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2"/>
      <c r="D657" s="2"/>
      <c r="E657" s="87"/>
      <c r="F657" s="87"/>
      <c r="G657" s="87"/>
      <c r="H657" s="87"/>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2"/>
      <c r="D658" s="2"/>
      <c r="E658" s="87"/>
      <c r="F658" s="87"/>
      <c r="G658" s="87"/>
      <c r="H658" s="87"/>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2"/>
      <c r="D659" s="2"/>
      <c r="E659" s="87"/>
      <c r="F659" s="87"/>
      <c r="G659" s="87"/>
      <c r="H659" s="87"/>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2"/>
      <c r="D660" s="2"/>
      <c r="E660" s="87"/>
      <c r="F660" s="87"/>
      <c r="G660" s="87"/>
      <c r="H660" s="87"/>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2"/>
      <c r="D661" s="2"/>
      <c r="E661" s="87"/>
      <c r="F661" s="87"/>
      <c r="G661" s="87"/>
      <c r="H661" s="87"/>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2"/>
      <c r="D662" s="2"/>
      <c r="E662" s="87"/>
      <c r="F662" s="87"/>
      <c r="G662" s="87"/>
      <c r="H662" s="87"/>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2"/>
      <c r="D663" s="2"/>
      <c r="E663" s="87"/>
      <c r="F663" s="87"/>
      <c r="G663" s="87"/>
      <c r="H663" s="87"/>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2"/>
      <c r="D664" s="2"/>
      <c r="E664" s="87"/>
      <c r="F664" s="87"/>
      <c r="G664" s="87"/>
      <c r="H664" s="87"/>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2"/>
      <c r="D665" s="2"/>
      <c r="E665" s="87"/>
      <c r="F665" s="87"/>
      <c r="G665" s="87"/>
      <c r="H665" s="87"/>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2"/>
      <c r="D666" s="2"/>
      <c r="E666" s="87"/>
      <c r="F666" s="87"/>
      <c r="G666" s="87"/>
      <c r="H666" s="87"/>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2"/>
      <c r="D667" s="2"/>
      <c r="E667" s="87"/>
      <c r="F667" s="87"/>
      <c r="G667" s="87"/>
      <c r="H667" s="87"/>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2"/>
      <c r="D668" s="2"/>
      <c r="E668" s="87"/>
      <c r="F668" s="87"/>
      <c r="G668" s="87"/>
      <c r="H668" s="87"/>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2"/>
      <c r="D669" s="2"/>
      <c r="E669" s="87"/>
      <c r="F669" s="87"/>
      <c r="G669" s="87"/>
      <c r="H669" s="87"/>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2"/>
      <c r="D670" s="2"/>
      <c r="E670" s="87"/>
      <c r="F670" s="87"/>
      <c r="G670" s="87"/>
      <c r="H670" s="87"/>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2"/>
      <c r="D671" s="2"/>
      <c r="E671" s="87"/>
      <c r="F671" s="87"/>
      <c r="G671" s="87"/>
      <c r="H671" s="87"/>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2"/>
      <c r="D672" s="2"/>
      <c r="E672" s="87"/>
      <c r="F672" s="87"/>
      <c r="G672" s="87"/>
      <c r="H672" s="87"/>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2"/>
      <c r="D673" s="2"/>
      <c r="E673" s="87"/>
      <c r="F673" s="87"/>
      <c r="G673" s="87"/>
      <c r="H673" s="87"/>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2"/>
      <c r="D674" s="2"/>
      <c r="E674" s="87"/>
      <c r="F674" s="87"/>
      <c r="G674" s="87"/>
      <c r="H674" s="87"/>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2"/>
      <c r="D675" s="2"/>
      <c r="E675" s="87"/>
      <c r="F675" s="87"/>
      <c r="G675" s="87"/>
      <c r="H675" s="87"/>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2"/>
      <c r="D676" s="2"/>
      <c r="E676" s="87"/>
      <c r="F676" s="87"/>
      <c r="G676" s="87"/>
      <c r="H676" s="87"/>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2"/>
      <c r="D677" s="2"/>
      <c r="E677" s="87"/>
      <c r="F677" s="87"/>
      <c r="G677" s="87"/>
      <c r="H677" s="87"/>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2"/>
      <c r="D678" s="2"/>
      <c r="E678" s="87"/>
      <c r="F678" s="87"/>
      <c r="G678" s="87"/>
      <c r="H678" s="87"/>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2"/>
      <c r="D679" s="2"/>
      <c r="E679" s="87"/>
      <c r="F679" s="87"/>
      <c r="G679" s="87"/>
      <c r="H679" s="87"/>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2"/>
      <c r="D680" s="2"/>
      <c r="E680" s="87"/>
      <c r="F680" s="87"/>
      <c r="G680" s="87"/>
      <c r="H680" s="87"/>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2"/>
      <c r="D681" s="2"/>
      <c r="E681" s="87"/>
      <c r="F681" s="87"/>
      <c r="G681" s="87"/>
      <c r="H681" s="87"/>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2"/>
      <c r="D682" s="2"/>
      <c r="E682" s="87"/>
      <c r="F682" s="87"/>
      <c r="G682" s="87"/>
      <c r="H682" s="87"/>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2"/>
      <c r="D683" s="2"/>
      <c r="E683" s="87"/>
      <c r="F683" s="87"/>
      <c r="G683" s="87"/>
      <c r="H683" s="87"/>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2"/>
      <c r="D684" s="2"/>
      <c r="E684" s="87"/>
      <c r="F684" s="87"/>
      <c r="G684" s="87"/>
      <c r="H684" s="87"/>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2"/>
      <c r="D685" s="2"/>
      <c r="E685" s="87"/>
      <c r="F685" s="87"/>
      <c r="G685" s="87"/>
      <c r="H685" s="87"/>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2"/>
      <c r="D686" s="2"/>
      <c r="E686" s="87"/>
      <c r="F686" s="87"/>
      <c r="G686" s="87"/>
      <c r="H686" s="87"/>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2"/>
      <c r="D687" s="2"/>
      <c r="E687" s="87"/>
      <c r="F687" s="87"/>
      <c r="G687" s="87"/>
      <c r="H687" s="87"/>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2"/>
      <c r="D688" s="2"/>
      <c r="E688" s="87"/>
      <c r="F688" s="87"/>
      <c r="G688" s="87"/>
      <c r="H688" s="87"/>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2"/>
      <c r="D689" s="2"/>
      <c r="E689" s="87"/>
      <c r="F689" s="87"/>
      <c r="G689" s="87"/>
      <c r="H689" s="87"/>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2"/>
      <c r="D690" s="2"/>
      <c r="E690" s="87"/>
      <c r="F690" s="87"/>
      <c r="G690" s="87"/>
      <c r="H690" s="87"/>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2"/>
      <c r="D691" s="2"/>
      <c r="E691" s="87"/>
      <c r="F691" s="87"/>
      <c r="G691" s="87"/>
      <c r="H691" s="87"/>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2"/>
      <c r="D692" s="2"/>
      <c r="E692" s="87"/>
      <c r="F692" s="87"/>
      <c r="G692" s="87"/>
      <c r="H692" s="87"/>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2"/>
      <c r="D693" s="2"/>
      <c r="E693" s="87"/>
      <c r="F693" s="87"/>
      <c r="G693" s="87"/>
      <c r="H693" s="87"/>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2"/>
      <c r="D694" s="2"/>
      <c r="E694" s="87"/>
      <c r="F694" s="87"/>
      <c r="G694" s="87"/>
      <c r="H694" s="87"/>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2"/>
      <c r="D695" s="2"/>
      <c r="E695" s="87"/>
      <c r="F695" s="87"/>
      <c r="G695" s="87"/>
      <c r="H695" s="87"/>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2"/>
      <c r="D696" s="2"/>
      <c r="E696" s="87"/>
      <c r="F696" s="87"/>
      <c r="G696" s="87"/>
      <c r="H696" s="87"/>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2"/>
      <c r="D697" s="2"/>
      <c r="E697" s="87"/>
      <c r="F697" s="87"/>
      <c r="G697" s="87"/>
      <c r="H697" s="87"/>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2"/>
      <c r="D698" s="2"/>
      <c r="E698" s="87"/>
      <c r="F698" s="87"/>
      <c r="G698" s="87"/>
      <c r="H698" s="87"/>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2"/>
      <c r="D699" s="2"/>
      <c r="E699" s="87"/>
      <c r="F699" s="87"/>
      <c r="G699" s="87"/>
      <c r="H699" s="87"/>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2"/>
      <c r="D700" s="2"/>
      <c r="E700" s="87"/>
      <c r="F700" s="87"/>
      <c r="G700" s="87"/>
      <c r="H700" s="87"/>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2"/>
      <c r="D701" s="2"/>
      <c r="E701" s="87"/>
      <c r="F701" s="87"/>
      <c r="G701" s="87"/>
      <c r="H701" s="87"/>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2"/>
      <c r="D702" s="2"/>
      <c r="E702" s="87"/>
      <c r="F702" s="87"/>
      <c r="G702" s="87"/>
      <c r="H702" s="87"/>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2"/>
      <c r="D703" s="2"/>
      <c r="E703" s="87"/>
      <c r="F703" s="87"/>
      <c r="G703" s="87"/>
      <c r="H703" s="87"/>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2"/>
      <c r="D704" s="2"/>
      <c r="E704" s="87"/>
      <c r="F704" s="87"/>
      <c r="G704" s="87"/>
      <c r="H704" s="87"/>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2"/>
      <c r="D705" s="2"/>
      <c r="E705" s="87"/>
      <c r="F705" s="87"/>
      <c r="G705" s="87"/>
      <c r="H705" s="87"/>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2"/>
      <c r="D706" s="2"/>
      <c r="E706" s="87"/>
      <c r="F706" s="87"/>
      <c r="G706" s="87"/>
      <c r="H706" s="87"/>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2"/>
      <c r="D707" s="2"/>
      <c r="E707" s="87"/>
      <c r="F707" s="87"/>
      <c r="G707" s="87"/>
      <c r="H707" s="87"/>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2"/>
      <c r="D708" s="2"/>
      <c r="E708" s="87"/>
      <c r="F708" s="87"/>
      <c r="G708" s="87"/>
      <c r="H708" s="87"/>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2"/>
      <c r="D709" s="2"/>
      <c r="E709" s="87"/>
      <c r="F709" s="87"/>
      <c r="G709" s="87"/>
      <c r="H709" s="87"/>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2"/>
      <c r="D710" s="2"/>
      <c r="E710" s="87"/>
      <c r="F710" s="87"/>
      <c r="G710" s="87"/>
      <c r="H710" s="87"/>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2"/>
      <c r="D711" s="2"/>
      <c r="E711" s="87"/>
      <c r="F711" s="87"/>
      <c r="G711" s="87"/>
      <c r="H711" s="87"/>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2"/>
      <c r="D712" s="2"/>
      <c r="E712" s="87"/>
      <c r="F712" s="87"/>
      <c r="G712" s="87"/>
      <c r="H712" s="87"/>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2"/>
      <c r="D713" s="2"/>
      <c r="E713" s="87"/>
      <c r="F713" s="87"/>
      <c r="G713" s="87"/>
      <c r="H713" s="87"/>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2"/>
      <c r="D714" s="2"/>
      <c r="E714" s="87"/>
      <c r="F714" s="87"/>
      <c r="G714" s="87"/>
      <c r="H714" s="87"/>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2"/>
      <c r="D715" s="2"/>
      <c r="E715" s="87"/>
      <c r="F715" s="87"/>
      <c r="G715" s="87"/>
      <c r="H715" s="87"/>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2"/>
      <c r="D716" s="2"/>
      <c r="E716" s="87"/>
      <c r="F716" s="87"/>
      <c r="G716" s="87"/>
      <c r="H716" s="87"/>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2"/>
      <c r="D717" s="2"/>
      <c r="E717" s="87"/>
      <c r="F717" s="87"/>
      <c r="G717" s="87"/>
      <c r="H717" s="87"/>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2"/>
      <c r="D718" s="2"/>
      <c r="E718" s="87"/>
      <c r="F718" s="87"/>
      <c r="G718" s="87"/>
      <c r="H718" s="87"/>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2"/>
      <c r="D719" s="2"/>
      <c r="E719" s="87"/>
      <c r="F719" s="87"/>
      <c r="G719" s="87"/>
      <c r="H719" s="87"/>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2"/>
      <c r="D720" s="2"/>
      <c r="E720" s="87"/>
      <c r="F720" s="87"/>
      <c r="G720" s="87"/>
      <c r="H720" s="87"/>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2"/>
      <c r="D721" s="2"/>
      <c r="E721" s="87"/>
      <c r="F721" s="87"/>
      <c r="G721" s="87"/>
      <c r="H721" s="87"/>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2"/>
      <c r="D722" s="2"/>
      <c r="E722" s="87"/>
      <c r="F722" s="87"/>
      <c r="G722" s="87"/>
      <c r="H722" s="87"/>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2"/>
      <c r="D723" s="2"/>
      <c r="E723" s="87"/>
      <c r="F723" s="87"/>
      <c r="G723" s="87"/>
      <c r="H723" s="87"/>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2"/>
      <c r="D724" s="2"/>
      <c r="E724" s="87"/>
      <c r="F724" s="87"/>
      <c r="G724" s="87"/>
      <c r="H724" s="87"/>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2"/>
      <c r="D725" s="2"/>
      <c r="E725" s="87"/>
      <c r="F725" s="87"/>
      <c r="G725" s="87"/>
      <c r="H725" s="87"/>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2"/>
      <c r="D726" s="2"/>
      <c r="E726" s="87"/>
      <c r="F726" s="87"/>
      <c r="G726" s="87"/>
      <c r="H726" s="87"/>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2"/>
      <c r="D727" s="2"/>
      <c r="E727" s="87"/>
      <c r="F727" s="87"/>
      <c r="G727" s="87"/>
      <c r="H727" s="87"/>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2"/>
      <c r="D728" s="2"/>
      <c r="E728" s="87"/>
      <c r="F728" s="87"/>
      <c r="G728" s="87"/>
      <c r="H728" s="87"/>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2"/>
      <c r="D729" s="2"/>
      <c r="E729" s="87"/>
      <c r="F729" s="87"/>
      <c r="G729" s="87"/>
      <c r="H729" s="87"/>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2"/>
      <c r="D730" s="2"/>
      <c r="E730" s="87"/>
      <c r="F730" s="87"/>
      <c r="G730" s="87"/>
      <c r="H730" s="87"/>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2"/>
      <c r="D731" s="2"/>
      <c r="E731" s="87"/>
      <c r="F731" s="87"/>
      <c r="G731" s="87"/>
      <c r="H731" s="87"/>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2"/>
      <c r="D732" s="2"/>
      <c r="E732" s="87"/>
      <c r="F732" s="87"/>
      <c r="G732" s="87"/>
      <c r="H732" s="87"/>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2"/>
      <c r="D733" s="2"/>
      <c r="E733" s="87"/>
      <c r="F733" s="87"/>
      <c r="G733" s="87"/>
      <c r="H733" s="87"/>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2"/>
      <c r="D734" s="2"/>
      <c r="E734" s="87"/>
      <c r="F734" s="87"/>
      <c r="G734" s="87"/>
      <c r="H734" s="87"/>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2"/>
      <c r="D735" s="2"/>
      <c r="E735" s="87"/>
      <c r="F735" s="87"/>
      <c r="G735" s="87"/>
      <c r="H735" s="87"/>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2"/>
      <c r="D736" s="2"/>
      <c r="E736" s="87"/>
      <c r="F736" s="87"/>
      <c r="G736" s="87"/>
      <c r="H736" s="87"/>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2"/>
      <c r="D737" s="2"/>
      <c r="E737" s="87"/>
      <c r="F737" s="87"/>
      <c r="G737" s="87"/>
      <c r="H737" s="87"/>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2"/>
      <c r="D738" s="2"/>
      <c r="E738" s="87"/>
      <c r="F738" s="87"/>
      <c r="G738" s="87"/>
      <c r="H738" s="87"/>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2"/>
      <c r="D739" s="2"/>
      <c r="E739" s="87"/>
      <c r="F739" s="87"/>
      <c r="G739" s="87"/>
      <c r="H739" s="87"/>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2"/>
      <c r="D740" s="2"/>
      <c r="E740" s="87"/>
      <c r="F740" s="87"/>
      <c r="G740" s="87"/>
      <c r="H740" s="87"/>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2"/>
      <c r="D741" s="2"/>
      <c r="E741" s="87"/>
      <c r="F741" s="87"/>
      <c r="G741" s="87"/>
      <c r="H741" s="87"/>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2"/>
      <c r="D742" s="2"/>
      <c r="E742" s="87"/>
      <c r="F742" s="87"/>
      <c r="G742" s="87"/>
      <c r="H742" s="87"/>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2"/>
      <c r="D743" s="2"/>
      <c r="E743" s="87"/>
      <c r="F743" s="87"/>
      <c r="G743" s="87"/>
      <c r="H743" s="87"/>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2"/>
      <c r="D744" s="2"/>
      <c r="E744" s="87"/>
      <c r="F744" s="87"/>
      <c r="G744" s="87"/>
      <c r="H744" s="87"/>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2"/>
      <c r="D745" s="2"/>
      <c r="E745" s="87"/>
      <c r="F745" s="87"/>
      <c r="G745" s="87"/>
      <c r="H745" s="87"/>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2"/>
      <c r="D746" s="2"/>
      <c r="E746" s="87"/>
      <c r="F746" s="87"/>
      <c r="G746" s="87"/>
      <c r="H746" s="87"/>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2"/>
      <c r="D747" s="2"/>
      <c r="E747" s="87"/>
      <c r="F747" s="87"/>
      <c r="G747" s="87"/>
      <c r="H747" s="87"/>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2"/>
      <c r="D748" s="2"/>
      <c r="E748" s="87"/>
      <c r="F748" s="87"/>
      <c r="G748" s="87"/>
      <c r="H748" s="87"/>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2"/>
      <c r="D749" s="2"/>
      <c r="E749" s="87"/>
      <c r="F749" s="87"/>
      <c r="G749" s="87"/>
      <c r="H749" s="87"/>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2"/>
      <c r="D750" s="2"/>
      <c r="E750" s="87"/>
      <c r="F750" s="87"/>
      <c r="G750" s="87"/>
      <c r="H750" s="87"/>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2"/>
      <c r="D751" s="2"/>
      <c r="E751" s="87"/>
      <c r="F751" s="87"/>
      <c r="G751" s="87"/>
      <c r="H751" s="87"/>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2"/>
      <c r="D752" s="2"/>
      <c r="E752" s="87"/>
      <c r="F752" s="87"/>
      <c r="G752" s="87"/>
      <c r="H752" s="87"/>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2"/>
      <c r="D753" s="2"/>
      <c r="E753" s="87"/>
      <c r="F753" s="87"/>
      <c r="G753" s="87"/>
      <c r="H753" s="87"/>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2"/>
      <c r="D754" s="2"/>
      <c r="E754" s="87"/>
      <c r="F754" s="87"/>
      <c r="G754" s="87"/>
      <c r="H754" s="87"/>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2"/>
      <c r="D755" s="2"/>
      <c r="E755" s="87"/>
      <c r="F755" s="87"/>
      <c r="G755" s="87"/>
      <c r="H755" s="87"/>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2"/>
      <c r="D756" s="2"/>
      <c r="E756" s="87"/>
      <c r="F756" s="87"/>
      <c r="G756" s="87"/>
      <c r="H756" s="87"/>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2"/>
      <c r="D757" s="2"/>
      <c r="E757" s="87"/>
      <c r="F757" s="87"/>
      <c r="G757" s="87"/>
      <c r="H757" s="87"/>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2"/>
      <c r="D758" s="2"/>
      <c r="E758" s="87"/>
      <c r="F758" s="87"/>
      <c r="G758" s="87"/>
      <c r="H758" s="87"/>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2"/>
      <c r="D759" s="2"/>
      <c r="E759" s="87"/>
      <c r="F759" s="87"/>
      <c r="G759" s="87"/>
      <c r="H759" s="87"/>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2"/>
      <c r="D760" s="2"/>
      <c r="E760" s="87"/>
      <c r="F760" s="87"/>
      <c r="G760" s="87"/>
      <c r="H760" s="87"/>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2"/>
      <c r="D761" s="2"/>
      <c r="E761" s="87"/>
      <c r="F761" s="87"/>
      <c r="G761" s="87"/>
      <c r="H761" s="87"/>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2"/>
      <c r="D762" s="2"/>
      <c r="E762" s="87"/>
      <c r="F762" s="87"/>
      <c r="G762" s="87"/>
      <c r="H762" s="87"/>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2"/>
      <c r="D763" s="2"/>
      <c r="E763" s="87"/>
      <c r="F763" s="87"/>
      <c r="G763" s="87"/>
      <c r="H763" s="87"/>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2"/>
      <c r="D764" s="2"/>
      <c r="E764" s="87"/>
      <c r="F764" s="87"/>
      <c r="G764" s="87"/>
      <c r="H764" s="87"/>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2"/>
      <c r="D765" s="2"/>
      <c r="E765" s="87"/>
      <c r="F765" s="87"/>
      <c r="G765" s="87"/>
      <c r="H765" s="87"/>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2"/>
      <c r="D766" s="2"/>
      <c r="E766" s="87"/>
      <c r="F766" s="87"/>
      <c r="G766" s="87"/>
      <c r="H766" s="87"/>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2"/>
      <c r="D767" s="2"/>
      <c r="E767" s="87"/>
      <c r="F767" s="87"/>
      <c r="G767" s="87"/>
      <c r="H767" s="87"/>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2"/>
      <c r="D768" s="2"/>
      <c r="E768" s="87"/>
      <c r="F768" s="87"/>
      <c r="G768" s="87"/>
      <c r="H768" s="87"/>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2"/>
      <c r="D769" s="2"/>
      <c r="E769" s="87"/>
      <c r="F769" s="87"/>
      <c r="G769" s="87"/>
      <c r="H769" s="87"/>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2"/>
      <c r="D770" s="2"/>
      <c r="E770" s="87"/>
      <c r="F770" s="87"/>
      <c r="G770" s="87"/>
      <c r="H770" s="87"/>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2"/>
      <c r="D771" s="2"/>
      <c r="E771" s="87"/>
      <c r="F771" s="87"/>
      <c r="G771" s="87"/>
      <c r="H771" s="87"/>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2"/>
      <c r="D772" s="2"/>
      <c r="E772" s="87"/>
      <c r="F772" s="87"/>
      <c r="G772" s="87"/>
      <c r="H772" s="87"/>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2"/>
      <c r="D773" s="2"/>
      <c r="E773" s="87"/>
      <c r="F773" s="87"/>
      <c r="G773" s="87"/>
      <c r="H773" s="87"/>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2"/>
      <c r="D774" s="2"/>
      <c r="E774" s="87"/>
      <c r="F774" s="87"/>
      <c r="G774" s="87"/>
      <c r="H774" s="87"/>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2"/>
      <c r="D775" s="2"/>
      <c r="E775" s="87"/>
      <c r="F775" s="87"/>
      <c r="G775" s="87"/>
      <c r="H775" s="87"/>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2"/>
      <c r="D776" s="2"/>
      <c r="E776" s="87"/>
      <c r="F776" s="87"/>
      <c r="G776" s="87"/>
      <c r="H776" s="87"/>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2"/>
      <c r="D777" s="2"/>
      <c r="E777" s="87"/>
      <c r="F777" s="87"/>
      <c r="G777" s="87"/>
      <c r="H777" s="87"/>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2"/>
      <c r="D778" s="2"/>
      <c r="E778" s="87"/>
      <c r="F778" s="87"/>
      <c r="G778" s="87"/>
      <c r="H778" s="87"/>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2"/>
      <c r="D779" s="2"/>
      <c r="E779" s="87"/>
      <c r="F779" s="87"/>
      <c r="G779" s="87"/>
      <c r="H779" s="87"/>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2"/>
      <c r="D780" s="2"/>
      <c r="E780" s="87"/>
      <c r="F780" s="87"/>
      <c r="G780" s="87"/>
      <c r="H780" s="87"/>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2"/>
      <c r="D781" s="2"/>
      <c r="E781" s="87"/>
      <c r="F781" s="87"/>
      <c r="G781" s="87"/>
      <c r="H781" s="87"/>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2"/>
      <c r="D782" s="2"/>
      <c r="E782" s="87"/>
      <c r="F782" s="87"/>
      <c r="G782" s="87"/>
      <c r="H782" s="87"/>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2"/>
      <c r="D783" s="2"/>
      <c r="E783" s="87"/>
      <c r="F783" s="87"/>
      <c r="G783" s="87"/>
      <c r="H783" s="87"/>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2"/>
      <c r="D784" s="2"/>
      <c r="E784" s="87"/>
      <c r="F784" s="87"/>
      <c r="G784" s="87"/>
      <c r="H784" s="87"/>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2"/>
      <c r="D785" s="2"/>
      <c r="E785" s="87"/>
      <c r="F785" s="87"/>
      <c r="G785" s="87"/>
      <c r="H785" s="87"/>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2"/>
      <c r="D786" s="2"/>
      <c r="E786" s="87"/>
      <c r="F786" s="87"/>
      <c r="G786" s="87"/>
      <c r="H786" s="87"/>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2"/>
      <c r="D787" s="2"/>
      <c r="E787" s="87"/>
      <c r="F787" s="87"/>
      <c r="G787" s="87"/>
      <c r="H787" s="87"/>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2"/>
      <c r="D788" s="2"/>
      <c r="E788" s="87"/>
      <c r="F788" s="87"/>
      <c r="G788" s="87"/>
      <c r="H788" s="87"/>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2"/>
      <c r="D789" s="2"/>
      <c r="E789" s="87"/>
      <c r="F789" s="87"/>
      <c r="G789" s="87"/>
      <c r="H789" s="87"/>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2"/>
      <c r="D790" s="2"/>
      <c r="E790" s="87"/>
      <c r="F790" s="87"/>
      <c r="G790" s="87"/>
      <c r="H790" s="87"/>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2"/>
      <c r="D791" s="2"/>
      <c r="E791" s="87"/>
      <c r="F791" s="87"/>
      <c r="G791" s="87"/>
      <c r="H791" s="87"/>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2"/>
      <c r="D792" s="2"/>
      <c r="E792" s="87"/>
      <c r="F792" s="87"/>
      <c r="G792" s="87"/>
      <c r="H792" s="87"/>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2"/>
      <c r="D793" s="2"/>
      <c r="E793" s="87"/>
      <c r="F793" s="87"/>
      <c r="G793" s="87"/>
      <c r="H793" s="87"/>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2"/>
      <c r="D794" s="2"/>
      <c r="E794" s="87"/>
      <c r="F794" s="87"/>
      <c r="G794" s="87"/>
      <c r="H794" s="87"/>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2"/>
      <c r="D795" s="2"/>
      <c r="E795" s="87"/>
      <c r="F795" s="87"/>
      <c r="G795" s="87"/>
      <c r="H795" s="87"/>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2"/>
      <c r="D796" s="2"/>
      <c r="E796" s="87"/>
      <c r="F796" s="87"/>
      <c r="G796" s="87"/>
      <c r="H796" s="87"/>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2"/>
      <c r="D797" s="2"/>
      <c r="E797" s="87"/>
      <c r="F797" s="87"/>
      <c r="G797" s="87"/>
      <c r="H797" s="87"/>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2"/>
      <c r="D798" s="2"/>
      <c r="E798" s="87"/>
      <c r="F798" s="87"/>
      <c r="G798" s="87"/>
      <c r="H798" s="87"/>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2"/>
      <c r="D799" s="2"/>
      <c r="E799" s="87"/>
      <c r="F799" s="87"/>
      <c r="G799" s="87"/>
      <c r="H799" s="87"/>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2"/>
      <c r="D800" s="2"/>
      <c r="E800" s="87"/>
      <c r="F800" s="87"/>
      <c r="G800" s="87"/>
      <c r="H800" s="87"/>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2"/>
      <c r="D801" s="2"/>
      <c r="E801" s="87"/>
      <c r="F801" s="87"/>
      <c r="G801" s="87"/>
      <c r="H801" s="87"/>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2"/>
      <c r="D802" s="2"/>
      <c r="E802" s="87"/>
      <c r="F802" s="87"/>
      <c r="G802" s="87"/>
      <c r="H802" s="87"/>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2"/>
      <c r="D803" s="2"/>
      <c r="E803" s="87"/>
      <c r="F803" s="87"/>
      <c r="G803" s="87"/>
      <c r="H803" s="87"/>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2"/>
      <c r="D804" s="2"/>
      <c r="E804" s="87"/>
      <c r="F804" s="87"/>
      <c r="G804" s="87"/>
      <c r="H804" s="87"/>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2"/>
      <c r="D805" s="2"/>
      <c r="E805" s="87"/>
      <c r="F805" s="87"/>
      <c r="G805" s="87"/>
      <c r="H805" s="87"/>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2"/>
      <c r="D806" s="2"/>
      <c r="E806" s="87"/>
      <c r="F806" s="87"/>
      <c r="G806" s="87"/>
      <c r="H806" s="87"/>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2"/>
      <c r="D807" s="2"/>
      <c r="E807" s="87"/>
      <c r="F807" s="87"/>
      <c r="G807" s="87"/>
      <c r="H807" s="87"/>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2"/>
      <c r="D808" s="2"/>
      <c r="E808" s="87"/>
      <c r="F808" s="87"/>
      <c r="G808" s="87"/>
      <c r="H808" s="87"/>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2"/>
      <c r="D809" s="2"/>
      <c r="E809" s="87"/>
      <c r="F809" s="87"/>
      <c r="G809" s="87"/>
      <c r="H809" s="87"/>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2"/>
      <c r="D810" s="2"/>
      <c r="E810" s="87"/>
      <c r="F810" s="87"/>
      <c r="G810" s="87"/>
      <c r="H810" s="87"/>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2"/>
      <c r="D811" s="2"/>
      <c r="E811" s="87"/>
      <c r="F811" s="87"/>
      <c r="G811" s="87"/>
      <c r="H811" s="87"/>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2"/>
      <c r="D812" s="2"/>
      <c r="E812" s="87"/>
      <c r="F812" s="87"/>
      <c r="G812" s="87"/>
      <c r="H812" s="87"/>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2"/>
      <c r="D813" s="2"/>
      <c r="E813" s="87"/>
      <c r="F813" s="87"/>
      <c r="G813" s="87"/>
      <c r="H813" s="87"/>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2"/>
      <c r="D814" s="2"/>
      <c r="E814" s="87"/>
      <c r="F814" s="87"/>
      <c r="G814" s="87"/>
      <c r="H814" s="87"/>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2"/>
      <c r="D815" s="2"/>
      <c r="E815" s="87"/>
      <c r="F815" s="87"/>
      <c r="G815" s="87"/>
      <c r="H815" s="87"/>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2"/>
      <c r="D816" s="2"/>
      <c r="E816" s="87"/>
      <c r="F816" s="87"/>
      <c r="G816" s="87"/>
      <c r="H816" s="87"/>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2"/>
      <c r="D817" s="2"/>
      <c r="E817" s="87"/>
      <c r="F817" s="87"/>
      <c r="G817" s="87"/>
      <c r="H817" s="87"/>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2"/>
      <c r="D818" s="2"/>
      <c r="E818" s="87"/>
      <c r="F818" s="87"/>
      <c r="G818" s="87"/>
      <c r="H818" s="87"/>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2"/>
      <c r="D819" s="2"/>
      <c r="E819" s="87"/>
      <c r="F819" s="87"/>
      <c r="G819" s="87"/>
      <c r="H819" s="87"/>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2"/>
      <c r="D820" s="2"/>
      <c r="E820" s="87"/>
      <c r="F820" s="87"/>
      <c r="G820" s="87"/>
      <c r="H820" s="87"/>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2"/>
      <c r="D821" s="2"/>
      <c r="E821" s="87"/>
      <c r="F821" s="87"/>
      <c r="G821" s="87"/>
      <c r="H821" s="87"/>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2"/>
      <c r="D822" s="2"/>
      <c r="E822" s="87"/>
      <c r="F822" s="87"/>
      <c r="G822" s="87"/>
      <c r="H822" s="87"/>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2"/>
      <c r="D823" s="2"/>
      <c r="E823" s="87"/>
      <c r="F823" s="87"/>
      <c r="G823" s="87"/>
      <c r="H823" s="87"/>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2"/>
      <c r="D824" s="2"/>
      <c r="E824" s="87"/>
      <c r="F824" s="87"/>
      <c r="G824" s="87"/>
      <c r="H824" s="87"/>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2"/>
      <c r="D825" s="2"/>
      <c r="E825" s="87"/>
      <c r="F825" s="87"/>
      <c r="G825" s="87"/>
      <c r="H825" s="87"/>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2"/>
      <c r="D826" s="2"/>
      <c r="E826" s="87"/>
      <c r="F826" s="87"/>
      <c r="G826" s="87"/>
      <c r="H826" s="87"/>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2"/>
      <c r="D827" s="2"/>
      <c r="E827" s="87"/>
      <c r="F827" s="87"/>
      <c r="G827" s="87"/>
      <c r="H827" s="87"/>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2"/>
      <c r="D828" s="2"/>
      <c r="E828" s="87"/>
      <c r="F828" s="87"/>
      <c r="G828" s="87"/>
      <c r="H828" s="87"/>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2"/>
      <c r="D829" s="2"/>
      <c r="E829" s="87"/>
      <c r="F829" s="87"/>
      <c r="G829" s="87"/>
      <c r="H829" s="87"/>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2"/>
      <c r="D830" s="2"/>
      <c r="E830" s="87"/>
      <c r="F830" s="87"/>
      <c r="G830" s="87"/>
      <c r="H830" s="87"/>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2"/>
      <c r="D831" s="2"/>
      <c r="E831" s="87"/>
      <c r="F831" s="87"/>
      <c r="G831" s="87"/>
      <c r="H831" s="87"/>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2"/>
      <c r="D832" s="2"/>
      <c r="E832" s="87"/>
      <c r="F832" s="87"/>
      <c r="G832" s="87"/>
      <c r="H832" s="87"/>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2"/>
      <c r="D833" s="2"/>
      <c r="E833" s="87"/>
      <c r="F833" s="87"/>
      <c r="G833" s="87"/>
      <c r="H833" s="87"/>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2"/>
      <c r="D834" s="2"/>
      <c r="E834" s="87"/>
      <c r="F834" s="87"/>
      <c r="G834" s="87"/>
      <c r="H834" s="87"/>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2"/>
      <c r="D835" s="2"/>
      <c r="E835" s="87"/>
      <c r="F835" s="87"/>
      <c r="G835" s="87"/>
      <c r="H835" s="87"/>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2"/>
      <c r="D836" s="2"/>
      <c r="E836" s="87"/>
      <c r="F836" s="87"/>
      <c r="G836" s="87"/>
      <c r="H836" s="87"/>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2"/>
      <c r="D837" s="2"/>
      <c r="E837" s="87"/>
      <c r="F837" s="87"/>
      <c r="G837" s="87"/>
      <c r="H837" s="87"/>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2"/>
      <c r="D838" s="2"/>
      <c r="E838" s="87"/>
      <c r="F838" s="87"/>
      <c r="G838" s="87"/>
      <c r="H838" s="87"/>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2"/>
      <c r="D839" s="2"/>
      <c r="E839" s="87"/>
      <c r="F839" s="87"/>
      <c r="G839" s="87"/>
      <c r="H839" s="87"/>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2"/>
      <c r="D840" s="2"/>
      <c r="E840" s="87"/>
      <c r="F840" s="87"/>
      <c r="G840" s="87"/>
      <c r="H840" s="87"/>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2"/>
      <c r="D841" s="2"/>
      <c r="E841" s="87"/>
      <c r="F841" s="87"/>
      <c r="G841" s="87"/>
      <c r="H841" s="87"/>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2"/>
      <c r="D842" s="2"/>
      <c r="E842" s="87"/>
      <c r="F842" s="87"/>
      <c r="G842" s="87"/>
      <c r="H842" s="87"/>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2"/>
      <c r="D843" s="2"/>
      <c r="E843" s="87"/>
      <c r="F843" s="87"/>
      <c r="G843" s="87"/>
      <c r="H843" s="87"/>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2"/>
      <c r="D844" s="2"/>
      <c r="E844" s="87"/>
      <c r="F844" s="87"/>
      <c r="G844" s="87"/>
      <c r="H844" s="87"/>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2"/>
      <c r="D845" s="2"/>
      <c r="E845" s="87"/>
      <c r="F845" s="87"/>
      <c r="G845" s="87"/>
      <c r="H845" s="87"/>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2"/>
      <c r="D846" s="2"/>
      <c r="E846" s="87"/>
      <c r="F846" s="87"/>
      <c r="G846" s="87"/>
      <c r="H846" s="87"/>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2"/>
      <c r="D847" s="2"/>
      <c r="E847" s="87"/>
      <c r="F847" s="87"/>
      <c r="G847" s="87"/>
      <c r="H847" s="87"/>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2"/>
      <c r="D848" s="2"/>
      <c r="E848" s="87"/>
      <c r="F848" s="87"/>
      <c r="G848" s="87"/>
      <c r="H848" s="87"/>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2"/>
      <c r="D849" s="2"/>
      <c r="E849" s="87"/>
      <c r="F849" s="87"/>
      <c r="G849" s="87"/>
      <c r="H849" s="87"/>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2"/>
      <c r="D850" s="2"/>
      <c r="E850" s="87"/>
      <c r="F850" s="87"/>
      <c r="G850" s="87"/>
      <c r="H850" s="87"/>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2"/>
      <c r="D851" s="2"/>
      <c r="E851" s="87"/>
      <c r="F851" s="87"/>
      <c r="G851" s="87"/>
      <c r="H851" s="87"/>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2"/>
      <c r="D852" s="2"/>
      <c r="E852" s="87"/>
      <c r="F852" s="87"/>
      <c r="G852" s="87"/>
      <c r="H852" s="87"/>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2"/>
      <c r="D853" s="2"/>
      <c r="E853" s="87"/>
      <c r="F853" s="87"/>
      <c r="G853" s="87"/>
      <c r="H853" s="87"/>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2"/>
      <c r="D854" s="2"/>
      <c r="E854" s="87"/>
      <c r="F854" s="87"/>
      <c r="G854" s="87"/>
      <c r="H854" s="87"/>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2"/>
      <c r="D855" s="2"/>
      <c r="E855" s="87"/>
      <c r="F855" s="87"/>
      <c r="G855" s="87"/>
      <c r="H855" s="87"/>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2"/>
      <c r="D856" s="2"/>
      <c r="E856" s="87"/>
      <c r="F856" s="87"/>
      <c r="G856" s="87"/>
      <c r="H856" s="87"/>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2"/>
      <c r="D857" s="2"/>
      <c r="E857" s="87"/>
      <c r="F857" s="87"/>
      <c r="G857" s="87"/>
      <c r="H857" s="87"/>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2"/>
      <c r="D858" s="2"/>
      <c r="E858" s="87"/>
      <c r="F858" s="87"/>
      <c r="G858" s="87"/>
      <c r="H858" s="87"/>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2"/>
      <c r="D859" s="2"/>
      <c r="E859" s="87"/>
      <c r="F859" s="87"/>
      <c r="G859" s="87"/>
      <c r="H859" s="87"/>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2"/>
      <c r="D860" s="2"/>
      <c r="E860" s="87"/>
      <c r="F860" s="87"/>
      <c r="G860" s="87"/>
      <c r="H860" s="87"/>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2"/>
      <c r="D861" s="2"/>
      <c r="E861" s="87"/>
      <c r="F861" s="87"/>
      <c r="G861" s="87"/>
      <c r="H861" s="87"/>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2"/>
      <c r="D862" s="2"/>
      <c r="E862" s="87"/>
      <c r="F862" s="87"/>
      <c r="G862" s="87"/>
      <c r="H862" s="87"/>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2"/>
      <c r="D863" s="2"/>
      <c r="E863" s="87"/>
      <c r="F863" s="87"/>
      <c r="G863" s="87"/>
      <c r="H863" s="87"/>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2"/>
      <c r="D864" s="2"/>
      <c r="E864" s="87"/>
      <c r="F864" s="87"/>
      <c r="G864" s="87"/>
      <c r="H864" s="87"/>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2"/>
      <c r="D865" s="2"/>
      <c r="E865" s="87"/>
      <c r="F865" s="87"/>
      <c r="G865" s="87"/>
      <c r="H865" s="87"/>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2"/>
      <c r="D866" s="2"/>
      <c r="E866" s="87"/>
      <c r="F866" s="87"/>
      <c r="G866" s="87"/>
      <c r="H866" s="87"/>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2"/>
      <c r="D867" s="2"/>
      <c r="E867" s="87"/>
      <c r="F867" s="87"/>
      <c r="G867" s="87"/>
      <c r="H867" s="87"/>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2"/>
      <c r="D868" s="2"/>
      <c r="E868" s="87"/>
      <c r="F868" s="87"/>
      <c r="G868" s="87"/>
      <c r="H868" s="87"/>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2"/>
      <c r="D869" s="2"/>
      <c r="E869" s="87"/>
      <c r="F869" s="87"/>
      <c r="G869" s="87"/>
      <c r="H869" s="87"/>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2"/>
      <c r="D870" s="2"/>
      <c r="E870" s="87"/>
      <c r="F870" s="87"/>
      <c r="G870" s="87"/>
      <c r="H870" s="87"/>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2"/>
      <c r="D871" s="2"/>
      <c r="E871" s="87"/>
      <c r="F871" s="87"/>
      <c r="G871" s="87"/>
      <c r="H871" s="87"/>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2"/>
      <c r="D872" s="2"/>
      <c r="E872" s="87"/>
      <c r="F872" s="87"/>
      <c r="G872" s="87"/>
      <c r="H872" s="87"/>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2"/>
      <c r="D873" s="2"/>
      <c r="E873" s="87"/>
      <c r="F873" s="87"/>
      <c r="G873" s="87"/>
      <c r="H873" s="87"/>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2"/>
      <c r="D874" s="2"/>
      <c r="E874" s="87"/>
      <c r="F874" s="87"/>
      <c r="G874" s="87"/>
      <c r="H874" s="87"/>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2"/>
      <c r="D875" s="2"/>
      <c r="E875" s="87"/>
      <c r="F875" s="87"/>
      <c r="G875" s="87"/>
      <c r="H875" s="87"/>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2"/>
      <c r="D876" s="2"/>
      <c r="E876" s="87"/>
      <c r="F876" s="87"/>
      <c r="G876" s="87"/>
      <c r="H876" s="87"/>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2"/>
      <c r="D877" s="2"/>
      <c r="E877" s="87"/>
      <c r="F877" s="87"/>
      <c r="G877" s="87"/>
      <c r="H877" s="87"/>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2"/>
      <c r="D878" s="2"/>
      <c r="E878" s="87"/>
      <c r="F878" s="87"/>
      <c r="G878" s="87"/>
      <c r="H878" s="87"/>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2"/>
      <c r="D879" s="2"/>
      <c r="E879" s="87"/>
      <c r="F879" s="87"/>
      <c r="G879" s="87"/>
      <c r="H879" s="87"/>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2"/>
      <c r="D880" s="2"/>
      <c r="E880" s="87"/>
      <c r="F880" s="87"/>
      <c r="G880" s="87"/>
      <c r="H880" s="87"/>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2"/>
      <c r="D881" s="2"/>
      <c r="E881" s="87"/>
      <c r="F881" s="87"/>
      <c r="G881" s="87"/>
      <c r="H881" s="87"/>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2"/>
      <c r="D882" s="2"/>
      <c r="E882" s="87"/>
      <c r="F882" s="87"/>
      <c r="G882" s="87"/>
      <c r="H882" s="87"/>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2"/>
      <c r="D883" s="2"/>
      <c r="E883" s="87"/>
      <c r="F883" s="87"/>
      <c r="G883" s="87"/>
      <c r="H883" s="87"/>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2"/>
      <c r="D884" s="2"/>
      <c r="E884" s="87"/>
      <c r="F884" s="87"/>
      <c r="G884" s="87"/>
      <c r="H884" s="87"/>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2"/>
      <c r="D885" s="2"/>
      <c r="E885" s="87"/>
      <c r="F885" s="87"/>
      <c r="G885" s="87"/>
      <c r="H885" s="87"/>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2"/>
      <c r="D886" s="2"/>
      <c r="E886" s="87"/>
      <c r="F886" s="87"/>
      <c r="G886" s="87"/>
      <c r="H886" s="87"/>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2"/>
      <c r="D887" s="2"/>
      <c r="E887" s="87"/>
      <c r="F887" s="87"/>
      <c r="G887" s="87"/>
      <c r="H887" s="87"/>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2"/>
      <c r="D888" s="2"/>
      <c r="E888" s="87"/>
      <c r="F888" s="87"/>
      <c r="G888" s="87"/>
      <c r="H888" s="87"/>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2"/>
      <c r="D889" s="2"/>
      <c r="E889" s="87"/>
      <c r="F889" s="87"/>
      <c r="G889" s="87"/>
      <c r="H889" s="87"/>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2"/>
      <c r="D890" s="2"/>
      <c r="E890" s="87"/>
      <c r="F890" s="87"/>
      <c r="G890" s="87"/>
      <c r="H890" s="87"/>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2"/>
      <c r="D891" s="2"/>
      <c r="E891" s="87"/>
      <c r="F891" s="87"/>
      <c r="G891" s="87"/>
      <c r="H891" s="87"/>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2"/>
      <c r="D892" s="2"/>
      <c r="E892" s="87"/>
      <c r="F892" s="87"/>
      <c r="G892" s="87"/>
      <c r="H892" s="87"/>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2"/>
      <c r="D893" s="2"/>
      <c r="E893" s="87"/>
      <c r="F893" s="87"/>
      <c r="G893" s="87"/>
      <c r="H893" s="87"/>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2"/>
      <c r="D894" s="2"/>
      <c r="E894" s="87"/>
      <c r="F894" s="87"/>
      <c r="G894" s="87"/>
      <c r="H894" s="87"/>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2"/>
      <c r="D895" s="2"/>
      <c r="E895" s="87"/>
      <c r="F895" s="87"/>
      <c r="G895" s="87"/>
      <c r="H895" s="87"/>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2"/>
      <c r="D896" s="2"/>
      <c r="E896" s="87"/>
      <c r="F896" s="87"/>
      <c r="G896" s="87"/>
      <c r="H896" s="87"/>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2"/>
      <c r="D897" s="2"/>
      <c r="E897" s="87"/>
      <c r="F897" s="87"/>
      <c r="G897" s="87"/>
      <c r="H897" s="87"/>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2"/>
      <c r="D898" s="2"/>
      <c r="E898" s="87"/>
      <c r="F898" s="87"/>
      <c r="G898" s="87"/>
      <c r="H898" s="87"/>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2"/>
      <c r="D899" s="2"/>
      <c r="E899" s="87"/>
      <c r="F899" s="87"/>
      <c r="G899" s="87"/>
      <c r="H899" s="87"/>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2"/>
      <c r="D900" s="2"/>
      <c r="E900" s="87"/>
      <c r="F900" s="87"/>
      <c r="G900" s="87"/>
      <c r="H900" s="87"/>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2"/>
      <c r="D901" s="2"/>
      <c r="E901" s="87"/>
      <c r="F901" s="87"/>
      <c r="G901" s="87"/>
      <c r="H901" s="87"/>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2"/>
      <c r="D902" s="2"/>
      <c r="E902" s="87"/>
      <c r="F902" s="87"/>
      <c r="G902" s="87"/>
      <c r="H902" s="87"/>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2"/>
      <c r="D903" s="2"/>
      <c r="E903" s="87"/>
      <c r="F903" s="87"/>
      <c r="G903" s="87"/>
      <c r="H903" s="87"/>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2"/>
      <c r="D904" s="2"/>
      <c r="E904" s="87"/>
      <c r="F904" s="87"/>
      <c r="G904" s="87"/>
      <c r="H904" s="87"/>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2"/>
      <c r="D905" s="2"/>
      <c r="E905" s="87"/>
      <c r="F905" s="87"/>
      <c r="G905" s="87"/>
      <c r="H905" s="87"/>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2"/>
      <c r="D906" s="2"/>
      <c r="E906" s="87"/>
      <c r="F906" s="87"/>
      <c r="G906" s="87"/>
      <c r="H906" s="87"/>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2"/>
      <c r="D907" s="2"/>
      <c r="E907" s="87"/>
      <c r="F907" s="87"/>
      <c r="G907" s="87"/>
      <c r="H907" s="87"/>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2"/>
      <c r="D908" s="2"/>
      <c r="E908" s="87"/>
      <c r="F908" s="87"/>
      <c r="G908" s="87"/>
      <c r="H908" s="87"/>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2"/>
      <c r="D909" s="2"/>
      <c r="E909" s="87"/>
      <c r="F909" s="87"/>
      <c r="G909" s="87"/>
      <c r="H909" s="87"/>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2"/>
      <c r="D910" s="2"/>
      <c r="E910" s="87"/>
      <c r="F910" s="87"/>
      <c r="G910" s="87"/>
      <c r="H910" s="87"/>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2"/>
      <c r="D911" s="2"/>
      <c r="E911" s="87"/>
      <c r="F911" s="87"/>
      <c r="G911" s="87"/>
      <c r="H911" s="87"/>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2"/>
      <c r="D912" s="2"/>
      <c r="E912" s="87"/>
      <c r="F912" s="87"/>
      <c r="G912" s="87"/>
      <c r="H912" s="87"/>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2"/>
      <c r="D913" s="2"/>
      <c r="E913" s="87"/>
      <c r="F913" s="87"/>
      <c r="G913" s="87"/>
      <c r="H913" s="87"/>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2"/>
      <c r="D914" s="2"/>
      <c r="E914" s="87"/>
      <c r="F914" s="87"/>
      <c r="G914" s="87"/>
      <c r="H914" s="87"/>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2"/>
      <c r="D915" s="2"/>
      <c r="E915" s="87"/>
      <c r="F915" s="87"/>
      <c r="G915" s="87"/>
      <c r="H915" s="87"/>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2"/>
      <c r="D916" s="2"/>
      <c r="E916" s="87"/>
      <c r="F916" s="87"/>
      <c r="G916" s="87"/>
      <c r="H916" s="87"/>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2"/>
      <c r="D917" s="2"/>
      <c r="E917" s="87"/>
      <c r="F917" s="87"/>
      <c r="G917" s="87"/>
      <c r="H917" s="87"/>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2"/>
      <c r="D918" s="2"/>
      <c r="E918" s="87"/>
      <c r="F918" s="87"/>
      <c r="G918" s="87"/>
      <c r="H918" s="87"/>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2"/>
      <c r="D919" s="2"/>
      <c r="E919" s="87"/>
      <c r="F919" s="87"/>
      <c r="G919" s="87"/>
      <c r="H919" s="87"/>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2"/>
      <c r="D920" s="2"/>
      <c r="E920" s="87"/>
      <c r="F920" s="87"/>
      <c r="G920" s="87"/>
      <c r="H920" s="87"/>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2"/>
      <c r="D921" s="2"/>
      <c r="E921" s="87"/>
      <c r="F921" s="87"/>
      <c r="G921" s="87"/>
      <c r="H921" s="87"/>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2"/>
      <c r="D922" s="2"/>
      <c r="E922" s="87"/>
      <c r="F922" s="87"/>
      <c r="G922" s="87"/>
      <c r="H922" s="87"/>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2"/>
      <c r="D923" s="2"/>
      <c r="E923" s="87"/>
      <c r="F923" s="87"/>
      <c r="G923" s="87"/>
      <c r="H923" s="87"/>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2"/>
      <c r="D924" s="2"/>
      <c r="E924" s="87"/>
      <c r="F924" s="87"/>
      <c r="G924" s="87"/>
      <c r="H924" s="87"/>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2"/>
      <c r="D925" s="2"/>
      <c r="E925" s="87"/>
      <c r="F925" s="87"/>
      <c r="G925" s="87"/>
      <c r="H925" s="87"/>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2"/>
      <c r="D926" s="2"/>
      <c r="E926" s="87"/>
      <c r="F926" s="87"/>
      <c r="G926" s="87"/>
      <c r="H926" s="87"/>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2"/>
      <c r="D927" s="2"/>
      <c r="E927" s="87"/>
      <c r="F927" s="87"/>
      <c r="G927" s="87"/>
      <c r="H927" s="87"/>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2"/>
      <c r="D928" s="2"/>
      <c r="E928" s="87"/>
      <c r="F928" s="87"/>
      <c r="G928" s="87"/>
      <c r="H928" s="87"/>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2"/>
      <c r="D929" s="2"/>
      <c r="E929" s="87"/>
      <c r="F929" s="87"/>
      <c r="G929" s="87"/>
      <c r="H929" s="87"/>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2"/>
      <c r="D930" s="2"/>
      <c r="E930" s="87"/>
      <c r="F930" s="87"/>
      <c r="G930" s="87"/>
      <c r="H930" s="87"/>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2"/>
      <c r="D931" s="2"/>
      <c r="E931" s="87"/>
      <c r="F931" s="87"/>
      <c r="G931" s="87"/>
      <c r="H931" s="87"/>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2"/>
      <c r="D932" s="2"/>
      <c r="E932" s="87"/>
      <c r="F932" s="87"/>
      <c r="G932" s="87"/>
      <c r="H932" s="87"/>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2"/>
      <c r="D933" s="2"/>
      <c r="E933" s="87"/>
      <c r="F933" s="87"/>
      <c r="G933" s="87"/>
      <c r="H933" s="87"/>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2"/>
      <c r="D934" s="2"/>
      <c r="E934" s="87"/>
      <c r="F934" s="87"/>
      <c r="G934" s="87"/>
      <c r="H934" s="87"/>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2"/>
      <c r="D935" s="2"/>
      <c r="E935" s="87"/>
      <c r="F935" s="87"/>
      <c r="G935" s="87"/>
      <c r="H935" s="87"/>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2"/>
      <c r="D936" s="2"/>
      <c r="E936" s="87"/>
      <c r="F936" s="87"/>
      <c r="G936" s="87"/>
      <c r="H936" s="87"/>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2"/>
      <c r="D937" s="2"/>
      <c r="E937" s="87"/>
      <c r="F937" s="87"/>
      <c r="G937" s="87"/>
      <c r="H937" s="87"/>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2"/>
      <c r="D938" s="2"/>
      <c r="E938" s="87"/>
      <c r="F938" s="87"/>
      <c r="G938" s="87"/>
      <c r="H938" s="87"/>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2"/>
      <c r="D939" s="2"/>
      <c r="E939" s="87"/>
      <c r="F939" s="87"/>
      <c r="G939" s="87"/>
      <c r="H939" s="87"/>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2"/>
      <c r="D940" s="2"/>
      <c r="E940" s="87"/>
      <c r="F940" s="87"/>
      <c r="G940" s="87"/>
      <c r="H940" s="87"/>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2"/>
      <c r="D941" s="2"/>
      <c r="E941" s="87"/>
      <c r="F941" s="87"/>
      <c r="G941" s="87"/>
      <c r="H941" s="87"/>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2"/>
      <c r="D942" s="2"/>
      <c r="E942" s="87"/>
      <c r="F942" s="87"/>
      <c r="G942" s="87"/>
      <c r="H942" s="87"/>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2"/>
      <c r="D943" s="2"/>
      <c r="E943" s="87"/>
      <c r="F943" s="87"/>
      <c r="G943" s="87"/>
      <c r="H943" s="87"/>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2"/>
      <c r="D944" s="2"/>
      <c r="E944" s="87"/>
      <c r="F944" s="87"/>
      <c r="G944" s="87"/>
      <c r="H944" s="87"/>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2"/>
      <c r="D945" s="2"/>
      <c r="E945" s="87"/>
      <c r="F945" s="87"/>
      <c r="G945" s="87"/>
      <c r="H945" s="87"/>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2"/>
      <c r="D946" s="2"/>
      <c r="E946" s="87"/>
      <c r="F946" s="87"/>
      <c r="G946" s="87"/>
      <c r="H946" s="87"/>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2"/>
      <c r="D947" s="2"/>
      <c r="E947" s="87"/>
      <c r="F947" s="87"/>
      <c r="G947" s="87"/>
      <c r="H947" s="87"/>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2"/>
      <c r="D948" s="2"/>
      <c r="E948" s="87"/>
      <c r="F948" s="87"/>
      <c r="G948" s="87"/>
      <c r="H948" s="87"/>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2"/>
      <c r="D949" s="2"/>
      <c r="E949" s="87"/>
      <c r="F949" s="87"/>
      <c r="G949" s="87"/>
      <c r="H949" s="87"/>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2"/>
      <c r="D950" s="2"/>
      <c r="E950" s="87"/>
      <c r="F950" s="87"/>
      <c r="G950" s="87"/>
      <c r="H950" s="87"/>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2"/>
      <c r="D951" s="2"/>
      <c r="E951" s="87"/>
      <c r="F951" s="87"/>
      <c r="G951" s="87"/>
      <c r="H951" s="87"/>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2"/>
      <c r="D952" s="2"/>
      <c r="E952" s="87"/>
      <c r="F952" s="87"/>
      <c r="G952" s="87"/>
      <c r="H952" s="87"/>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2"/>
      <c r="D953" s="2"/>
      <c r="E953" s="87"/>
      <c r="F953" s="87"/>
      <c r="G953" s="87"/>
      <c r="H953" s="87"/>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2"/>
      <c r="D954" s="2"/>
      <c r="E954" s="87"/>
      <c r="F954" s="87"/>
      <c r="G954" s="87"/>
      <c r="H954" s="87"/>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2"/>
      <c r="D955" s="2"/>
      <c r="E955" s="87"/>
      <c r="F955" s="87"/>
      <c r="G955" s="87"/>
      <c r="H955" s="87"/>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2"/>
      <c r="D956" s="2"/>
      <c r="E956" s="87"/>
      <c r="F956" s="87"/>
      <c r="G956" s="87"/>
      <c r="H956" s="87"/>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2"/>
      <c r="D957" s="2"/>
      <c r="E957" s="87"/>
      <c r="F957" s="87"/>
      <c r="G957" s="87"/>
      <c r="H957" s="87"/>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2"/>
      <c r="D958" s="2"/>
      <c r="E958" s="87"/>
      <c r="F958" s="87"/>
      <c r="G958" s="87"/>
      <c r="H958" s="87"/>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2"/>
      <c r="D959" s="2"/>
      <c r="E959" s="87"/>
      <c r="F959" s="87"/>
      <c r="G959" s="87"/>
      <c r="H959" s="87"/>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2"/>
      <c r="D960" s="2"/>
      <c r="E960" s="87"/>
      <c r="F960" s="87"/>
      <c r="G960" s="87"/>
      <c r="H960" s="87"/>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2"/>
      <c r="D961" s="2"/>
      <c r="E961" s="87"/>
      <c r="F961" s="87"/>
      <c r="G961" s="87"/>
      <c r="H961" s="87"/>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2"/>
      <c r="D962" s="2"/>
      <c r="E962" s="87"/>
      <c r="F962" s="87"/>
      <c r="G962" s="87"/>
      <c r="H962" s="87"/>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2"/>
      <c r="D963" s="2"/>
      <c r="E963" s="87"/>
      <c r="F963" s="87"/>
      <c r="G963" s="87"/>
      <c r="H963" s="87"/>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2"/>
      <c r="D964" s="2"/>
      <c r="E964" s="87"/>
      <c r="F964" s="87"/>
      <c r="G964" s="87"/>
      <c r="H964" s="87"/>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2"/>
      <c r="D965" s="2"/>
      <c r="E965" s="87"/>
      <c r="F965" s="87"/>
      <c r="G965" s="87"/>
      <c r="H965" s="87"/>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2"/>
      <c r="D966" s="2"/>
      <c r="E966" s="87"/>
      <c r="F966" s="87"/>
      <c r="G966" s="87"/>
      <c r="H966" s="87"/>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2"/>
      <c r="D967" s="2"/>
      <c r="E967" s="87"/>
      <c r="F967" s="87"/>
      <c r="G967" s="87"/>
      <c r="H967" s="87"/>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2"/>
      <c r="D968" s="2"/>
      <c r="E968" s="87"/>
      <c r="F968" s="87"/>
      <c r="G968" s="87"/>
      <c r="H968" s="87"/>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2"/>
      <c r="D969" s="2"/>
      <c r="E969" s="87"/>
      <c r="F969" s="87"/>
      <c r="G969" s="87"/>
      <c r="H969" s="87"/>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2"/>
      <c r="D970" s="2"/>
      <c r="E970" s="87"/>
      <c r="F970" s="87"/>
      <c r="G970" s="87"/>
      <c r="H970" s="87"/>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2"/>
      <c r="D971" s="2"/>
      <c r="E971" s="87"/>
      <c r="F971" s="87"/>
      <c r="G971" s="87"/>
      <c r="H971" s="87"/>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2"/>
      <c r="D972" s="2"/>
      <c r="E972" s="87"/>
      <c r="F972" s="87"/>
      <c r="G972" s="87"/>
      <c r="H972" s="87"/>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2"/>
      <c r="D973" s="2"/>
      <c r="E973" s="87"/>
      <c r="F973" s="87"/>
      <c r="G973" s="87"/>
      <c r="H973" s="87"/>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2"/>
      <c r="D974" s="2"/>
      <c r="E974" s="87"/>
      <c r="F974" s="87"/>
      <c r="G974" s="87"/>
      <c r="H974" s="87"/>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2"/>
      <c r="D975" s="2"/>
      <c r="E975" s="87"/>
      <c r="F975" s="87"/>
      <c r="G975" s="87"/>
      <c r="H975" s="87"/>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2"/>
      <c r="D976" s="2"/>
      <c r="E976" s="87"/>
      <c r="F976" s="87"/>
      <c r="G976" s="87"/>
      <c r="H976" s="87"/>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2"/>
      <c r="D977" s="2"/>
      <c r="E977" s="87"/>
      <c r="F977" s="87"/>
      <c r="G977" s="87"/>
      <c r="H977" s="87"/>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2"/>
      <c r="D978" s="2"/>
      <c r="E978" s="87"/>
      <c r="F978" s="87"/>
      <c r="G978" s="87"/>
      <c r="H978" s="87"/>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2"/>
      <c r="D979" s="2"/>
      <c r="E979" s="87"/>
      <c r="F979" s="87"/>
      <c r="G979" s="87"/>
      <c r="H979" s="87"/>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2"/>
      <c r="D980" s="2"/>
      <c r="E980" s="87"/>
      <c r="F980" s="87"/>
      <c r="G980" s="87"/>
      <c r="H980" s="87"/>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2"/>
      <c r="D981" s="2"/>
      <c r="E981" s="87"/>
      <c r="F981" s="87"/>
      <c r="G981" s="87"/>
      <c r="H981" s="87"/>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2"/>
      <c r="D982" s="2"/>
      <c r="E982" s="87"/>
      <c r="F982" s="87"/>
      <c r="G982" s="87"/>
      <c r="H982" s="87"/>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2"/>
      <c r="D983" s="2"/>
      <c r="E983" s="87"/>
      <c r="F983" s="87"/>
      <c r="G983" s="87"/>
      <c r="H983" s="87"/>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2"/>
      <c r="D984" s="2"/>
      <c r="E984" s="87"/>
      <c r="F984" s="87"/>
      <c r="G984" s="87"/>
      <c r="H984" s="87"/>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2"/>
      <c r="D985" s="2"/>
      <c r="E985" s="87"/>
      <c r="F985" s="87"/>
      <c r="G985" s="87"/>
      <c r="H985" s="87"/>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2"/>
      <c r="D986" s="2"/>
      <c r="E986" s="87"/>
      <c r="F986" s="87"/>
      <c r="G986" s="87"/>
      <c r="H986" s="87"/>
      <c r="I986" s="2"/>
      <c r="J986" s="2"/>
      <c r="K986" s="2"/>
      <c r="L986" s="2"/>
      <c r="M986" s="2"/>
      <c r="N986" s="2"/>
      <c r="O986" s="2"/>
      <c r="P986" s="2"/>
      <c r="Q986" s="2"/>
      <c r="R986" s="2"/>
      <c r="S986" s="2"/>
      <c r="T986" s="2"/>
      <c r="U986" s="2"/>
      <c r="V986" s="2"/>
      <c r="W986" s="2"/>
      <c r="X986" s="2"/>
      <c r="Y986" s="2"/>
      <c r="Z986" s="2"/>
      <c r="AA986" s="2"/>
      <c r="AB986" s="2"/>
    </row>
    <row r="987" customFormat="false" ht="15.75" hidden="false" customHeight="false" outlineLevel="0" collapsed="false">
      <c r="A987" s="2"/>
      <c r="B987" s="2"/>
      <c r="C987" s="2"/>
      <c r="D987" s="2"/>
      <c r="E987" s="87"/>
      <c r="F987" s="87"/>
      <c r="G987" s="87"/>
      <c r="H987" s="87"/>
      <c r="I987" s="2"/>
      <c r="J987" s="2"/>
      <c r="K987" s="2"/>
      <c r="L987" s="2"/>
      <c r="M987" s="2"/>
      <c r="N987" s="2"/>
      <c r="O987" s="2"/>
      <c r="P987" s="2"/>
      <c r="Q987" s="2"/>
      <c r="R987" s="2"/>
      <c r="S987" s="2"/>
      <c r="T987" s="2"/>
      <c r="U987" s="2"/>
      <c r="V987" s="2"/>
      <c r="W987" s="2"/>
      <c r="X987" s="2"/>
      <c r="Y987" s="2"/>
      <c r="Z987" s="2"/>
      <c r="AA987" s="2"/>
      <c r="AB987" s="2"/>
    </row>
    <row r="988" customFormat="false" ht="15.75" hidden="false" customHeight="false" outlineLevel="0" collapsed="false">
      <c r="A988" s="2"/>
      <c r="B988" s="2"/>
      <c r="C988" s="2"/>
      <c r="D988" s="2"/>
      <c r="E988" s="87"/>
      <c r="F988" s="87"/>
      <c r="G988" s="87"/>
      <c r="H988" s="87"/>
      <c r="I988" s="2"/>
      <c r="J988" s="2"/>
      <c r="K988" s="2"/>
      <c r="L988" s="2"/>
      <c r="M988" s="2"/>
      <c r="N988" s="2"/>
      <c r="O988" s="2"/>
      <c r="P988" s="2"/>
      <c r="Q988" s="2"/>
      <c r="R988" s="2"/>
      <c r="S988" s="2"/>
      <c r="T988" s="2"/>
      <c r="U988" s="2"/>
      <c r="V988" s="2"/>
      <c r="W988" s="2"/>
      <c r="X988" s="2"/>
      <c r="Y988" s="2"/>
      <c r="Z988" s="2"/>
      <c r="AA988" s="2"/>
      <c r="AB988" s="2"/>
    </row>
    <row r="989" customFormat="false" ht="15.75" hidden="false" customHeight="false" outlineLevel="0" collapsed="false">
      <c r="A989" s="2"/>
      <c r="B989" s="2"/>
      <c r="C989" s="2"/>
      <c r="D989" s="2"/>
      <c r="E989" s="87"/>
      <c r="F989" s="87"/>
      <c r="G989" s="87"/>
      <c r="H989" s="87"/>
      <c r="I989" s="2"/>
      <c r="J989" s="2"/>
      <c r="K989" s="2"/>
      <c r="L989" s="2"/>
      <c r="M989" s="2"/>
      <c r="N989" s="2"/>
      <c r="O989" s="2"/>
      <c r="P989" s="2"/>
      <c r="Q989" s="2"/>
      <c r="R989" s="2"/>
      <c r="S989" s="2"/>
      <c r="T989" s="2"/>
      <c r="U989" s="2"/>
      <c r="V989" s="2"/>
      <c r="W989" s="2"/>
      <c r="X989" s="2"/>
      <c r="Y989" s="2"/>
      <c r="Z989" s="2"/>
      <c r="AA989" s="2"/>
      <c r="AB989" s="2"/>
    </row>
    <row r="990" customFormat="false" ht="15.75" hidden="false" customHeight="false" outlineLevel="0" collapsed="false">
      <c r="A990" s="2"/>
      <c r="B990" s="2"/>
      <c r="C990" s="2"/>
      <c r="D990" s="2"/>
      <c r="E990" s="87"/>
      <c r="F990" s="87"/>
      <c r="G990" s="87"/>
      <c r="H990" s="87"/>
      <c r="I990" s="2"/>
      <c r="J990" s="2"/>
      <c r="K990" s="2"/>
      <c r="L990" s="2"/>
      <c r="M990" s="2"/>
      <c r="N990" s="2"/>
      <c r="O990" s="2"/>
      <c r="P990" s="2"/>
      <c r="Q990" s="2"/>
      <c r="R990" s="2"/>
      <c r="S990" s="2"/>
      <c r="T990" s="2"/>
      <c r="U990" s="2"/>
      <c r="V990" s="2"/>
      <c r="W990" s="2"/>
      <c r="X990" s="2"/>
      <c r="Y990" s="2"/>
      <c r="Z990" s="2"/>
      <c r="AA990" s="2"/>
      <c r="AB990" s="2"/>
    </row>
    <row r="991" customFormat="false" ht="15.75" hidden="false" customHeight="false" outlineLevel="0" collapsed="false">
      <c r="A991" s="2"/>
      <c r="B991" s="2"/>
      <c r="C991" s="2"/>
      <c r="D991" s="2"/>
      <c r="E991" s="87"/>
      <c r="F991" s="87"/>
      <c r="G991" s="87"/>
      <c r="H991" s="87"/>
      <c r="I991" s="2"/>
      <c r="J991" s="2"/>
      <c r="K991" s="2"/>
      <c r="L991" s="2"/>
      <c r="M991" s="2"/>
      <c r="N991" s="2"/>
      <c r="O991" s="2"/>
      <c r="P991" s="2"/>
      <c r="Q991" s="2"/>
      <c r="R991" s="2"/>
      <c r="S991" s="2"/>
      <c r="T991" s="2"/>
      <c r="U991" s="2"/>
      <c r="V991" s="2"/>
      <c r="W991" s="2"/>
      <c r="X991" s="2"/>
      <c r="Y991" s="2"/>
      <c r="Z991" s="2"/>
      <c r="AA991" s="2"/>
      <c r="AB991" s="2"/>
    </row>
    <row r="992" customFormat="false" ht="15.75" hidden="false" customHeight="false" outlineLevel="0" collapsed="false">
      <c r="A992" s="2"/>
      <c r="B992" s="2"/>
      <c r="C992" s="2"/>
      <c r="D992" s="2"/>
      <c r="E992" s="87"/>
      <c r="F992" s="87"/>
      <c r="G992" s="87"/>
      <c r="H992" s="87"/>
      <c r="I992" s="2"/>
      <c r="J992" s="2"/>
      <c r="K992" s="2"/>
      <c r="L992" s="2"/>
      <c r="M992" s="2"/>
      <c r="N992" s="2"/>
      <c r="O992" s="2"/>
      <c r="P992" s="2"/>
      <c r="Q992" s="2"/>
      <c r="R992" s="2"/>
      <c r="S992" s="2"/>
      <c r="T992" s="2"/>
      <c r="U992" s="2"/>
      <c r="V992" s="2"/>
      <c r="W992" s="2"/>
      <c r="X992" s="2"/>
      <c r="Y992" s="2"/>
      <c r="Z992" s="2"/>
      <c r="AA992" s="2"/>
      <c r="AB992" s="2"/>
    </row>
    <row r="993" customFormat="false" ht="15.75" hidden="false" customHeight="false" outlineLevel="0" collapsed="false">
      <c r="A993" s="2"/>
      <c r="B993" s="2"/>
      <c r="C993" s="2"/>
      <c r="D993" s="2"/>
      <c r="E993" s="87"/>
      <c r="F993" s="87"/>
      <c r="G993" s="87"/>
      <c r="H993" s="87"/>
      <c r="I993" s="2"/>
      <c r="J993" s="2"/>
      <c r="K993" s="2"/>
      <c r="L993" s="2"/>
      <c r="M993" s="2"/>
      <c r="N993" s="2"/>
      <c r="O993" s="2"/>
      <c r="P993" s="2"/>
      <c r="Q993" s="2"/>
      <c r="R993" s="2"/>
      <c r="S993" s="2"/>
      <c r="T993" s="2"/>
      <c r="U993" s="2"/>
      <c r="V993" s="2"/>
      <c r="W993" s="2"/>
      <c r="X993" s="2"/>
      <c r="Y993" s="2"/>
      <c r="Z993" s="2"/>
      <c r="AA993" s="2"/>
      <c r="AB993" s="2"/>
    </row>
    <row r="994" customFormat="false" ht="15.75" hidden="false" customHeight="false" outlineLevel="0" collapsed="false">
      <c r="A994" s="2"/>
      <c r="B994" s="2"/>
      <c r="C994" s="2"/>
      <c r="D994" s="2"/>
      <c r="E994" s="87"/>
      <c r="F994" s="87"/>
      <c r="G994" s="87"/>
      <c r="H994" s="87"/>
      <c r="I994" s="2"/>
      <c r="J994" s="2"/>
      <c r="K994" s="2"/>
      <c r="L994" s="2"/>
      <c r="M994" s="2"/>
      <c r="N994" s="2"/>
      <c r="O994" s="2"/>
      <c r="P994" s="2"/>
      <c r="Q994" s="2"/>
      <c r="R994" s="2"/>
      <c r="S994" s="2"/>
      <c r="T994" s="2"/>
      <c r="U994" s="2"/>
      <c r="V994" s="2"/>
      <c r="W994" s="2"/>
      <c r="X994" s="2"/>
      <c r="Y994" s="2"/>
      <c r="Z994" s="2"/>
      <c r="AA994" s="2"/>
      <c r="AB994" s="2"/>
    </row>
    <row r="995" customFormat="false" ht="15.75" hidden="false" customHeight="false" outlineLevel="0" collapsed="false">
      <c r="A995" s="2"/>
      <c r="B995" s="2"/>
      <c r="C995" s="2"/>
      <c r="D995" s="2"/>
      <c r="E995" s="87"/>
      <c r="F995" s="87"/>
      <c r="G995" s="87"/>
      <c r="H995" s="87"/>
      <c r="I995" s="2"/>
      <c r="J995" s="2"/>
      <c r="K995" s="2"/>
      <c r="L995" s="2"/>
      <c r="M995" s="2"/>
      <c r="N995" s="2"/>
      <c r="O995" s="2"/>
      <c r="P995" s="2"/>
      <c r="Q995" s="2"/>
      <c r="R995" s="2"/>
      <c r="S995" s="2"/>
      <c r="T995" s="2"/>
      <c r="U995" s="2"/>
      <c r="V995" s="2"/>
      <c r="W995" s="2"/>
      <c r="X995" s="2"/>
      <c r="Y995" s="2"/>
      <c r="Z995" s="2"/>
      <c r="AA995" s="2"/>
      <c r="AB995" s="2"/>
    </row>
    <row r="996" customFormat="false" ht="15.75" hidden="false" customHeight="false" outlineLevel="0" collapsed="false">
      <c r="A996" s="2"/>
      <c r="B996" s="2"/>
      <c r="C996" s="2"/>
      <c r="D996" s="2"/>
      <c r="E996" s="87"/>
      <c r="F996" s="87"/>
      <c r="G996" s="87"/>
      <c r="H996" s="87"/>
      <c r="I996" s="2"/>
      <c r="J996" s="2"/>
      <c r="K996" s="2"/>
      <c r="L996" s="2"/>
      <c r="M996" s="2"/>
      <c r="N996" s="2"/>
      <c r="O996" s="2"/>
      <c r="P996" s="2"/>
      <c r="Q996" s="2"/>
      <c r="R996" s="2"/>
      <c r="S996" s="2"/>
      <c r="T996" s="2"/>
      <c r="U996" s="2"/>
      <c r="V996" s="2"/>
      <c r="W996" s="2"/>
      <c r="X996" s="2"/>
      <c r="Y996" s="2"/>
      <c r="Z996" s="2"/>
      <c r="AA996" s="2"/>
      <c r="AB996" s="2"/>
    </row>
    <row r="997" customFormat="false" ht="15.75" hidden="false" customHeight="false" outlineLevel="0" collapsed="false">
      <c r="A997" s="2"/>
      <c r="B997" s="2"/>
      <c r="C997" s="2"/>
      <c r="D997" s="2"/>
      <c r="E997" s="87"/>
      <c r="F997" s="87"/>
      <c r="G997" s="87"/>
      <c r="H997" s="87"/>
      <c r="I997" s="2"/>
      <c r="J997" s="2"/>
      <c r="K997" s="2"/>
      <c r="L997" s="2"/>
      <c r="M997" s="2"/>
      <c r="N997" s="2"/>
      <c r="O997" s="2"/>
      <c r="P997" s="2"/>
      <c r="Q997" s="2"/>
      <c r="R997" s="2"/>
      <c r="S997" s="2"/>
      <c r="T997" s="2"/>
      <c r="U997" s="2"/>
      <c r="V997" s="2"/>
      <c r="W997" s="2"/>
      <c r="X997" s="2"/>
      <c r="Y997" s="2"/>
      <c r="Z997" s="2"/>
      <c r="AA997" s="2"/>
      <c r="AB997" s="2"/>
    </row>
    <row r="998" customFormat="false" ht="15.75" hidden="false" customHeight="false" outlineLevel="0" collapsed="false">
      <c r="A998" s="2"/>
      <c r="B998" s="2"/>
      <c r="C998" s="2"/>
      <c r="D998" s="2"/>
      <c r="E998" s="87"/>
      <c r="F998" s="87"/>
      <c r="G998" s="87"/>
      <c r="H998" s="87"/>
      <c r="I998" s="2"/>
      <c r="J998" s="2"/>
      <c r="K998" s="2"/>
      <c r="L998" s="2"/>
      <c r="M998" s="2"/>
      <c r="N998" s="2"/>
      <c r="O998" s="2"/>
      <c r="P998" s="2"/>
      <c r="Q998" s="2"/>
      <c r="R998" s="2"/>
      <c r="S998" s="2"/>
      <c r="T998" s="2"/>
      <c r="U998" s="2"/>
      <c r="V998" s="2"/>
      <c r="W998" s="2"/>
      <c r="X998" s="2"/>
      <c r="Y998" s="2"/>
      <c r="Z998" s="2"/>
      <c r="AA998" s="2"/>
      <c r="AB998" s="2"/>
    </row>
    <row r="999" customFormat="false" ht="15.75" hidden="false" customHeight="false" outlineLevel="0" collapsed="false">
      <c r="A999" s="2"/>
      <c r="B999" s="2"/>
      <c r="C999" s="2"/>
      <c r="D999" s="2"/>
      <c r="E999" s="87"/>
      <c r="F999" s="87"/>
      <c r="G999" s="87"/>
      <c r="H999" s="87"/>
      <c r="I999" s="2"/>
      <c r="J999" s="2"/>
      <c r="K999" s="2"/>
      <c r="L999" s="2"/>
      <c r="M999" s="2"/>
      <c r="N999" s="2"/>
      <c r="O999" s="2"/>
      <c r="P999" s="2"/>
      <c r="Q999" s="2"/>
      <c r="R999" s="2"/>
      <c r="S999" s="2"/>
      <c r="T999" s="2"/>
      <c r="U999" s="2"/>
      <c r="V999" s="2"/>
      <c r="W999" s="2"/>
      <c r="X999" s="2"/>
      <c r="Y999" s="2"/>
      <c r="Z999" s="2"/>
      <c r="AA999" s="2"/>
      <c r="AB999" s="2"/>
    </row>
    <row r="1000" customFormat="false" ht="15.75" hidden="false" customHeight="false" outlineLevel="0" collapsed="false">
      <c r="A1000" s="2"/>
      <c r="B1000" s="2"/>
      <c r="C1000" s="2"/>
      <c r="D1000" s="2"/>
      <c r="E1000" s="87"/>
      <c r="F1000" s="87"/>
      <c r="G1000" s="87"/>
      <c r="H1000" s="87"/>
      <c r="I1000" s="2"/>
      <c r="J1000" s="2"/>
      <c r="K1000" s="2"/>
      <c r="L1000" s="2"/>
      <c r="M1000" s="2"/>
      <c r="N1000" s="2"/>
      <c r="O1000" s="2"/>
      <c r="P1000" s="2"/>
      <c r="Q1000" s="2"/>
      <c r="R1000" s="2"/>
      <c r="S1000" s="2"/>
      <c r="T1000" s="2"/>
      <c r="U1000" s="2"/>
      <c r="V1000" s="2"/>
      <c r="W1000" s="2"/>
      <c r="X1000" s="2"/>
      <c r="Y1000" s="2"/>
      <c r="Z1000" s="2"/>
      <c r="AA1000" s="2"/>
      <c r="AB1000" s="2"/>
    </row>
    <row r="1001" customFormat="false" ht="15.75" hidden="false" customHeight="false" outlineLevel="0" collapsed="false">
      <c r="A1001" s="2"/>
      <c r="B1001" s="2"/>
      <c r="C1001" s="2"/>
      <c r="D1001" s="2"/>
      <c r="E1001" s="87"/>
      <c r="F1001" s="87"/>
      <c r="G1001" s="87"/>
      <c r="H1001" s="87"/>
      <c r="I1001" s="2"/>
      <c r="J1001" s="2"/>
      <c r="K1001" s="2"/>
      <c r="L1001" s="2"/>
      <c r="M1001" s="2"/>
      <c r="N1001" s="2"/>
      <c r="O1001" s="2"/>
      <c r="P1001" s="2"/>
      <c r="Q1001" s="2"/>
      <c r="R1001" s="2"/>
      <c r="S1001" s="2"/>
      <c r="T1001" s="2"/>
      <c r="U1001" s="2"/>
      <c r="V1001" s="2"/>
      <c r="W1001" s="2"/>
      <c r="X1001" s="2"/>
      <c r="Y1001" s="2"/>
      <c r="Z1001" s="2"/>
      <c r="AA1001" s="2"/>
      <c r="AB1001" s="2"/>
    </row>
    <row r="1002" customFormat="false" ht="15.75" hidden="false" customHeight="false" outlineLevel="0" collapsed="false">
      <c r="A1002" s="2"/>
      <c r="B1002" s="2"/>
      <c r="C1002" s="2"/>
      <c r="D1002" s="2"/>
      <c r="E1002" s="87"/>
      <c r="F1002" s="87"/>
      <c r="G1002" s="87"/>
      <c r="H1002" s="87"/>
      <c r="I1002" s="2"/>
      <c r="J1002" s="2"/>
      <c r="K1002" s="2"/>
      <c r="L1002" s="2"/>
      <c r="M1002" s="2"/>
      <c r="N1002" s="2"/>
      <c r="O1002" s="2"/>
      <c r="P1002" s="2"/>
      <c r="Q1002" s="2"/>
      <c r="R1002" s="2"/>
      <c r="S1002" s="2"/>
      <c r="T1002" s="2"/>
      <c r="U1002" s="2"/>
      <c r="V1002" s="2"/>
      <c r="W1002" s="2"/>
      <c r="X1002" s="2"/>
      <c r="Y1002" s="2"/>
      <c r="Z1002" s="2"/>
      <c r="AA1002" s="2"/>
      <c r="AB1002" s="2"/>
    </row>
    <row r="1003" customFormat="false" ht="15.75" hidden="false" customHeight="false" outlineLevel="0" collapsed="false">
      <c r="A1003" s="2"/>
      <c r="B1003" s="2"/>
      <c r="C1003" s="2"/>
      <c r="D1003" s="2"/>
      <c r="E1003" s="87"/>
      <c r="F1003" s="87"/>
      <c r="G1003" s="87"/>
      <c r="H1003" s="87"/>
      <c r="I1003" s="2"/>
      <c r="J1003" s="2"/>
      <c r="K1003" s="2"/>
      <c r="L1003" s="2"/>
      <c r="M1003" s="2"/>
      <c r="N1003" s="2"/>
      <c r="O1003" s="2"/>
      <c r="P1003" s="2"/>
      <c r="Q1003" s="2"/>
      <c r="R1003" s="2"/>
      <c r="S1003" s="2"/>
      <c r="T1003" s="2"/>
      <c r="U1003" s="2"/>
      <c r="V1003" s="2"/>
      <c r="W1003" s="2"/>
      <c r="X1003" s="2"/>
      <c r="Y1003" s="2"/>
      <c r="Z1003" s="2"/>
      <c r="AA1003" s="2"/>
      <c r="AB1003" s="2"/>
    </row>
    <row r="1004" customFormat="false" ht="15.75" hidden="false" customHeight="false" outlineLevel="0" collapsed="false">
      <c r="A1004" s="2"/>
      <c r="B1004" s="2"/>
      <c r="C1004" s="2"/>
      <c r="D1004" s="2"/>
      <c r="E1004" s="87"/>
      <c r="F1004" s="87"/>
      <c r="G1004" s="87"/>
      <c r="H1004" s="87"/>
      <c r="I1004" s="2"/>
      <c r="J1004" s="2"/>
      <c r="K1004" s="2"/>
      <c r="L1004" s="2"/>
      <c r="M1004" s="2"/>
      <c r="N1004" s="2"/>
      <c r="O1004" s="2"/>
      <c r="P1004" s="2"/>
      <c r="Q1004" s="2"/>
      <c r="R1004" s="2"/>
      <c r="S1004" s="2"/>
      <c r="T1004" s="2"/>
      <c r="U1004" s="2"/>
      <c r="V1004" s="2"/>
      <c r="W1004" s="2"/>
      <c r="X1004" s="2"/>
      <c r="Y1004" s="2"/>
      <c r="Z1004" s="2"/>
      <c r="AA1004" s="2"/>
      <c r="AB1004" s="2"/>
    </row>
    <row r="1005" customFormat="false" ht="15.75" hidden="false" customHeight="false" outlineLevel="0" collapsed="false">
      <c r="A1005" s="2"/>
      <c r="B1005" s="2"/>
      <c r="C1005" s="2"/>
      <c r="D1005" s="2"/>
      <c r="E1005" s="87"/>
      <c r="F1005" s="87"/>
      <c r="G1005" s="87"/>
      <c r="H1005" s="87"/>
      <c r="I1005" s="2"/>
      <c r="J1005" s="2"/>
      <c r="K1005" s="2"/>
      <c r="L1005" s="2"/>
      <c r="M1005" s="2"/>
      <c r="N1005" s="2"/>
      <c r="O1005" s="2"/>
      <c r="P1005" s="2"/>
      <c r="Q1005" s="2"/>
      <c r="R1005" s="2"/>
      <c r="S1005" s="2"/>
      <c r="T1005" s="2"/>
      <c r="U1005" s="2"/>
      <c r="V1005" s="2"/>
      <c r="W1005" s="2"/>
      <c r="X1005" s="2"/>
      <c r="Y1005" s="2"/>
      <c r="Z1005" s="2"/>
      <c r="AA1005" s="2"/>
      <c r="AB1005" s="2"/>
    </row>
    <row r="1006" customFormat="false" ht="15.75" hidden="false" customHeight="false" outlineLevel="0" collapsed="false">
      <c r="A1006" s="2"/>
      <c r="B1006" s="2"/>
      <c r="C1006" s="2"/>
      <c r="D1006" s="2"/>
      <c r="E1006" s="87"/>
      <c r="F1006" s="87"/>
      <c r="G1006" s="87"/>
      <c r="H1006" s="87"/>
      <c r="I1006" s="2"/>
      <c r="J1006" s="2"/>
      <c r="K1006" s="2"/>
      <c r="L1006" s="2"/>
      <c r="M1006" s="2"/>
      <c r="N1006" s="2"/>
      <c r="O1006" s="2"/>
      <c r="P1006" s="2"/>
      <c r="Q1006" s="2"/>
      <c r="R1006" s="2"/>
      <c r="S1006" s="2"/>
      <c r="T1006" s="2"/>
      <c r="U1006" s="2"/>
      <c r="V1006" s="2"/>
      <c r="W1006" s="2"/>
      <c r="X1006" s="2"/>
      <c r="Y1006" s="2"/>
      <c r="Z1006" s="2"/>
      <c r="AA1006" s="2"/>
      <c r="AB1006" s="2"/>
    </row>
    <row r="1007" customFormat="false" ht="15.75" hidden="false" customHeight="false" outlineLevel="0" collapsed="false">
      <c r="A1007" s="2"/>
      <c r="B1007" s="2"/>
      <c r="C1007" s="2"/>
      <c r="D1007" s="2"/>
      <c r="E1007" s="87"/>
      <c r="F1007" s="87"/>
      <c r="G1007" s="87"/>
      <c r="H1007" s="87"/>
      <c r="I1007" s="2"/>
      <c r="J1007" s="2"/>
      <c r="K1007" s="2"/>
      <c r="L1007" s="2"/>
      <c r="M1007" s="2"/>
      <c r="N1007" s="2"/>
      <c r="O1007" s="2"/>
      <c r="P1007" s="2"/>
      <c r="Q1007" s="2"/>
      <c r="R1007" s="2"/>
      <c r="S1007" s="2"/>
      <c r="T1007" s="2"/>
      <c r="U1007" s="2"/>
      <c r="V1007" s="2"/>
      <c r="W1007" s="2"/>
      <c r="X1007" s="2"/>
      <c r="Y1007" s="2"/>
      <c r="Z1007" s="2"/>
      <c r="AA1007" s="2"/>
      <c r="AB1007" s="2"/>
    </row>
    <row r="1008" customFormat="false" ht="15.75" hidden="false" customHeight="false" outlineLevel="0" collapsed="false">
      <c r="A1008" s="2"/>
      <c r="B1008" s="2"/>
      <c r="C1008" s="2"/>
      <c r="D1008" s="2"/>
      <c r="E1008" s="87"/>
      <c r="F1008" s="87"/>
      <c r="G1008" s="87"/>
      <c r="H1008" s="87"/>
      <c r="I1008" s="2"/>
      <c r="J1008" s="2"/>
      <c r="K1008" s="2"/>
      <c r="L1008" s="2"/>
      <c r="M1008" s="2"/>
      <c r="N1008" s="2"/>
      <c r="O1008" s="2"/>
      <c r="P1008" s="2"/>
      <c r="Q1008" s="2"/>
      <c r="R1008" s="2"/>
      <c r="S1008" s="2"/>
      <c r="T1008" s="2"/>
      <c r="U1008" s="2"/>
      <c r="V1008" s="2"/>
      <c r="W1008" s="2"/>
      <c r="X1008" s="2"/>
      <c r="Y1008" s="2"/>
      <c r="Z1008" s="2"/>
      <c r="AA1008" s="2"/>
      <c r="AB1008" s="2"/>
    </row>
    <row r="1009" customFormat="false" ht="15.75" hidden="false" customHeight="false" outlineLevel="0" collapsed="false">
      <c r="A1009" s="2"/>
      <c r="B1009" s="2"/>
      <c r="C1009" s="2"/>
      <c r="D1009" s="2"/>
      <c r="E1009" s="87"/>
      <c r="F1009" s="87"/>
      <c r="G1009" s="87"/>
      <c r="H1009" s="87"/>
      <c r="I1009" s="2"/>
      <c r="J1009" s="2"/>
      <c r="K1009" s="2"/>
      <c r="L1009" s="2"/>
      <c r="M1009" s="2"/>
      <c r="N1009" s="2"/>
      <c r="O1009" s="2"/>
      <c r="P1009" s="2"/>
      <c r="Q1009" s="2"/>
      <c r="R1009" s="2"/>
      <c r="S1009" s="2"/>
      <c r="T1009" s="2"/>
      <c r="U1009" s="2"/>
      <c r="V1009" s="2"/>
      <c r="W1009" s="2"/>
      <c r="X1009" s="2"/>
      <c r="Y1009" s="2"/>
      <c r="Z1009" s="2"/>
      <c r="AA1009" s="2"/>
      <c r="AB1009" s="2"/>
    </row>
    <row r="1010" customFormat="false" ht="15.75" hidden="false" customHeight="false" outlineLevel="0" collapsed="false">
      <c r="A1010" s="2"/>
      <c r="B1010" s="2"/>
      <c r="C1010" s="2"/>
      <c r="D1010" s="2"/>
      <c r="E1010" s="87"/>
      <c r="F1010" s="87"/>
      <c r="G1010" s="87"/>
      <c r="H1010" s="87"/>
      <c r="I1010" s="2"/>
      <c r="J1010" s="2"/>
      <c r="K1010" s="2"/>
      <c r="L1010" s="2"/>
      <c r="M1010" s="2"/>
      <c r="N1010" s="2"/>
      <c r="O1010" s="2"/>
      <c r="P1010" s="2"/>
      <c r="Q1010" s="2"/>
      <c r="R1010" s="2"/>
      <c r="S1010" s="2"/>
      <c r="T1010" s="2"/>
      <c r="U1010" s="2"/>
      <c r="V1010" s="2"/>
      <c r="W1010" s="2"/>
      <c r="X1010" s="2"/>
      <c r="Y1010" s="2"/>
      <c r="Z1010" s="2"/>
      <c r="AA1010" s="2"/>
      <c r="AB1010" s="2"/>
    </row>
    <row r="1011" customFormat="false" ht="15.75" hidden="false" customHeight="false" outlineLevel="0" collapsed="false">
      <c r="A1011" s="2"/>
      <c r="B1011" s="2"/>
      <c r="C1011" s="2"/>
      <c r="D1011" s="2"/>
      <c r="E1011" s="87"/>
      <c r="F1011" s="87"/>
      <c r="G1011" s="87"/>
      <c r="H1011" s="87"/>
      <c r="I1011" s="2"/>
      <c r="J1011" s="2"/>
      <c r="K1011" s="2"/>
      <c r="L1011" s="2"/>
      <c r="M1011" s="2"/>
      <c r="N1011" s="2"/>
      <c r="O1011" s="2"/>
      <c r="P1011" s="2"/>
      <c r="Q1011" s="2"/>
      <c r="R1011" s="2"/>
      <c r="S1011" s="2"/>
      <c r="T1011" s="2"/>
      <c r="U1011" s="2"/>
      <c r="V1011" s="2"/>
      <c r="W1011" s="2"/>
      <c r="X1011" s="2"/>
      <c r="Y1011" s="2"/>
      <c r="Z1011" s="2"/>
      <c r="AA1011" s="2"/>
      <c r="AB1011" s="2"/>
    </row>
  </sheetData>
  <mergeCells count="4">
    <mergeCell ref="A1:H1"/>
    <mergeCell ref="J4:M4"/>
    <mergeCell ref="C30:D30"/>
    <mergeCell ref="C31:D31"/>
  </mergeCells>
  <conditionalFormatting sqref="B25">
    <cfRule type="expression" priority="2" aboveAverage="0" equalAverage="0" bottom="0" percent="0" rank="0" text="" dxfId="0">
      <formula>LEN(TRIM(B25))&gt;0</formula>
    </cfRule>
  </conditionalFormatting>
  <dataValidations count="5">
    <dataValidation allowBlank="true" operator="between" showDropDown="false" showErrorMessage="true" showInputMessage="false" sqref="C3" type="list">
      <formula1>Data!$A$2:$A$6</formula1>
      <formula2>0</formula2>
    </dataValidation>
    <dataValidation allowBlank="true" operator="between" showDropDown="false" showErrorMessage="true" showInputMessage="false" sqref="C12" type="list">
      <formula1>Data!$M$2:$M$12</formula1>
      <formula2>0</formula2>
    </dataValidation>
    <dataValidation allowBlank="true" operator="between" showDropDown="false" showErrorMessage="true" showInputMessage="false" sqref="B25:B29" type="list">
      <formula1>Data!$P$23:$P$28</formula1>
      <formula2>0</formula2>
    </dataValidation>
    <dataValidation allowBlank="true" operator="between" showDropDown="false" showErrorMessage="true" showInputMessage="false" sqref="C6:C11 C13" type="list">
      <formula1>Data!$M$2:$M$6</formula1>
      <formula2>0</formula2>
    </dataValidation>
    <dataValidation allowBlank="true" operator="between" showDropDown="false" showErrorMessage="true" showInputMessage="false" sqref="B15:B23" type="list">
      <formula1>Data!$P$3:$P$18</formula1>
      <formula2>0</formula2>
    </dataValidation>
  </dataValidations>
  <hyperlinks>
    <hyperlink ref="J19" r:id="rId1" location="gid=0" display="https://docs.google.com/spreadsheets/d/1t8TBHG0IOxwMXwv1BMuRDcaJBqOjlRgSplXr6RmdE3U/edit#gid=0"/>
    <hyperlink ref="J22" r:id="rId2" location="gid=1183356481" display="https://docs.google.com/spreadsheets/d/1DhKrcJfl734_OY90MXgbyG0YHBwgzcbrThp0tR8LtyM/edit#gid=1183356481"/>
    <hyperlink ref="J25" r:id="rId3" display="https://docs.google.com/spreadsheets/d/e/2PACX-1vQRYJVPVYx3TQmyvhfm7XE2Gru4JN4yTVckZSX7VusTXntE6EvXAn1UAjV10ANbrSH9hrejSyo5d9L3/pub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sheetPr filterMode="false">
    <pageSetUpPr fitToPage="false"/>
  </sheetPr>
  <dimension ref="A1:Q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0.88"/>
    <col collapsed="false" customWidth="true" hidden="false" outlineLevel="0" max="2" min="2" style="0" width="5.62"/>
    <col collapsed="false" customWidth="true" hidden="false" outlineLevel="0" max="3" min="3" style="0" width="4.5"/>
    <col collapsed="false" customWidth="true" hidden="false" outlineLevel="0" max="4" min="4" style="0" width="6.5"/>
    <col collapsed="false" customWidth="true" hidden="false" outlineLevel="0" max="5" min="5" style="0" width="6.23"/>
    <col collapsed="false" customWidth="true" hidden="false" outlineLevel="0" max="6" min="6" style="0" width="6.38"/>
    <col collapsed="false" customWidth="true" hidden="false" outlineLevel="0" max="7" min="7" style="0" width="17.25"/>
    <col collapsed="false" customWidth="true" hidden="false" outlineLevel="0" max="8" min="8" style="0" width="6.23"/>
    <col collapsed="false" customWidth="true" hidden="false" outlineLevel="0" max="12" min="9" style="0" width="6.38"/>
    <col collapsed="false" customWidth="true" hidden="false" outlineLevel="0" max="13" min="13" style="0" width="5.5"/>
    <col collapsed="false" customWidth="true" hidden="false" outlineLevel="0" max="14" min="14" style="0" width="5.13"/>
    <col collapsed="false" customWidth="true" hidden="false" outlineLevel="0" max="15" min="15" style="0" width="6.38"/>
    <col collapsed="false" customWidth="true" hidden="false" outlineLevel="0" max="16" min="16" style="0" width="23.75"/>
    <col collapsed="false" customWidth="true" hidden="false" outlineLevel="0" max="17" min="17" style="0" width="15.13"/>
    <col collapsed="false" customWidth="true" hidden="false" outlineLevel="0" max="18" min="18" style="0" width="14.5"/>
    <col collapsed="false" customWidth="true" hidden="false" outlineLevel="0" max="1025" min="19" style="0" width="12.63"/>
  </cols>
  <sheetData>
    <row r="1" customFormat="false" ht="15.75" hidden="false" customHeight="false" outlineLevel="0" collapsed="false">
      <c r="A1" s="88" t="s">
        <v>42</v>
      </c>
      <c r="B1" s="89" t="s">
        <v>1</v>
      </c>
      <c r="C1" s="88" t="s">
        <v>43</v>
      </c>
      <c r="D1" s="88" t="s">
        <v>3</v>
      </c>
      <c r="E1" s="88" t="s">
        <v>44</v>
      </c>
      <c r="G1" s="88" t="s">
        <v>8</v>
      </c>
      <c r="H1" s="88" t="s">
        <v>1</v>
      </c>
      <c r="I1" s="88" t="s">
        <v>43</v>
      </c>
      <c r="J1" s="88" t="s">
        <v>3</v>
      </c>
      <c r="K1" s="88" t="s">
        <v>44</v>
      </c>
      <c r="L1" s="88"/>
      <c r="M1" s="88" t="s">
        <v>45</v>
      </c>
      <c r="N1" s="88" t="s">
        <v>46</v>
      </c>
      <c r="P1" s="88" t="s">
        <v>47</v>
      </c>
    </row>
    <row r="2" customFormat="false" ht="15.75" hidden="false" customHeight="false" outlineLevel="0" collapsed="false">
      <c r="A2" s="88" t="s">
        <v>48</v>
      </c>
      <c r="B2" s="88" t="n">
        <v>2500</v>
      </c>
      <c r="C2" s="88" t="n">
        <v>100</v>
      </c>
      <c r="D2" s="88" t="n">
        <v>15000</v>
      </c>
      <c r="E2" s="88" t="n">
        <v>5</v>
      </c>
      <c r="G2" s="88" t="s">
        <v>49</v>
      </c>
      <c r="H2" s="90" t="n">
        <v>5000</v>
      </c>
      <c r="I2" s="90" t="n">
        <v>-50</v>
      </c>
      <c r="J2" s="90" t="n">
        <v>25000</v>
      </c>
      <c r="K2" s="90" t="n">
        <v>4.5</v>
      </c>
      <c r="L2" s="88"/>
      <c r="M2" s="88" t="n">
        <v>0</v>
      </c>
      <c r="N2" s="88" t="n">
        <v>0</v>
      </c>
      <c r="P2" s="88" t="s">
        <v>50</v>
      </c>
      <c r="Q2" s="88" t="s">
        <v>51</v>
      </c>
    </row>
    <row r="3" customFormat="false" ht="15.75" hidden="false" customHeight="false" outlineLevel="0" collapsed="false">
      <c r="A3" s="88" t="s">
        <v>52</v>
      </c>
      <c r="B3" s="88" t="n">
        <v>4500</v>
      </c>
      <c r="C3" s="88" t="n">
        <v>150</v>
      </c>
      <c r="D3" s="88" t="n">
        <v>25000</v>
      </c>
      <c r="E3" s="88" t="n">
        <v>7.5</v>
      </c>
      <c r="G3" s="88" t="s">
        <v>53</v>
      </c>
      <c r="H3" s="90" t="n">
        <v>15000</v>
      </c>
      <c r="I3" s="90" t="n">
        <v>-150</v>
      </c>
      <c r="J3" s="90" t="n">
        <v>75000</v>
      </c>
      <c r="K3" s="90" t="n">
        <v>15.8</v>
      </c>
      <c r="M3" s="91" t="n">
        <f aca="false">M2+1</f>
        <v>1</v>
      </c>
      <c r="N3" s="91" t="n">
        <f aca="false">N2+1</f>
        <v>1</v>
      </c>
      <c r="P3" s="88" t="s">
        <v>54</v>
      </c>
      <c r="Q3" s="88" t="n">
        <v>-25</v>
      </c>
    </row>
    <row r="4" customFormat="false" ht="15.75" hidden="false" customHeight="false" outlineLevel="0" collapsed="false">
      <c r="A4" s="88" t="s">
        <v>7</v>
      </c>
      <c r="B4" s="88" t="n">
        <v>6000</v>
      </c>
      <c r="C4" s="88" t="n">
        <v>200</v>
      </c>
      <c r="D4" s="88" t="n">
        <v>60000</v>
      </c>
      <c r="E4" s="88" t="n">
        <v>15</v>
      </c>
      <c r="G4" s="88" t="s">
        <v>55</v>
      </c>
      <c r="H4" s="90" t="n">
        <v>45000</v>
      </c>
      <c r="I4" s="90" t="n">
        <v>-400</v>
      </c>
      <c r="J4" s="90" t="n">
        <v>250000</v>
      </c>
      <c r="K4" s="90" t="n">
        <v>55.1</v>
      </c>
      <c r="M4" s="91" t="n">
        <f aca="false">M3+1</f>
        <v>2</v>
      </c>
      <c r="N4" s="91" t="n">
        <f aca="false">N3+1</f>
        <v>2</v>
      </c>
      <c r="P4" s="88" t="s">
        <v>56</v>
      </c>
      <c r="Q4" s="88" t="n">
        <v>-25</v>
      </c>
    </row>
    <row r="5" customFormat="false" ht="15.75" hidden="false" customHeight="false" outlineLevel="0" collapsed="false">
      <c r="A5" s="88" t="s">
        <v>57</v>
      </c>
      <c r="B5" s="88" t="n">
        <v>60000</v>
      </c>
      <c r="C5" s="88" t="n">
        <v>200</v>
      </c>
      <c r="D5" s="88" t="n">
        <v>250000</v>
      </c>
      <c r="E5" s="88" t="n">
        <v>50</v>
      </c>
      <c r="F5" s="88"/>
      <c r="G5" s="88" t="s">
        <v>58</v>
      </c>
      <c r="H5" s="90" t="n">
        <v>-2500</v>
      </c>
      <c r="I5" s="90" t="n">
        <v>100</v>
      </c>
      <c r="J5" s="90" t="n">
        <v>25000</v>
      </c>
      <c r="K5" s="90" t="n">
        <v>6</v>
      </c>
      <c r="M5" s="91" t="n">
        <f aca="false">M4+1</f>
        <v>3</v>
      </c>
      <c r="N5" s="91" t="n">
        <f aca="false">N4+1</f>
        <v>3</v>
      </c>
      <c r="P5" s="88" t="s">
        <v>59</v>
      </c>
      <c r="Q5" s="88" t="n">
        <v>-50</v>
      </c>
    </row>
    <row r="6" customFormat="false" ht="15.75" hidden="false" customHeight="false" outlineLevel="0" collapsed="false">
      <c r="A6" s="88" t="s">
        <v>60</v>
      </c>
      <c r="B6" s="88" t="n">
        <v>25000</v>
      </c>
      <c r="C6" s="88" t="n">
        <v>500</v>
      </c>
      <c r="D6" s="88" t="n">
        <v>250000</v>
      </c>
      <c r="E6" s="88" t="n">
        <v>100</v>
      </c>
      <c r="G6" s="88" t="s">
        <v>61</v>
      </c>
      <c r="H6" s="90" t="n">
        <v>-7500</v>
      </c>
      <c r="I6" s="90" t="n">
        <v>300</v>
      </c>
      <c r="J6" s="90" t="n">
        <v>75000</v>
      </c>
      <c r="K6" s="90" t="n">
        <v>21</v>
      </c>
      <c r="M6" s="91" t="n">
        <f aca="false">M5+1</f>
        <v>4</v>
      </c>
      <c r="N6" s="91" t="n">
        <f aca="false">N5+1</f>
        <v>4</v>
      </c>
      <c r="P6" s="88" t="s">
        <v>62</v>
      </c>
      <c r="Q6" s="88" t="n">
        <v>-50</v>
      </c>
    </row>
    <row r="7" customFormat="false" ht="15.75" hidden="false" customHeight="false" outlineLevel="0" collapsed="false">
      <c r="B7" s="89"/>
      <c r="G7" s="88" t="s">
        <v>63</v>
      </c>
      <c r="H7" s="90" t="n">
        <v>-20000</v>
      </c>
      <c r="I7" s="90" t="n">
        <v>900</v>
      </c>
      <c r="J7" s="90" t="n">
        <v>250000</v>
      </c>
      <c r="K7" s="90" t="n">
        <v>73.5</v>
      </c>
      <c r="M7" s="91" t="n">
        <f aca="false">M6+1</f>
        <v>5</v>
      </c>
      <c r="N7" s="91" t="n">
        <f aca="false">N6+1</f>
        <v>5</v>
      </c>
      <c r="P7" s="88" t="s">
        <v>64</v>
      </c>
      <c r="Q7" s="88" t="n">
        <v>-50</v>
      </c>
    </row>
    <row r="8" customFormat="false" ht="15.75" hidden="false" customHeight="false" outlineLevel="0" collapsed="false">
      <c r="M8" s="91" t="n">
        <f aca="false">M7+1</f>
        <v>6</v>
      </c>
      <c r="N8" s="91" t="n">
        <f aca="false">N7+1</f>
        <v>6</v>
      </c>
      <c r="P8" s="88" t="s">
        <v>65</v>
      </c>
      <c r="Q8" s="88" t="n">
        <v>-25</v>
      </c>
    </row>
    <row r="9" customFormat="false" ht="15.75" hidden="false" customHeight="false" outlineLevel="0" collapsed="false">
      <c r="M9" s="91" t="n">
        <f aca="false">M8+1</f>
        <v>7</v>
      </c>
      <c r="N9" s="91" t="n">
        <f aca="false">N8+1</f>
        <v>7</v>
      </c>
      <c r="P9" s="88" t="s">
        <v>66</v>
      </c>
      <c r="Q9" s="88" t="n">
        <v>-25</v>
      </c>
    </row>
    <row r="10" customFormat="false" ht="15.75" hidden="false" customHeight="false" outlineLevel="0" collapsed="false">
      <c r="M10" s="91" t="n">
        <f aca="false">M9+1</f>
        <v>8</v>
      </c>
      <c r="N10" s="91" t="n">
        <f aca="false">N9+1</f>
        <v>8</v>
      </c>
      <c r="P10" s="88" t="s">
        <v>38</v>
      </c>
      <c r="Q10" s="88" t="n">
        <v>-50</v>
      </c>
    </row>
    <row r="11" customFormat="false" ht="15.75" hidden="false" customHeight="false" outlineLevel="0" collapsed="false">
      <c r="M11" s="91" t="n">
        <f aca="false">M10+1</f>
        <v>9</v>
      </c>
      <c r="N11" s="91" t="n">
        <f aca="false">N10+1</f>
        <v>9</v>
      </c>
      <c r="P11" s="88" t="s">
        <v>67</v>
      </c>
      <c r="Q11" s="88" t="n">
        <v>-50</v>
      </c>
    </row>
    <row r="12" customFormat="false" ht="15.75" hidden="false" customHeight="false" outlineLevel="0" collapsed="false">
      <c r="M12" s="91" t="n">
        <f aca="false">M11+1</f>
        <v>10</v>
      </c>
      <c r="N12" s="91" t="n">
        <f aca="false">N11+1</f>
        <v>10</v>
      </c>
      <c r="P12" s="88" t="s">
        <v>68</v>
      </c>
      <c r="Q12" s="88" t="n">
        <v>-50</v>
      </c>
    </row>
    <row r="13" customFormat="false" ht="15.75" hidden="false" customHeight="false" outlineLevel="0" collapsed="false">
      <c r="B13" s="89"/>
      <c r="M13" s="91" t="n">
        <f aca="false">M12+1</f>
        <v>11</v>
      </c>
      <c r="N13" s="91" t="n">
        <f aca="false">N12+1</f>
        <v>11</v>
      </c>
      <c r="P13" s="88" t="s">
        <v>69</v>
      </c>
      <c r="Q13" s="88" t="n">
        <v>-50</v>
      </c>
    </row>
    <row r="14" customFormat="false" ht="15.75" hidden="false" customHeight="false" outlineLevel="0" collapsed="false">
      <c r="M14" s="91" t="n">
        <f aca="false">M13+1</f>
        <v>12</v>
      </c>
      <c r="N14" s="91" t="n">
        <f aca="false">N13+1</f>
        <v>12</v>
      </c>
      <c r="P14" s="88" t="s">
        <v>39</v>
      </c>
      <c r="Q14" s="88" t="n">
        <v>-50</v>
      </c>
    </row>
    <row r="15" customFormat="false" ht="15.75" hidden="false" customHeight="false" outlineLevel="0" collapsed="false">
      <c r="M15" s="91" t="n">
        <f aca="false">M14+1</f>
        <v>13</v>
      </c>
      <c r="N15" s="91" t="n">
        <f aca="false">N14+1</f>
        <v>13</v>
      </c>
      <c r="P15" s="88" t="s">
        <v>70</v>
      </c>
      <c r="Q15" s="88" t="n">
        <v>-75</v>
      </c>
    </row>
    <row r="16" customFormat="false" ht="15.75" hidden="false" customHeight="false" outlineLevel="0" collapsed="false">
      <c r="M16" s="91" t="n">
        <f aca="false">M15+1</f>
        <v>14</v>
      </c>
      <c r="N16" s="91" t="n">
        <f aca="false">N15+1</f>
        <v>14</v>
      </c>
      <c r="P16" s="88" t="s">
        <v>71</v>
      </c>
      <c r="Q16" s="88" t="n">
        <v>-75</v>
      </c>
    </row>
    <row r="17" customFormat="false" ht="15.75" hidden="false" customHeight="false" outlineLevel="0" collapsed="false">
      <c r="M17" s="91" t="n">
        <f aca="false">M16+1</f>
        <v>15</v>
      </c>
      <c r="N17" s="91" t="n">
        <f aca="false">N16+1</f>
        <v>15</v>
      </c>
      <c r="P17" s="88" t="s">
        <v>72</v>
      </c>
      <c r="Q17" s="88" t="n">
        <v>-50</v>
      </c>
    </row>
    <row r="18" customFormat="false" ht="15.75" hidden="false" customHeight="false" outlineLevel="0" collapsed="false">
      <c r="M18" s="91" t="n">
        <f aca="false">M17+1</f>
        <v>16</v>
      </c>
      <c r="N18" s="91" t="n">
        <f aca="false">N17+1</f>
        <v>16</v>
      </c>
      <c r="P18" s="88" t="s">
        <v>73</v>
      </c>
      <c r="Q18" s="88" t="n">
        <v>-50</v>
      </c>
    </row>
    <row r="19" customFormat="false" ht="15.75" hidden="false" customHeight="false" outlineLevel="0" collapsed="false">
      <c r="B19" s="89"/>
      <c r="M19" s="91" t="n">
        <f aca="false">M18+1</f>
        <v>17</v>
      </c>
      <c r="N19" s="91" t="n">
        <f aca="false">N18+1</f>
        <v>17</v>
      </c>
    </row>
    <row r="20" customFormat="false" ht="15.75" hidden="false" customHeight="false" outlineLevel="0" collapsed="false">
      <c r="M20" s="91" t="n">
        <f aca="false">M19+1</f>
        <v>18</v>
      </c>
      <c r="N20" s="91" t="n">
        <f aca="false">N19+1</f>
        <v>18</v>
      </c>
    </row>
    <row r="21" customFormat="false" ht="15.75" hidden="false" customHeight="false" outlineLevel="0" collapsed="false">
      <c r="M21" s="91" t="n">
        <f aca="false">M20+1</f>
        <v>19</v>
      </c>
      <c r="N21" s="91" t="n">
        <f aca="false">N20+1</f>
        <v>19</v>
      </c>
    </row>
    <row r="22" customFormat="false" ht="15.75" hidden="false" customHeight="false" outlineLevel="0" collapsed="false">
      <c r="M22" s="91" t="n">
        <f aca="false">M21+1</f>
        <v>20</v>
      </c>
      <c r="N22" s="91" t="n">
        <f aca="false">N21+1</f>
        <v>20</v>
      </c>
    </row>
    <row r="23" customFormat="false" ht="15.75" hidden="false" customHeight="false" outlineLevel="0" collapsed="false">
      <c r="M23" s="91" t="n">
        <f aca="false">M22+1</f>
        <v>21</v>
      </c>
      <c r="N23" s="91" t="n">
        <f aca="false">N22+1</f>
        <v>21</v>
      </c>
      <c r="P23" s="88" t="s">
        <v>74</v>
      </c>
      <c r="Q23" s="88" t="n">
        <v>-25</v>
      </c>
    </row>
    <row r="24" customFormat="false" ht="15.75" hidden="false" customHeight="false" outlineLevel="0" collapsed="false">
      <c r="M24" s="91" t="n">
        <f aca="false">M23+1</f>
        <v>22</v>
      </c>
      <c r="N24" s="91" t="n">
        <f aca="false">N23+1</f>
        <v>22</v>
      </c>
      <c r="P24" s="88" t="s">
        <v>40</v>
      </c>
      <c r="Q24" s="88" t="n">
        <v>-50</v>
      </c>
    </row>
    <row r="25" customFormat="false" ht="15.75" hidden="false" customHeight="false" outlineLevel="0" collapsed="false">
      <c r="M25" s="91" t="n">
        <f aca="false">M24+1</f>
        <v>23</v>
      </c>
      <c r="N25" s="91" t="n">
        <f aca="false">N24+1</f>
        <v>23</v>
      </c>
      <c r="P25" s="88" t="s">
        <v>75</v>
      </c>
      <c r="Q25" s="88" t="n">
        <v>-50</v>
      </c>
    </row>
    <row r="26" customFormat="false" ht="15.75" hidden="false" customHeight="false" outlineLevel="0" collapsed="false">
      <c r="M26" s="91" t="n">
        <f aca="false">M25+1</f>
        <v>24</v>
      </c>
      <c r="N26" s="91" t="n">
        <f aca="false">N25+1</f>
        <v>24</v>
      </c>
      <c r="P26" s="88" t="s">
        <v>76</v>
      </c>
      <c r="Q26" s="88" t="n">
        <v>-50</v>
      </c>
    </row>
    <row r="27" customFormat="false" ht="15.75" hidden="false" customHeight="false" outlineLevel="0" collapsed="false">
      <c r="M27" s="91" t="n">
        <f aca="false">M26+1</f>
        <v>25</v>
      </c>
      <c r="N27" s="91" t="n">
        <f aca="false">N26+1</f>
        <v>25</v>
      </c>
      <c r="P27" s="88" t="s">
        <v>77</v>
      </c>
      <c r="Q27" s="88" t="n">
        <v>-30</v>
      </c>
    </row>
    <row r="28" customFormat="false" ht="15.75" hidden="false" customHeight="false" outlineLevel="0" collapsed="false">
      <c r="P28" s="88" t="s">
        <v>41</v>
      </c>
      <c r="Q28" s="88" t="n">
        <v>-1500</v>
      </c>
    </row>
    <row r="31" customFormat="false" ht="15.75" hidden="false" customHeight="false" outlineLevel="0" collapsed="false">
      <c r="P31" s="88" t="s">
        <v>78</v>
      </c>
    </row>
    <row r="32" customFormat="false" ht="15.75" hidden="false" customHeight="false" outlineLevel="0" collapsed="false">
      <c r="P32" s="88" t="s">
        <v>79</v>
      </c>
    </row>
    <row r="33" customFormat="false" ht="15.75" hidden="false" customHeight="false" outlineLevel="0" collapsed="false">
      <c r="P33" s="88" t="s">
        <v>80</v>
      </c>
    </row>
    <row r="34" customFormat="false" ht="15.75" hidden="false" customHeight="false" outlineLevel="0" collapsed="false">
      <c r="P34" s="88" t="s">
        <v>81</v>
      </c>
    </row>
    <row r="35" customFormat="false" ht="15.75" hidden="false" customHeight="false" outlineLevel="0" collapsed="false">
      <c r="P35" s="88" t="s">
        <v>82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94.88"/>
    <col collapsed="false" customWidth="true" hidden="false" outlineLevel="0" max="1025" min="2" style="0" width="12.63"/>
  </cols>
  <sheetData>
    <row r="1" customFormat="false" ht="15.75" hidden="false" customHeight="false" outlineLevel="0" collapsed="false">
      <c r="A1" s="88" t="s">
        <v>83</v>
      </c>
    </row>
    <row r="2" customFormat="false" ht="15.75" hidden="false" customHeight="false" outlineLevel="0" collapsed="false">
      <c r="A2" s="92" t="s">
        <v>84</v>
      </c>
    </row>
    <row r="3" customFormat="false" ht="15.75" hidden="false" customHeight="false" outlineLevel="0" collapsed="false">
      <c r="A3" s="92" t="s">
        <v>85</v>
      </c>
    </row>
    <row r="4" customFormat="false" ht="15.75" hidden="false" customHeight="false" outlineLevel="0" collapsed="false">
      <c r="A4" s="92" t="s">
        <v>86</v>
      </c>
    </row>
    <row r="6" customFormat="false" ht="15.75" hidden="false" customHeight="false" outlineLevel="0" collapsed="false">
      <c r="A6" s="88" t="s">
        <v>87</v>
      </c>
    </row>
    <row r="7" customFormat="false" ht="15.75" hidden="false" customHeight="false" outlineLevel="0" collapsed="false">
      <c r="A7" s="88" t="s">
        <v>88</v>
      </c>
    </row>
    <row r="8" customFormat="false" ht="15.75" hidden="false" customHeight="false" outlineLevel="0" collapsed="false">
      <c r="A8" s="88" t="s">
        <v>89</v>
      </c>
    </row>
    <row r="9" customFormat="false" ht="15.75" hidden="false" customHeight="false" outlineLevel="0" collapsed="false">
      <c r="A9" s="88" t="s">
        <v>90</v>
      </c>
    </row>
    <row r="10" customFormat="false" ht="15.75" hidden="false" customHeight="false" outlineLevel="0" collapsed="false">
      <c r="A10" s="88" t="s">
        <v>91</v>
      </c>
    </row>
    <row r="11" customFormat="false" ht="15.75" hidden="false" customHeight="false" outlineLevel="0" collapsed="false">
      <c r="A11" s="88" t="s">
        <v>92</v>
      </c>
    </row>
    <row r="12" customFormat="false" ht="15.75" hidden="false" customHeight="false" outlineLevel="0" collapsed="false">
      <c r="A12" s="88" t="s">
        <v>93</v>
      </c>
    </row>
    <row r="13" customFormat="false" ht="15.75" hidden="false" customHeight="false" outlineLevel="0" collapsed="false">
      <c r="A13" s="88" t="s">
        <v>94</v>
      </c>
    </row>
    <row r="14" customFormat="false" ht="15.75" hidden="false" customHeight="false" outlineLevel="0" collapsed="false">
      <c r="A14" s="88" t="s">
        <v>95</v>
      </c>
    </row>
    <row r="15" customFormat="false" ht="15.75" hidden="false" customHeight="false" outlineLevel="0" collapsed="false">
      <c r="A15" s="88" t="s">
        <v>96</v>
      </c>
    </row>
    <row r="16" customFormat="false" ht="15.75" hidden="false" customHeight="false" outlineLevel="0" collapsed="false">
      <c r="A16" s="88" t="s">
        <v>97</v>
      </c>
    </row>
    <row r="17" customFormat="false" ht="15.75" hidden="false" customHeight="false" outlineLevel="0" collapsed="false">
      <c r="A17" s="88" t="s">
        <v>98</v>
      </c>
    </row>
    <row r="18" customFormat="false" ht="15.75" hidden="false" customHeight="false" outlineLevel="0" collapsed="false">
      <c r="A18" s="88" t="s">
        <v>99</v>
      </c>
    </row>
    <row r="19" customFormat="false" ht="15.75" hidden="false" customHeight="false" outlineLevel="0" collapsed="false">
      <c r="A19" s="88" t="s">
        <v>100</v>
      </c>
    </row>
  </sheetData>
  <hyperlinks>
    <hyperlink ref="A2" r:id="rId1" display="https://medium.com/@stephanschrijver/google-sheets-text-to-numeric-value-with-drop-down-menus-a9d4e8b325ab"/>
    <hyperlink ref="A3" r:id="rId2" display="https://support.google.com/docs/answer/3093318"/>
    <hyperlink ref="A4" r:id="rId3" display="https://www.linkedin.com/pulse/google-sheet-hack-add-reset-button-anthony-gor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4:O181"/>
  <sheetViews>
    <sheetView showFormulas="false" showGridLines="true" showRowColHeaders="true" showZeros="true" rightToLeft="false" tabSelected="true" showOutlineSymbols="true" defaultGridColor="true" view="normal" topLeftCell="A37" colorId="64" zoomScale="110" zoomScaleNormal="110" zoomScalePageLayoutView="100" workbookViewId="0">
      <selection pane="topLeft" activeCell="D50" activeCellId="0" sqref="D50"/>
    </sheetView>
  </sheetViews>
  <sheetFormatPr defaultRowHeight="12.8" zeroHeight="false" outlineLevelRow="0" outlineLevelCol="0"/>
  <cols>
    <col collapsed="false" customWidth="true" hidden="false" outlineLevel="0" max="2" min="1" style="0" width="6.2"/>
    <col collapsed="false" customWidth="true" hidden="false" outlineLevel="0" max="3" min="3" style="0" width="3.8"/>
    <col collapsed="false" customWidth="true" hidden="false" outlineLevel="0" max="4" min="4" style="0" width="54.11"/>
    <col collapsed="false" customWidth="true" hidden="false" outlineLevel="0" max="5" min="5" style="0" width="5.34"/>
    <col collapsed="false" customWidth="false" hidden="false" outlineLevel="0" max="6" min="6" style="0" width="11.52"/>
    <col collapsed="false" customWidth="true" hidden="false" outlineLevel="0" max="7" min="7" style="0" width="6.91"/>
    <col collapsed="false" customWidth="true" hidden="false" outlineLevel="0" max="8" min="8" style="0" width="3.94"/>
    <col collapsed="false" customWidth="true" hidden="false" outlineLevel="0" max="9" min="9" style="0" width="4.67"/>
    <col collapsed="false" customWidth="true" hidden="false" outlineLevel="0" max="10" min="10" style="0" width="4.18"/>
    <col collapsed="false" customWidth="true" hidden="false" outlineLevel="0" max="11" min="11" style="0" width="4.97"/>
    <col collapsed="false" customWidth="true" hidden="false" outlineLevel="0" max="12" min="12" style="0" width="4.55"/>
    <col collapsed="false" customWidth="true" hidden="false" outlineLevel="0" max="13" min="13" style="0" width="4.79"/>
    <col collapsed="false" customWidth="true" hidden="false" outlineLevel="0" max="14" min="14" style="0" width="4.43"/>
    <col collapsed="false" customWidth="true" hidden="false" outlineLevel="0" max="15" min="15" style="0" width="4.91"/>
    <col collapsed="false" customWidth="false" hidden="false" outlineLevel="0" max="1025" min="16" style="0" width="11.52"/>
  </cols>
  <sheetData>
    <row r="4" customFormat="false" ht="12.8" hidden="false" customHeight="false" outlineLevel="0" collapsed="false">
      <c r="E4" s="0" t="n">
        <v>50</v>
      </c>
      <c r="F4" s="0" t="n">
        <v>500</v>
      </c>
    </row>
    <row r="5" customFormat="false" ht="12.8" hidden="false" customHeight="false" outlineLevel="0" collapsed="false">
      <c r="E5" s="0" t="n">
        <v>5000</v>
      </c>
      <c r="F5" s="0" t="n">
        <v>1250</v>
      </c>
    </row>
    <row r="6" customFormat="false" ht="35.3" hidden="false" customHeight="false" outlineLevel="0" collapsed="false">
      <c r="D6" s="93" t="s">
        <v>101</v>
      </c>
      <c r="H6" s="0" t="s">
        <v>102</v>
      </c>
    </row>
    <row r="7" customFormat="false" ht="69.15" hidden="false" customHeight="false" outlineLevel="0" collapsed="false">
      <c r="D7" s="93" t="s">
        <v>103</v>
      </c>
      <c r="E7" s="0" t="n">
        <v>1</v>
      </c>
      <c r="H7" s="0" t="s">
        <v>104</v>
      </c>
    </row>
    <row r="8" customFormat="false" ht="35.3" hidden="false" customHeight="false" outlineLevel="0" collapsed="false">
      <c r="D8" s="93" t="s">
        <v>105</v>
      </c>
      <c r="H8" s="0" t="s">
        <v>106</v>
      </c>
    </row>
    <row r="9" customFormat="false" ht="35.3" hidden="false" customHeight="false" outlineLevel="0" collapsed="false">
      <c r="D9" s="93" t="s">
        <v>107</v>
      </c>
      <c r="H9" s="0" t="s">
        <v>108</v>
      </c>
    </row>
    <row r="10" customFormat="false" ht="35.3" hidden="false" customHeight="false" outlineLevel="0" collapsed="false">
      <c r="D10" s="93" t="s">
        <v>109</v>
      </c>
      <c r="H10" s="0" t="s">
        <v>110</v>
      </c>
    </row>
    <row r="11" customFormat="false" ht="35.3" hidden="false" customHeight="false" outlineLevel="0" collapsed="false">
      <c r="D11" s="93" t="s">
        <v>111</v>
      </c>
      <c r="E11" s="0" t="n">
        <v>25</v>
      </c>
      <c r="H11" s="0" t="s">
        <v>112</v>
      </c>
    </row>
    <row r="12" customFormat="false" ht="35.3" hidden="false" customHeight="false" outlineLevel="0" collapsed="false">
      <c r="D12" s="93" t="s">
        <v>113</v>
      </c>
      <c r="E12" s="0" t="n">
        <v>25</v>
      </c>
      <c r="H12" s="0" t="s">
        <v>114</v>
      </c>
    </row>
    <row r="13" customFormat="false" ht="35.3" hidden="false" customHeight="false" outlineLevel="0" collapsed="false">
      <c r="D13" s="93" t="s">
        <v>115</v>
      </c>
      <c r="H13" s="0" t="s">
        <v>116</v>
      </c>
    </row>
    <row r="14" customFormat="false" ht="24.05" hidden="false" customHeight="false" outlineLevel="0" collapsed="false">
      <c r="D14" s="93" t="s">
        <v>117</v>
      </c>
      <c r="E14" s="0" t="n">
        <f aca="false">8*50</f>
        <v>400</v>
      </c>
      <c r="F14" s="0" t="s">
        <v>118</v>
      </c>
      <c r="H14" s="0" t="s">
        <v>119</v>
      </c>
    </row>
    <row r="15" customFormat="false" ht="35.3" hidden="false" customHeight="false" outlineLevel="0" collapsed="false">
      <c r="D15" s="93" t="s">
        <v>120</v>
      </c>
      <c r="H15" s="0" t="s">
        <v>121</v>
      </c>
    </row>
    <row r="16" customFormat="false" ht="35.3" hidden="false" customHeight="false" outlineLevel="0" collapsed="false">
      <c r="D16" s="93" t="s">
        <v>122</v>
      </c>
      <c r="F16" s="0" t="s">
        <v>123</v>
      </c>
      <c r="H16" s="0" t="s">
        <v>124</v>
      </c>
    </row>
    <row r="17" customFormat="false" ht="24.05" hidden="false" customHeight="false" outlineLevel="0" collapsed="false">
      <c r="D17" s="93" t="s">
        <v>125</v>
      </c>
      <c r="H17" s="0" t="s">
        <v>126</v>
      </c>
    </row>
    <row r="18" customFormat="false" ht="24.05" hidden="false" customHeight="false" outlineLevel="0" collapsed="false">
      <c r="D18" s="93" t="s">
        <v>127</v>
      </c>
      <c r="H18" s="0" t="s">
        <v>128</v>
      </c>
    </row>
    <row r="19" customFormat="false" ht="12.8" hidden="false" customHeight="false" outlineLevel="0" collapsed="false">
      <c r="D19" s="93" t="s">
        <v>129</v>
      </c>
      <c r="E19" s="0" t="n">
        <v>10</v>
      </c>
      <c r="F19" s="0" t="s">
        <v>130</v>
      </c>
      <c r="G19" s="0" t="s">
        <v>131</v>
      </c>
    </row>
    <row r="20" customFormat="false" ht="12.8" hidden="false" customHeight="false" outlineLevel="0" collapsed="false">
      <c r="D20" s="93" t="s">
        <v>132</v>
      </c>
      <c r="H20" s="0" t="s">
        <v>133</v>
      </c>
    </row>
    <row r="21" customFormat="false" ht="35.3" hidden="false" customHeight="false" outlineLevel="0" collapsed="false">
      <c r="D21" s="93" t="s">
        <v>134</v>
      </c>
      <c r="E21" s="0" t="n">
        <v>200</v>
      </c>
      <c r="H21" s="0" t="s">
        <v>116</v>
      </c>
    </row>
    <row r="22" customFormat="false" ht="35.3" hidden="false" customHeight="false" outlineLevel="0" collapsed="false">
      <c r="D22" s="93" t="s">
        <v>135</v>
      </c>
      <c r="E22" s="0" t="n">
        <v>200</v>
      </c>
      <c r="H22" s="0" t="s">
        <v>136</v>
      </c>
    </row>
    <row r="23" customFormat="false" ht="35.3" hidden="false" customHeight="false" outlineLevel="0" collapsed="false">
      <c r="D23" s="93" t="s">
        <v>137</v>
      </c>
      <c r="E23" s="0" t="s">
        <v>138</v>
      </c>
      <c r="H23" s="0" t="s">
        <v>139</v>
      </c>
    </row>
    <row r="24" customFormat="false" ht="35.3" hidden="false" customHeight="false" outlineLevel="0" collapsed="false">
      <c r="D24" s="93" t="s">
        <v>140</v>
      </c>
      <c r="H24" s="0" t="s">
        <v>141</v>
      </c>
    </row>
    <row r="25" customFormat="false" ht="46.6" hidden="false" customHeight="false" outlineLevel="0" collapsed="false">
      <c r="D25" s="93" t="s">
        <v>142</v>
      </c>
      <c r="H25" s="0" t="s">
        <v>143</v>
      </c>
    </row>
    <row r="26" customFormat="false" ht="35.3" hidden="false" customHeight="false" outlineLevel="0" collapsed="false">
      <c r="D26" s="93" t="s">
        <v>144</v>
      </c>
      <c r="H26" s="0" t="s">
        <v>145</v>
      </c>
    </row>
    <row r="27" customFormat="false" ht="35.3" hidden="false" customHeight="false" outlineLevel="0" collapsed="false">
      <c r="D27" s="93" t="s">
        <v>146</v>
      </c>
      <c r="H27" s="0" t="s">
        <v>147</v>
      </c>
    </row>
    <row r="28" customFormat="false" ht="24.05" hidden="false" customHeight="false" outlineLevel="0" collapsed="false">
      <c r="D28" s="93" t="s">
        <v>148</v>
      </c>
      <c r="H28" s="0" t="s">
        <v>116</v>
      </c>
    </row>
    <row r="29" customFormat="false" ht="35.3" hidden="false" customHeight="false" outlineLevel="0" collapsed="false">
      <c r="D29" s="93" t="s">
        <v>149</v>
      </c>
      <c r="H29" s="0" t="s">
        <v>150</v>
      </c>
    </row>
    <row r="30" customFormat="false" ht="46.6" hidden="false" customHeight="false" outlineLevel="0" collapsed="false">
      <c r="D30" s="93" t="s">
        <v>151</v>
      </c>
      <c r="H30" s="0" t="s">
        <v>152</v>
      </c>
    </row>
    <row r="31" customFormat="false" ht="35.3" hidden="false" customHeight="false" outlineLevel="0" collapsed="false">
      <c r="D31" s="93" t="s">
        <v>153</v>
      </c>
      <c r="H31" s="0" t="s">
        <v>154</v>
      </c>
    </row>
    <row r="32" customFormat="false" ht="35.3" hidden="false" customHeight="false" outlineLevel="0" collapsed="false">
      <c r="D32" s="93" t="s">
        <v>155</v>
      </c>
      <c r="E32" s="0" t="s">
        <v>138</v>
      </c>
      <c r="H32" s="0" t="s">
        <v>156</v>
      </c>
    </row>
    <row r="33" customFormat="false" ht="35.3" hidden="false" customHeight="false" outlineLevel="0" collapsed="false">
      <c r="D33" s="93" t="s">
        <v>157</v>
      </c>
      <c r="H33" s="0" t="s">
        <v>158</v>
      </c>
    </row>
    <row r="34" customFormat="false" ht="24.05" hidden="false" customHeight="false" outlineLevel="0" collapsed="false">
      <c r="D34" s="93" t="s">
        <v>159</v>
      </c>
      <c r="H34" s="0" t="s">
        <v>160</v>
      </c>
    </row>
    <row r="35" customFormat="false" ht="24.05" hidden="false" customHeight="false" outlineLevel="0" collapsed="false">
      <c r="D35" s="93" t="s">
        <v>161</v>
      </c>
      <c r="E35" s="0" t="s">
        <v>162</v>
      </c>
      <c r="H35" s="0" t="s">
        <v>163</v>
      </c>
    </row>
    <row r="36" customFormat="false" ht="24.05" hidden="false" customHeight="false" outlineLevel="0" collapsed="false">
      <c r="D36" s="93" t="s">
        <v>164</v>
      </c>
      <c r="E36" s="0" t="n">
        <v>4000</v>
      </c>
      <c r="H36" s="0" t="s">
        <v>116</v>
      </c>
    </row>
    <row r="37" customFormat="false" ht="46.6" hidden="false" customHeight="false" outlineLevel="0" collapsed="false">
      <c r="D37" s="93" t="s">
        <v>165</v>
      </c>
      <c r="H37" s="0" t="s">
        <v>166</v>
      </c>
    </row>
    <row r="38" customFormat="false" ht="35.3" hidden="false" customHeight="false" outlineLevel="0" collapsed="false">
      <c r="D38" s="93" t="s">
        <v>167</v>
      </c>
      <c r="H38" s="0" t="s">
        <v>168</v>
      </c>
    </row>
    <row r="39" customFormat="false" ht="24.05" hidden="false" customHeight="false" outlineLevel="0" collapsed="false">
      <c r="D39" s="93" t="s">
        <v>169</v>
      </c>
      <c r="E39" s="0" t="n">
        <v>50</v>
      </c>
      <c r="H39" s="0" t="s">
        <v>124</v>
      </c>
    </row>
    <row r="40" customFormat="false" ht="46.6" hidden="false" customHeight="false" outlineLevel="0" collapsed="false">
      <c r="D40" s="93" t="s">
        <v>170</v>
      </c>
      <c r="H40" s="0" t="s">
        <v>171</v>
      </c>
    </row>
    <row r="41" customFormat="false" ht="35.3" hidden="false" customHeight="false" outlineLevel="0" collapsed="false">
      <c r="D41" s="93" t="s">
        <v>172</v>
      </c>
      <c r="H41" s="0" t="s">
        <v>173</v>
      </c>
    </row>
    <row r="42" customFormat="false" ht="35.3" hidden="false" customHeight="false" outlineLevel="0" collapsed="false">
      <c r="D42" s="93" t="s">
        <v>174</v>
      </c>
      <c r="H42" s="0" t="s">
        <v>116</v>
      </c>
    </row>
    <row r="43" customFormat="false" ht="35.3" hidden="false" customHeight="false" outlineLevel="0" collapsed="false">
      <c r="D43" s="93" t="s">
        <v>175</v>
      </c>
      <c r="H43" s="0" t="s">
        <v>176</v>
      </c>
    </row>
    <row r="44" customFormat="false" ht="46.6" hidden="false" customHeight="false" outlineLevel="0" collapsed="false">
      <c r="D44" s="93" t="s">
        <v>177</v>
      </c>
      <c r="H44" s="0" t="s">
        <v>178</v>
      </c>
    </row>
    <row r="45" customFormat="false" ht="46.6" hidden="false" customHeight="false" outlineLevel="0" collapsed="false">
      <c r="D45" s="93" t="s">
        <v>179</v>
      </c>
      <c r="H45" s="0" t="s">
        <v>180</v>
      </c>
    </row>
    <row r="46" customFormat="false" ht="35.3" hidden="false" customHeight="false" outlineLevel="0" collapsed="false">
      <c r="D46" s="93" t="s">
        <v>181</v>
      </c>
      <c r="H46" s="0" t="s">
        <v>182</v>
      </c>
    </row>
    <row r="47" customFormat="false" ht="35.3" hidden="false" customHeight="false" outlineLevel="0" collapsed="false">
      <c r="D47" s="93" t="s">
        <v>183</v>
      </c>
      <c r="H47" s="0" t="s">
        <v>184</v>
      </c>
    </row>
    <row r="48" customFormat="false" ht="35.3" hidden="false" customHeight="false" outlineLevel="0" collapsed="false">
      <c r="D48" s="93" t="s">
        <v>185</v>
      </c>
      <c r="H48" s="0" t="s">
        <v>186</v>
      </c>
    </row>
    <row r="49" customFormat="false" ht="46.6" hidden="false" customHeight="false" outlineLevel="0" collapsed="false">
      <c r="D49" s="93" t="s">
        <v>187</v>
      </c>
      <c r="H49" s="0" t="s">
        <v>188</v>
      </c>
    </row>
    <row r="50" customFormat="false" ht="46.6" hidden="false" customHeight="false" outlineLevel="0" collapsed="false">
      <c r="D50" s="93" t="s">
        <v>189</v>
      </c>
      <c r="H50" s="0" t="s">
        <v>190</v>
      </c>
    </row>
    <row r="51" customFormat="false" ht="12.8" hidden="false" customHeight="false" outlineLevel="0" collapsed="false">
      <c r="D51" s="0" t="s">
        <v>191</v>
      </c>
      <c r="E51" s="0" t="n">
        <v>6000</v>
      </c>
      <c r="F51" s="0" t="s">
        <v>192</v>
      </c>
    </row>
    <row r="52" customFormat="false" ht="12.8" hidden="false" customHeight="false" outlineLevel="0" collapsed="false">
      <c r="D52" s="0" t="s">
        <v>191</v>
      </c>
      <c r="E52" s="0" t="s">
        <v>193</v>
      </c>
      <c r="F52" s="0" t="s">
        <v>194</v>
      </c>
    </row>
    <row r="53" customFormat="false" ht="12.8" hidden="false" customHeight="false" outlineLevel="0" collapsed="false">
      <c r="D53" s="0" t="s">
        <v>195</v>
      </c>
      <c r="E53" s="0" t="s">
        <v>193</v>
      </c>
      <c r="F53" s="0" t="s">
        <v>196</v>
      </c>
    </row>
    <row r="55" customFormat="false" ht="69.15" hidden="false" customHeight="false" outlineLevel="0" collapsed="false">
      <c r="D55" s="94" t="s">
        <v>197</v>
      </c>
    </row>
    <row r="57" customFormat="false" ht="12.8" hidden="false" customHeight="false" outlineLevel="0" collapsed="false">
      <c r="D57" s="0" t="s">
        <v>198</v>
      </c>
    </row>
    <row r="58" customFormat="false" ht="12.8" hidden="false" customHeight="false" outlineLevel="0" collapsed="false">
      <c r="D58" s="0" t="s">
        <v>199</v>
      </c>
    </row>
    <row r="59" customFormat="false" ht="12.8" hidden="false" customHeight="false" outlineLevel="0" collapsed="false">
      <c r="D59" s="0" t="s">
        <v>200</v>
      </c>
    </row>
    <row r="60" customFormat="false" ht="12.8" hidden="false" customHeight="false" outlineLevel="0" collapsed="false">
      <c r="D60" s="0" t="s">
        <v>201</v>
      </c>
    </row>
    <row r="62" customFormat="false" ht="12.8" hidden="false" customHeight="false" outlineLevel="0" collapsed="false">
      <c r="D62" s="0" t="s">
        <v>202</v>
      </c>
    </row>
    <row r="64" customFormat="false" ht="12.8" hidden="false" customHeight="false" outlineLevel="0" collapsed="false">
      <c r="D64" s="0" t="s">
        <v>203</v>
      </c>
    </row>
    <row r="67" customFormat="false" ht="24.05" hidden="false" customHeight="false" outlineLevel="0" collapsed="false">
      <c r="D67" s="93" t="s">
        <v>204</v>
      </c>
      <c r="G67" s="93" t="s">
        <v>205</v>
      </c>
    </row>
    <row r="68" customFormat="false" ht="24.05" hidden="false" customHeight="false" outlineLevel="0" collapsed="false">
      <c r="D68" s="94" t="s">
        <v>206</v>
      </c>
      <c r="G68" s="94" t="s">
        <v>207</v>
      </c>
    </row>
    <row r="69" customFormat="false" ht="66.35" hidden="false" customHeight="true" outlineLevel="0" collapsed="false">
      <c r="D69" s="94" t="s">
        <v>208</v>
      </c>
      <c r="G69" s="94" t="s">
        <v>209</v>
      </c>
    </row>
    <row r="70" customFormat="false" ht="72.75" hidden="false" customHeight="true" outlineLevel="0" collapsed="false">
      <c r="D70" s="94" t="s">
        <v>210</v>
      </c>
      <c r="G70" s="93" t="s">
        <v>211</v>
      </c>
    </row>
    <row r="71" customFormat="false" ht="55.85" hidden="false" customHeight="true" outlineLevel="0" collapsed="false">
      <c r="D71" s="94" t="s">
        <v>212</v>
      </c>
      <c r="G71" s="94" t="s">
        <v>213</v>
      </c>
    </row>
    <row r="72" customFormat="false" ht="70.1" hidden="false" customHeight="true" outlineLevel="0" collapsed="false">
      <c r="D72" s="94" t="s">
        <v>214</v>
      </c>
      <c r="G72" s="94" t="s">
        <v>215</v>
      </c>
    </row>
    <row r="73" customFormat="false" ht="50.25" hidden="false" customHeight="true" outlineLevel="0" collapsed="false">
      <c r="D73" s="94" t="s">
        <v>216</v>
      </c>
      <c r="G73" s="94" t="s">
        <v>217</v>
      </c>
    </row>
    <row r="74" customFormat="false" ht="65.6" hidden="false" customHeight="true" outlineLevel="0" collapsed="false">
      <c r="D74" s="94" t="s">
        <v>218</v>
      </c>
      <c r="G74" s="93" t="s">
        <v>219</v>
      </c>
    </row>
    <row r="75" customFormat="false" ht="24" hidden="false" customHeight="false" outlineLevel="0" collapsed="false">
      <c r="G75" s="94" t="s">
        <v>220</v>
      </c>
    </row>
    <row r="76" customFormat="false" ht="24" hidden="false" customHeight="false" outlineLevel="0" collapsed="false">
      <c r="D76" s="93" t="s">
        <v>221</v>
      </c>
      <c r="G76" s="94" t="s">
        <v>222</v>
      </c>
    </row>
    <row r="77" customFormat="false" ht="24" hidden="false" customHeight="false" outlineLevel="0" collapsed="false">
      <c r="D77" s="93" t="s">
        <v>223</v>
      </c>
      <c r="G77" s="94" t="s">
        <v>224</v>
      </c>
    </row>
    <row r="78" customFormat="false" ht="24" hidden="false" customHeight="false" outlineLevel="0" collapsed="false">
      <c r="D78" s="93" t="s">
        <v>225</v>
      </c>
      <c r="G78" s="94" t="s">
        <v>226</v>
      </c>
    </row>
    <row r="79" customFormat="false" ht="35.25" hidden="false" customHeight="false" outlineLevel="0" collapsed="false">
      <c r="D79" s="93" t="s">
        <v>227</v>
      </c>
      <c r="G79" s="94" t="s">
        <v>228</v>
      </c>
    </row>
    <row r="80" customFormat="false" ht="35.25" hidden="false" customHeight="false" outlineLevel="0" collapsed="false">
      <c r="G80" s="94" t="s">
        <v>229</v>
      </c>
    </row>
    <row r="81" customFormat="false" ht="24" hidden="false" customHeight="false" outlineLevel="0" collapsed="false">
      <c r="D81" s="0" t="s">
        <v>230</v>
      </c>
      <c r="G81" s="94" t="s">
        <v>231</v>
      </c>
    </row>
    <row r="82" customFormat="false" ht="24" hidden="false" customHeight="false" outlineLevel="0" collapsed="false">
      <c r="C82" s="0" t="s">
        <v>232</v>
      </c>
      <c r="D82" s="0" t="n">
        <v>6000</v>
      </c>
      <c r="G82" s="94" t="s">
        <v>233</v>
      </c>
    </row>
    <row r="83" customFormat="false" ht="46.5" hidden="false" customHeight="false" outlineLevel="0" collapsed="false">
      <c r="C83" s="0" t="s">
        <v>234</v>
      </c>
      <c r="D83" s="0" t="n">
        <f aca="false">2*6500</f>
        <v>13000</v>
      </c>
      <c r="G83" s="94" t="s">
        <v>235</v>
      </c>
    </row>
    <row r="84" customFormat="false" ht="35.25" hidden="false" customHeight="false" outlineLevel="0" collapsed="false">
      <c r="C84" s="0" t="s">
        <v>236</v>
      </c>
      <c r="D84" s="0" t="n">
        <f aca="false">5*7000</f>
        <v>35000</v>
      </c>
      <c r="G84" s="94" t="s">
        <v>237</v>
      </c>
    </row>
    <row r="85" customFormat="false" ht="35.25" hidden="false" customHeight="false" outlineLevel="0" collapsed="false">
      <c r="C85" s="0" t="s">
        <v>238</v>
      </c>
      <c r="D85" s="0" t="n">
        <f aca="false">SUM(D82:D84)</f>
        <v>54000</v>
      </c>
      <c r="G85" s="94" t="s">
        <v>239</v>
      </c>
    </row>
    <row r="86" customFormat="false" ht="24" hidden="false" customHeight="false" outlineLevel="0" collapsed="false">
      <c r="D86" s="0" t="s">
        <v>240</v>
      </c>
      <c r="G86" s="94" t="s">
        <v>241</v>
      </c>
    </row>
    <row r="87" customFormat="false" ht="80.25" hidden="false" customHeight="false" outlineLevel="0" collapsed="false">
      <c r="C87" s="0" t="s">
        <v>242</v>
      </c>
      <c r="D87" s="0" t="n">
        <v>6000</v>
      </c>
      <c r="E87" s="0" t="s">
        <v>138</v>
      </c>
      <c r="G87" s="94" t="s">
        <v>243</v>
      </c>
    </row>
    <row r="88" customFormat="false" ht="24" hidden="false" customHeight="false" outlineLevel="0" collapsed="false">
      <c r="D88" s="0" t="s">
        <v>244</v>
      </c>
      <c r="G88" s="94" t="s">
        <v>245</v>
      </c>
    </row>
    <row r="89" customFormat="false" ht="57.75" hidden="false" customHeight="false" outlineLevel="0" collapsed="false">
      <c r="C89" s="0" t="s">
        <v>238</v>
      </c>
      <c r="D89" s="95" t="n">
        <f aca="false">(D85+D87)</f>
        <v>60000</v>
      </c>
      <c r="G89" s="94" t="s">
        <v>246</v>
      </c>
    </row>
    <row r="90" customFormat="false" ht="12.8" hidden="false" customHeight="false" outlineLevel="0" collapsed="false">
      <c r="D90" s="0" t="s">
        <v>247</v>
      </c>
    </row>
    <row r="91" customFormat="false" ht="12.8" hidden="false" customHeight="false" outlineLevel="0" collapsed="false">
      <c r="D91" s="0" t="s">
        <v>248</v>
      </c>
    </row>
    <row r="92" customFormat="false" ht="12.8" hidden="false" customHeight="false" outlineLevel="0" collapsed="false">
      <c r="D92" s="0" t="s">
        <v>249</v>
      </c>
    </row>
    <row r="93" customFormat="false" ht="12.8" hidden="false" customHeight="false" outlineLevel="0" collapsed="false">
      <c r="D93" s="0" t="s">
        <v>250</v>
      </c>
      <c r="G93" s="96"/>
    </row>
    <row r="94" customFormat="false" ht="12.8" hidden="false" customHeight="false" outlineLevel="0" collapsed="false">
      <c r="D94" s="0" t="s">
        <v>251</v>
      </c>
    </row>
    <row r="95" customFormat="false" ht="12.8" hidden="false" customHeight="false" outlineLevel="0" collapsed="false">
      <c r="D95" s="0" t="s">
        <v>252</v>
      </c>
    </row>
    <row r="96" customFormat="false" ht="12.8" hidden="false" customHeight="false" outlineLevel="0" collapsed="false">
      <c r="D96" s="0" t="s">
        <v>253</v>
      </c>
    </row>
    <row r="98" customFormat="false" ht="12.8" hidden="false" customHeight="false" outlineLevel="0" collapsed="false">
      <c r="D98" s="0" t="s">
        <v>254</v>
      </c>
    </row>
    <row r="99" customFormat="false" ht="12.8" hidden="false" customHeight="false" outlineLevel="0" collapsed="false">
      <c r="D99" s="0" t="s">
        <v>255</v>
      </c>
      <c r="E99" s="0" t="n">
        <v>-10000</v>
      </c>
      <c r="F99" s="0" t="n">
        <v>-50</v>
      </c>
    </row>
    <row r="100" customFormat="false" ht="12.8" hidden="false" customHeight="false" outlineLevel="0" collapsed="false">
      <c r="D100" s="0" t="s">
        <v>256</v>
      </c>
    </row>
    <row r="103" customFormat="false" ht="12.8" hidden="false" customHeight="false" outlineLevel="0" collapsed="false">
      <c r="D103" s="0" t="s">
        <v>257</v>
      </c>
    </row>
    <row r="107" customFormat="false" ht="12.8" hidden="false" customHeight="false" outlineLevel="0" collapsed="false">
      <c r="D107" s="0" t="s">
        <v>258</v>
      </c>
    </row>
    <row r="109" customFormat="false" ht="12.8" hidden="false" customHeight="false" outlineLevel="0" collapsed="false">
      <c r="D109" s="96" t="s">
        <v>259</v>
      </c>
    </row>
    <row r="110" customFormat="false" ht="12.8" hidden="false" customHeight="false" outlineLevel="0" collapsed="false">
      <c r="C110" s="0" t="s">
        <v>260</v>
      </c>
      <c r="D110" s="96" t="n">
        <v>5.6</v>
      </c>
      <c r="E110" s="0" t="n">
        <v>2495</v>
      </c>
      <c r="F110" s="0" t="s">
        <v>261</v>
      </c>
    </row>
    <row r="111" customFormat="false" ht="12.8" hidden="false" customHeight="false" outlineLevel="0" collapsed="false">
      <c r="C111" s="0" t="s">
        <v>262</v>
      </c>
      <c r="D111" s="0" t="s">
        <v>263</v>
      </c>
      <c r="E111" s="0" t="n">
        <v>1920</v>
      </c>
      <c r="F111" s="0" t="s">
        <v>261</v>
      </c>
    </row>
    <row r="112" customFormat="false" ht="12.8" hidden="false" customHeight="false" outlineLevel="0" collapsed="false">
      <c r="C112" s="0" t="s">
        <v>234</v>
      </c>
      <c r="D112" s="96" t="n">
        <v>4.3</v>
      </c>
      <c r="E112" s="0" t="n">
        <v>2495</v>
      </c>
      <c r="F112" s="0" t="s">
        <v>264</v>
      </c>
    </row>
    <row r="113" customFormat="false" ht="12.8" hidden="false" customHeight="false" outlineLevel="0" collapsed="false">
      <c r="D113" s="0" t="s">
        <v>265</v>
      </c>
      <c r="E113" s="0" t="n">
        <v>1920</v>
      </c>
      <c r="F113" s="96" t="s">
        <v>264</v>
      </c>
    </row>
    <row r="114" customFormat="false" ht="12.8" hidden="false" customHeight="false" outlineLevel="0" collapsed="false">
      <c r="C114" s="0" t="s">
        <v>266</v>
      </c>
      <c r="D114" s="0" t="s">
        <v>267</v>
      </c>
      <c r="E114" s="0" t="n">
        <v>1550</v>
      </c>
      <c r="F114" s="0" t="s">
        <v>268</v>
      </c>
    </row>
    <row r="115" customFormat="false" ht="12.8" hidden="false" customHeight="false" outlineLevel="0" collapsed="false">
      <c r="D115" s="0" t="n">
        <v>1.27</v>
      </c>
      <c r="E115" s="0" t="n">
        <v>920</v>
      </c>
      <c r="F115" s="0" t="s">
        <v>269</v>
      </c>
    </row>
    <row r="116" customFormat="false" ht="12.8" hidden="false" customHeight="false" outlineLevel="0" collapsed="false">
      <c r="C116" s="0" t="s">
        <v>270</v>
      </c>
      <c r="D116" s="0" t="s">
        <v>271</v>
      </c>
      <c r="E116" s="0" t="n">
        <v>920</v>
      </c>
      <c r="F116" s="0" t="s">
        <v>269</v>
      </c>
    </row>
    <row r="117" customFormat="false" ht="12.8" hidden="false" customHeight="false" outlineLevel="0" collapsed="false">
      <c r="C117" s="0" t="s">
        <v>272</v>
      </c>
      <c r="D117" s="0" t="n">
        <v>0.064</v>
      </c>
      <c r="E117" s="0" t="n">
        <v>220</v>
      </c>
      <c r="F117" s="0" t="s">
        <v>273</v>
      </c>
    </row>
    <row r="118" customFormat="false" ht="12.8" hidden="false" customHeight="false" outlineLevel="0" collapsed="false">
      <c r="D118" s="0" t="s">
        <v>274</v>
      </c>
      <c r="E118" s="0" t="n">
        <v>100</v>
      </c>
      <c r="F118" s="0" t="s">
        <v>275</v>
      </c>
    </row>
    <row r="120" customFormat="false" ht="12.8" hidden="false" customHeight="false" outlineLevel="0" collapsed="false">
      <c r="D120" s="0" t="s">
        <v>276</v>
      </c>
      <c r="E120" s="0" t="n">
        <v>1000</v>
      </c>
    </row>
    <row r="122" customFormat="false" ht="12.8" hidden="false" customHeight="false" outlineLevel="0" collapsed="false">
      <c r="D122" s="0" t="s">
        <v>277</v>
      </c>
      <c r="E122" s="0" t="s">
        <v>193</v>
      </c>
      <c r="F122" s="0" t="s">
        <v>196</v>
      </c>
    </row>
    <row r="123" customFormat="false" ht="12.8" hidden="false" customHeight="false" outlineLevel="0" collapsed="false">
      <c r="D123" s="0" t="s">
        <v>278</v>
      </c>
      <c r="E123" s="0" t="s">
        <v>279</v>
      </c>
      <c r="F123" s="0" t="s">
        <v>280</v>
      </c>
    </row>
    <row r="124" customFormat="false" ht="12.8" hidden="false" customHeight="false" outlineLevel="0" collapsed="false">
      <c r="D124" s="0" t="s">
        <v>281</v>
      </c>
      <c r="E124" s="0" t="s">
        <v>282</v>
      </c>
      <c r="F124" s="0" t="s">
        <v>283</v>
      </c>
    </row>
    <row r="125" customFormat="false" ht="12.8" hidden="false" customHeight="false" outlineLevel="0" collapsed="false">
      <c r="D125" s="0" t="s">
        <v>191</v>
      </c>
      <c r="E125" s="0" t="s">
        <v>193</v>
      </c>
      <c r="F125" s="0" t="s">
        <v>194</v>
      </c>
    </row>
    <row r="126" customFormat="false" ht="12.8" hidden="false" customHeight="false" outlineLevel="0" collapsed="false">
      <c r="D126" s="0" t="s">
        <v>195</v>
      </c>
      <c r="E126" s="0" t="s">
        <v>193</v>
      </c>
      <c r="F126" s="0" t="s">
        <v>196</v>
      </c>
    </row>
    <row r="129" customFormat="false" ht="12.8" hidden="false" customHeight="false" outlineLevel="0" collapsed="false">
      <c r="D129" s="0" t="s">
        <v>169</v>
      </c>
      <c r="E129" s="0" t="n">
        <v>50</v>
      </c>
      <c r="F129" s="0" t="s">
        <v>284</v>
      </c>
    </row>
    <row r="130" customFormat="false" ht="12.8" hidden="false" customHeight="false" outlineLevel="0" collapsed="false">
      <c r="D130" s="0" t="s">
        <v>285</v>
      </c>
      <c r="E130" s="0" t="n">
        <v>2000</v>
      </c>
      <c r="F130" s="0" t="s">
        <v>286</v>
      </c>
    </row>
    <row r="132" customFormat="false" ht="25.55" hidden="false" customHeight="true" outlineLevel="0" collapsed="false">
      <c r="A132" s="97" t="s">
        <v>287</v>
      </c>
      <c r="B132" s="97" t="s">
        <v>288</v>
      </c>
      <c r="C132" s="97"/>
      <c r="D132" s="97"/>
      <c r="E132" s="97"/>
      <c r="F132" s="98" t="s">
        <v>289</v>
      </c>
      <c r="G132" s="98" t="s">
        <v>290</v>
      </c>
      <c r="H132" s="98" t="s">
        <v>291</v>
      </c>
      <c r="I132" s="98" t="s">
        <v>292</v>
      </c>
      <c r="J132" s="98" t="s">
        <v>293</v>
      </c>
      <c r="K132" s="98" t="s">
        <v>294</v>
      </c>
      <c r="L132" s="98" t="s">
        <v>295</v>
      </c>
      <c r="M132" s="98" t="s">
        <v>296</v>
      </c>
      <c r="N132" s="98" t="s">
        <v>297</v>
      </c>
      <c r="O132" s="98" t="s">
        <v>298</v>
      </c>
    </row>
    <row r="133" customFormat="false" ht="12.8" hidden="false" customHeight="false" outlineLevel="0" collapsed="false">
      <c r="A133" s="97" t="n">
        <f aca="false">2495*2</f>
        <v>4990</v>
      </c>
      <c r="B133" s="97" t="n">
        <f aca="false">1.56*2</f>
        <v>3.12</v>
      </c>
      <c r="C133" s="97" t="s">
        <v>299</v>
      </c>
      <c r="D133" s="97" t="s">
        <v>300</v>
      </c>
      <c r="E133" s="97" t="n">
        <v>11.2</v>
      </c>
      <c r="F133" s="97"/>
      <c r="G133" s="97"/>
      <c r="H133" s="97"/>
      <c r="I133" s="97"/>
      <c r="J133" s="97"/>
      <c r="K133" s="97"/>
      <c r="L133" s="97"/>
      <c r="M133" s="97"/>
      <c r="N133" s="97"/>
      <c r="O133" s="97"/>
    </row>
    <row r="134" customFormat="false" ht="12.8" hidden="false" customHeight="false" outlineLevel="0" collapsed="false">
      <c r="A134" s="97" t="n">
        <f aca="false">1920*2</f>
        <v>3840</v>
      </c>
      <c r="B134" s="97" t="n">
        <f aca="false">1.25*2</f>
        <v>2.5</v>
      </c>
      <c r="C134" s="97" t="s">
        <v>301</v>
      </c>
      <c r="D134" s="97" t="s">
        <v>302</v>
      </c>
      <c r="E134" s="97" t="n">
        <v>6.66</v>
      </c>
      <c r="F134" s="97" t="s">
        <v>303</v>
      </c>
      <c r="G134" s="97"/>
      <c r="H134" s="97"/>
      <c r="I134" s="97"/>
      <c r="J134" s="97" t="n">
        <v>432</v>
      </c>
      <c r="K134" s="97" t="n">
        <v>432</v>
      </c>
      <c r="L134" s="97"/>
      <c r="M134" s="97"/>
      <c r="N134" s="97" t="n">
        <v>432</v>
      </c>
      <c r="O134" s="97" t="n">
        <v>432</v>
      </c>
    </row>
    <row r="135" customFormat="false" ht="12.8" hidden="false" customHeight="false" outlineLevel="0" collapsed="false">
      <c r="A135" s="97" t="n">
        <f aca="false">1920*2</f>
        <v>3840</v>
      </c>
      <c r="B135" s="97" t="n">
        <f aca="false">1.25*2</f>
        <v>2.5</v>
      </c>
      <c r="C135" s="97" t="s">
        <v>304</v>
      </c>
      <c r="D135" s="97" t="s">
        <v>305</v>
      </c>
      <c r="E135" s="97" t="n">
        <v>7.63</v>
      </c>
      <c r="F135" s="97" t="n">
        <v>432</v>
      </c>
      <c r="G135" s="97" t="s">
        <v>306</v>
      </c>
      <c r="H135" s="97"/>
      <c r="I135" s="97" t="n">
        <v>432</v>
      </c>
      <c r="J135" s="97" t="n">
        <v>72</v>
      </c>
      <c r="K135" s="97"/>
      <c r="L135" s="97"/>
      <c r="M135" s="97" t="n">
        <v>72</v>
      </c>
      <c r="N135" s="97"/>
      <c r="O135" s="97"/>
    </row>
    <row r="136" customFormat="false" ht="12.8" hidden="false" customHeight="false" outlineLevel="0" collapsed="false">
      <c r="A136" s="97" t="n">
        <f aca="false">1920*2</f>
        <v>3840</v>
      </c>
      <c r="B136" s="97" t="n">
        <f aca="false">1.25*2</f>
        <v>2.5</v>
      </c>
      <c r="C136" s="97" t="s">
        <v>307</v>
      </c>
      <c r="D136" s="97" t="s">
        <v>305</v>
      </c>
      <c r="E136" s="97" t="n">
        <v>7.63</v>
      </c>
      <c r="F136" s="97" t="n">
        <v>432</v>
      </c>
      <c r="G136" s="97" t="s">
        <v>306</v>
      </c>
      <c r="H136" s="97" t="n">
        <v>432</v>
      </c>
      <c r="I136" s="97"/>
      <c r="J136" s="97"/>
      <c r="K136" s="97" t="n">
        <v>72</v>
      </c>
      <c r="L136" s="97" t="n">
        <v>72</v>
      </c>
      <c r="M136" s="97"/>
      <c r="N136" s="97"/>
      <c r="O136" s="97"/>
    </row>
    <row r="137" customFormat="false" ht="12.8" hidden="false" customHeight="false" outlineLevel="0" collapsed="false">
      <c r="A137" s="97" t="n">
        <f aca="false">1920*2</f>
        <v>3840</v>
      </c>
      <c r="B137" s="97" t="n">
        <f aca="false">1.25*2</f>
        <v>2.5</v>
      </c>
      <c r="C137" s="97" t="s">
        <v>308</v>
      </c>
      <c r="D137" s="97" t="s">
        <v>309</v>
      </c>
      <c r="E137" s="97" t="n">
        <v>6.66</v>
      </c>
      <c r="F137" s="97" t="s">
        <v>303</v>
      </c>
      <c r="G137" s="97"/>
      <c r="H137" s="97"/>
      <c r="I137" s="97"/>
      <c r="J137" s="97"/>
      <c r="K137" s="97"/>
      <c r="L137" s="97" t="n">
        <v>432</v>
      </c>
      <c r="M137" s="97" t="n">
        <v>432</v>
      </c>
      <c r="N137" s="97"/>
      <c r="O137" s="97" t="n">
        <v>432</v>
      </c>
    </row>
    <row r="138" customFormat="false" ht="12.8" hidden="false" customHeight="false" outlineLevel="0" collapsed="false">
      <c r="A138" s="97" t="n">
        <f aca="false">1920*2</f>
        <v>3840</v>
      </c>
      <c r="B138" s="97" t="n">
        <f aca="false">1.25*2</f>
        <v>2.5</v>
      </c>
      <c r="C138" s="97" t="s">
        <v>310</v>
      </c>
      <c r="D138" s="97" t="s">
        <v>311</v>
      </c>
      <c r="E138" s="97" t="n">
        <v>6.66</v>
      </c>
      <c r="F138" s="97" t="s">
        <v>303</v>
      </c>
      <c r="G138" s="97"/>
      <c r="H138" s="97"/>
      <c r="I138" s="97"/>
      <c r="J138" s="97"/>
      <c r="K138" s="97"/>
      <c r="L138" s="97" t="n">
        <v>432</v>
      </c>
      <c r="M138" s="97" t="n">
        <v>432</v>
      </c>
      <c r="N138" s="97" t="n">
        <v>432</v>
      </c>
      <c r="O138" s="97"/>
    </row>
    <row r="139" customFormat="false" ht="12.8" hidden="false" customHeight="false" outlineLevel="0" collapsed="false">
      <c r="A139" s="99" t="n">
        <f aca="false">SUM(A133:A138)</f>
        <v>24190</v>
      </c>
      <c r="B139" s="99" t="n">
        <f aca="false">SUM(B133:B138)</f>
        <v>15.62</v>
      </c>
      <c r="C139" s="97"/>
      <c r="D139" s="97"/>
      <c r="E139" s="99" t="n">
        <f aca="false">SUM(E133:E138)</f>
        <v>46.44</v>
      </c>
      <c r="F139" s="99" t="n">
        <f aca="false">864+72+72+864+864</f>
        <v>2736</v>
      </c>
      <c r="G139" s="99" t="s">
        <v>312</v>
      </c>
      <c r="H139" s="99" t="n">
        <v>432</v>
      </c>
      <c r="I139" s="99" t="n">
        <v>432</v>
      </c>
      <c r="J139" s="99" t="n">
        <v>504</v>
      </c>
      <c r="K139" s="99" t="n">
        <f aca="false">432+72</f>
        <v>504</v>
      </c>
      <c r="L139" s="100" t="n">
        <f aca="false">864+72</f>
        <v>936</v>
      </c>
      <c r="M139" s="100" t="n">
        <f aca="false">864+72</f>
        <v>936</v>
      </c>
      <c r="N139" s="99" t="n">
        <v>864</v>
      </c>
      <c r="O139" s="99" t="n">
        <v>864</v>
      </c>
    </row>
    <row r="140" customFormat="false" ht="12.8" hidden="false" customHeight="false" outlineLevel="0" collapsed="false">
      <c r="A140" s="97"/>
      <c r="B140" s="97" t="n">
        <f aca="false">B139/1.1</f>
        <v>14.2</v>
      </c>
      <c r="C140" s="97"/>
      <c r="D140" s="97"/>
      <c r="E140" s="97"/>
      <c r="F140" s="97"/>
      <c r="G140" s="97"/>
      <c r="H140" s="97"/>
      <c r="I140" s="97"/>
      <c r="J140" s="97"/>
      <c r="K140" s="97"/>
      <c r="L140" s="97"/>
      <c r="M140" s="97"/>
      <c r="N140" s="97"/>
      <c r="O140" s="97"/>
    </row>
    <row r="141" customFormat="false" ht="12.8" hidden="false" customHeight="false" outlineLevel="0" collapsed="false">
      <c r="A141" s="97"/>
      <c r="B141" s="99" t="s">
        <v>313</v>
      </c>
      <c r="C141" s="99"/>
      <c r="D141" s="97"/>
      <c r="E141" s="97"/>
      <c r="F141" s="97"/>
      <c r="G141" s="97"/>
      <c r="H141" s="97"/>
      <c r="I141" s="97"/>
      <c r="J141" s="97"/>
      <c r="K141" s="97"/>
      <c r="L141" s="97"/>
      <c r="M141" s="97"/>
      <c r="N141" s="97"/>
      <c r="O141" s="97"/>
    </row>
    <row r="142" customFormat="false" ht="12.8" hidden="false" customHeight="false" outlineLevel="0" collapsed="false">
      <c r="A142" s="97"/>
      <c r="B142" s="97"/>
      <c r="C142" s="97"/>
      <c r="D142" s="97"/>
      <c r="E142" s="97"/>
      <c r="F142" s="97"/>
      <c r="G142" s="97"/>
      <c r="H142" s="97"/>
      <c r="I142" s="97"/>
      <c r="J142" s="97"/>
      <c r="K142" s="97"/>
      <c r="L142" s="97"/>
      <c r="M142" s="97"/>
      <c r="N142" s="97"/>
      <c r="O142" s="97"/>
    </row>
    <row r="143" customFormat="false" ht="12.8" hidden="false" customHeight="false" outlineLevel="0" collapsed="false">
      <c r="E143" s="0" t="s">
        <v>314</v>
      </c>
      <c r="F143" s="0" t="s">
        <v>315</v>
      </c>
    </row>
    <row r="144" customFormat="false" ht="12.8" hidden="false" customHeight="false" outlineLevel="0" collapsed="false">
      <c r="A144" s="0" t="n">
        <v>6000</v>
      </c>
      <c r="B144" s="0" t="s">
        <v>192</v>
      </c>
      <c r="D144" s="0" t="s">
        <v>316</v>
      </c>
      <c r="E144" s="0" t="s">
        <v>317</v>
      </c>
      <c r="F144" s="0" t="s">
        <v>138</v>
      </c>
    </row>
    <row r="145" customFormat="false" ht="12.8" hidden="false" customHeight="false" outlineLevel="0" collapsed="false">
      <c r="A145" s="0" t="n">
        <f aca="false">4*1250</f>
        <v>5000</v>
      </c>
      <c r="B145" s="0" t="s">
        <v>192</v>
      </c>
      <c r="D145" s="0" t="s">
        <v>318</v>
      </c>
      <c r="E145" s="0" t="s">
        <v>317</v>
      </c>
      <c r="F145" s="0" t="s">
        <v>319</v>
      </c>
    </row>
    <row r="146" customFormat="false" ht="12.8" hidden="false" customHeight="false" outlineLevel="0" collapsed="false">
      <c r="A146" s="0" t="n">
        <f aca="false">2*1250</f>
        <v>2500</v>
      </c>
      <c r="B146" s="0" t="s">
        <v>320</v>
      </c>
      <c r="D146" s="0" t="s">
        <v>321</v>
      </c>
      <c r="E146" s="0" t="s">
        <v>319</v>
      </c>
      <c r="F146" s="0" t="s">
        <v>317</v>
      </c>
    </row>
    <row r="147" customFormat="false" ht="12.8" hidden="false" customHeight="false" outlineLevel="0" collapsed="false">
      <c r="A147" s="0" t="n">
        <f aca="false">SUM(A144:A146)</f>
        <v>13500</v>
      </c>
      <c r="B147" s="0" t="s">
        <v>322</v>
      </c>
      <c r="D147" s="0" t="s">
        <v>323</v>
      </c>
      <c r="E147" s="0" t="s">
        <v>324</v>
      </c>
    </row>
    <row r="149" customFormat="false" ht="12.8" hidden="false" customHeight="false" outlineLevel="0" collapsed="false">
      <c r="A149" s="0" t="s">
        <v>325</v>
      </c>
    </row>
    <row r="150" customFormat="false" ht="12.8" hidden="false" customHeight="false" outlineLevel="0" collapsed="false">
      <c r="A150" s="0" t="n">
        <v>37690</v>
      </c>
      <c r="B150" s="0" t="n">
        <v>18.22</v>
      </c>
    </row>
    <row r="152" customFormat="false" ht="12.8" hidden="false" customHeight="false" outlineLevel="0" collapsed="false">
      <c r="A152" s="0" t="n">
        <f aca="false">2*2000</f>
        <v>4000</v>
      </c>
      <c r="B152" s="0" t="n">
        <f aca="false">2*50</f>
        <v>100</v>
      </c>
      <c r="D152" s="0" t="s">
        <v>326</v>
      </c>
    </row>
    <row r="154" customFormat="false" ht="12.8" hidden="false" customHeight="false" outlineLevel="0" collapsed="false">
      <c r="A154" s="0" t="s">
        <v>325</v>
      </c>
    </row>
    <row r="155" customFormat="false" ht="12.8" hidden="false" customHeight="false" outlineLevel="0" collapsed="false">
      <c r="A155" s="0" t="n">
        <v>41690</v>
      </c>
      <c r="B155" s="0" t="n">
        <v>18.32</v>
      </c>
    </row>
    <row r="157" customFormat="false" ht="12.8" hidden="false" customHeight="false" outlineLevel="0" collapsed="false">
      <c r="A157" s="0" t="n">
        <v>901</v>
      </c>
      <c r="B157" s="0" t="s">
        <v>327</v>
      </c>
      <c r="D157" s="0" t="s">
        <v>328</v>
      </c>
    </row>
    <row r="158" customFormat="false" ht="12.8" hidden="false" customHeight="false" outlineLevel="0" collapsed="false">
      <c r="A158" s="0" t="s">
        <v>325</v>
      </c>
    </row>
    <row r="159" customFormat="false" ht="12.8" hidden="false" customHeight="false" outlineLevel="0" collapsed="false">
      <c r="A159" s="0" t="n">
        <v>42591</v>
      </c>
      <c r="B159" s="0" t="n">
        <v>18.37</v>
      </c>
    </row>
    <row r="161" customFormat="false" ht="12.8" hidden="false" customHeight="false" outlineLevel="0" collapsed="false">
      <c r="A161" s="0" t="n">
        <v>2000</v>
      </c>
      <c r="B161" s="0" t="s">
        <v>327</v>
      </c>
      <c r="D161" s="0" t="s">
        <v>329</v>
      </c>
      <c r="E161" s="0" t="n">
        <v>50</v>
      </c>
    </row>
    <row r="162" customFormat="false" ht="12.8" hidden="false" customHeight="false" outlineLevel="0" collapsed="false">
      <c r="A162" s="0" t="n">
        <v>125</v>
      </c>
      <c r="B162" s="0" t="s">
        <v>330</v>
      </c>
      <c r="D162" s="0" t="s">
        <v>331</v>
      </c>
      <c r="E162" s="0" t="n">
        <v>5</v>
      </c>
    </row>
    <row r="163" customFormat="false" ht="12.8" hidden="false" customHeight="false" outlineLevel="0" collapsed="false">
      <c r="A163" s="0" t="n">
        <v>2125</v>
      </c>
      <c r="B163" s="0" t="s">
        <v>332</v>
      </c>
      <c r="D163" s="0" t="s">
        <v>323</v>
      </c>
    </row>
    <row r="165" customFormat="false" ht="12.8" hidden="false" customHeight="false" outlineLevel="0" collapsed="false">
      <c r="A165" s="101" t="s">
        <v>325</v>
      </c>
      <c r="B165" s="101"/>
      <c r="C165" s="101"/>
      <c r="D165" s="101"/>
    </row>
    <row r="166" customFormat="false" ht="12.8" hidden="false" customHeight="false" outlineLevel="0" collapsed="false">
      <c r="A166" s="101" t="n">
        <v>44716</v>
      </c>
      <c r="B166" s="101" t="n">
        <v>18.98</v>
      </c>
      <c r="C166" s="101"/>
      <c r="D166" s="101" t="s">
        <v>333</v>
      </c>
    </row>
    <row r="168" customFormat="false" ht="12.8" hidden="false" customHeight="false" outlineLevel="0" collapsed="false">
      <c r="A168" s="0" t="n">
        <f aca="false">1000*4</f>
        <v>4000</v>
      </c>
      <c r="D168" s="0" t="s">
        <v>334</v>
      </c>
    </row>
    <row r="170" customFormat="false" ht="12.8" hidden="false" customHeight="false" outlineLevel="0" collapsed="false">
      <c r="A170" s="0" t="s">
        <v>325</v>
      </c>
    </row>
    <row r="171" customFormat="false" ht="12.8" hidden="false" customHeight="false" outlineLevel="0" collapsed="false">
      <c r="A171" s="0" t="n">
        <f aca="false">A166+A168</f>
        <v>48716</v>
      </c>
    </row>
    <row r="173" customFormat="false" ht="12.8" hidden="false" customHeight="false" outlineLevel="0" collapsed="false">
      <c r="D173" s="0" t="s">
        <v>335</v>
      </c>
    </row>
    <row r="174" customFormat="false" ht="12.8" hidden="false" customHeight="false" outlineLevel="0" collapsed="false">
      <c r="D174" s="0" t="s">
        <v>336</v>
      </c>
    </row>
    <row r="175" customFormat="false" ht="12.8" hidden="false" customHeight="false" outlineLevel="0" collapsed="false">
      <c r="D175" s="0" t="s">
        <v>337</v>
      </c>
    </row>
    <row r="176" customFormat="false" ht="12.8" hidden="false" customHeight="false" outlineLevel="0" collapsed="false">
      <c r="D176" s="0" t="s">
        <v>338</v>
      </c>
    </row>
    <row r="177" customFormat="false" ht="12.8" hidden="false" customHeight="false" outlineLevel="0" collapsed="false">
      <c r="A177" s="0" t="n">
        <v>-51000</v>
      </c>
      <c r="D177" s="0" t="s">
        <v>339</v>
      </c>
    </row>
    <row r="178" customFormat="false" ht="12.8" hidden="false" customHeight="false" outlineLevel="0" collapsed="false">
      <c r="A178" s="99" t="n">
        <f aca="false">A171+A177</f>
        <v>-2284</v>
      </c>
      <c r="D178" s="0" t="s">
        <v>340</v>
      </c>
    </row>
    <row r="180" customFormat="false" ht="12.8" hidden="false" customHeight="false" outlineLevel="0" collapsed="false">
      <c r="D180" s="0" t="s">
        <v>341</v>
      </c>
    </row>
    <row r="181" customFormat="false" ht="12.8" hidden="false" customHeight="false" outlineLevel="0" collapsed="false">
      <c r="A181" s="0" t="s">
        <v>342</v>
      </c>
      <c r="D181" s="0" t="s">
        <v>343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2023-12-09T15:03:17Z</dcterms:modified>
  <cp:revision>4</cp:revision>
  <dc:subject/>
  <dc:title/>
</cp:coreProperties>
</file>