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od Recipie Data" sheetId="1" state="visible" r:id="rId2"/>
    <sheet name="Hydroponic Bay Calculator" sheetId="2" state="visible" r:id="rId3"/>
  </sheets>
  <definedNames>
    <definedName function="false" hidden="false" name="AvailPlantProtei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<sst xmlns="http://schemas.openxmlformats.org/spreadsheetml/2006/main" count="453" uniqueCount="130">
  <si>
    <t xml:space="preserve">xxxxxxxxxxxxxxx</t>
  </si>
  <si>
    <t xml:space="preserve">xxxxxx</t>
  </si>
  <si>
    <t xml:space="preserve">xxxxxxxxxxxxxxxxxxx</t>
  </si>
  <si>
    <t xml:space="preserve">xxxxxxxxxx</t>
  </si>
  <si>
    <t xml:space="preserve">xx</t>
  </si>
  <si>
    <t xml:space="preserve">xxxxxxxxxxx</t>
  </si>
  <si>
    <t xml:space="preserve">Food Name</t>
  </si>
  <si>
    <t xml:space="preserve">Market Price</t>
  </si>
  <si>
    <t xml:space="preserve">Perish Time</t>
  </si>
  <si>
    <t xml:space="preserve">Health</t>
  </si>
  <si>
    <t xml:space="preserve">Food</t>
  </si>
  <si>
    <t xml:space="preserve">Stam</t>
  </si>
  <si>
    <t xml:space="preserve">Body T</t>
  </si>
  <si>
    <t xml:space="preserve">Rad</t>
  </si>
  <si>
    <t xml:space="preserve">Treats</t>
  </si>
  <si>
    <t xml:space="preserve">Mass (kg)</t>
  </si>
  <si>
    <t xml:space="preserve">Vol (L)</t>
  </si>
  <si>
    <t xml:space="preserve">Craft Time (secs)</t>
  </si>
  <si>
    <t xml:space="preserve">Output</t>
  </si>
  <si>
    <t xml:space="preserve">Input Item 1</t>
  </si>
  <si>
    <t xml:space="preserve">#</t>
  </si>
  <si>
    <t xml:space="preserve">Input Item 2</t>
  </si>
  <si>
    <t xml:space="preserve">Input Item 3</t>
  </si>
  <si>
    <t xml:space="preserve">Input Item 4</t>
  </si>
  <si>
    <t xml:space="preserve">Input Item 5</t>
  </si>
  <si>
    <t xml:space="preserve">Input Item 6</t>
  </si>
  <si>
    <t xml:space="preserve">Condensed</t>
  </si>
  <si>
    <t xml:space="preserve">Purified Water</t>
  </si>
  <si>
    <t xml:space="preserve">Plant Protein</t>
  </si>
  <si>
    <t xml:space="preserve">Vegetables</t>
  </si>
  <si>
    <t xml:space="preserve">Grain</t>
  </si>
  <si>
    <t xml:space="preserve">Spice</t>
  </si>
  <si>
    <t xml:space="preserve">Natural Sweetner</t>
  </si>
  <si>
    <t xml:space="preserve">Fruit</t>
  </si>
  <si>
    <t xml:space="preserve">Berries</t>
  </si>
  <si>
    <t xml:space="preserve">Mushrooms</t>
  </si>
  <si>
    <t xml:space="preserve">Natural Stimulant</t>
  </si>
  <si>
    <t xml:space="preserve">Herbal Leaves</t>
  </si>
  <si>
    <t xml:space="preserve">Flour</t>
  </si>
  <si>
    <t xml:space="preserve">---</t>
  </si>
  <si>
    <t xml:space="preserve">---&gt;</t>
  </si>
  <si>
    <t xml:space="preserve">Milk</t>
  </si>
  <si>
    <t xml:space="preserve">Bad Trip (75%)</t>
  </si>
  <si>
    <t xml:space="preserve">Meat</t>
  </si>
  <si>
    <t xml:space="preserve">Energy Bar</t>
  </si>
  <si>
    <t xml:space="preserve">Cheese</t>
  </si>
  <si>
    <t xml:space="preserve">Bread</t>
  </si>
  <si>
    <t xml:space="preserve">Fried Vegetables</t>
  </si>
  <si>
    <t xml:space="preserve">Cereal</t>
  </si>
  <si>
    <t xml:space="preserve">Grilled Steak</t>
  </si>
  <si>
    <t xml:space="preserve">Spare Ribs</t>
  </si>
  <si>
    <t xml:space="preserve">Natural Sweetener</t>
  </si>
  <si>
    <t xml:space="preserve">Salami</t>
  </si>
  <si>
    <t xml:space="preserve">Ham</t>
  </si>
  <si>
    <t xml:space="preserve">Akua Sparkling Wine, demi-sec, Class 2480</t>
  </si>
  <si>
    <t xml:space="preserve">Herbal Tea</t>
  </si>
  <si>
    <t xml:space="preserve">Indigestion (45%) Bad Trip (50%)</t>
  </si>
  <si>
    <t xml:space="preserve">Energy Drink</t>
  </si>
  <si>
    <t xml:space="preserve">Berry Juice</t>
  </si>
  <si>
    <t xml:space="preserve">Bad Trip (25%)</t>
  </si>
  <si>
    <t xml:space="preserve">Fruit Juice</t>
  </si>
  <si>
    <t xml:space="preserve">Vegetable Juice</t>
  </si>
  <si>
    <t xml:space="preserve">Hot Coffee</t>
  </si>
  <si>
    <t xml:space="preserve">Adds 'Caffeinated'</t>
  </si>
  <si>
    <t xml:space="preserve">Cake</t>
  </si>
  <si>
    <t xml:space="preserve">Egg</t>
  </si>
  <si>
    <t xml:space="preserve">Emergency Rations</t>
  </si>
  <si>
    <t xml:space="preserve">Ratatouille</t>
  </si>
  <si>
    <t xml:space="preserve">Sandwich</t>
  </si>
  <si>
    <t xml:space="preserve">Dino Stew Royal</t>
  </si>
  <si>
    <t xml:space="preserve">Canned Meat</t>
  </si>
  <si>
    <t xml:space="preserve">Canned Vegetables</t>
  </si>
  <si>
    <t xml:space="preserve">Veggie Burger</t>
  </si>
  <si>
    <t xml:space="preserve">Cheeseburger</t>
  </si>
  <si>
    <t xml:space="preserve">Pizza</t>
  </si>
  <si>
    <t xml:space="preserve">Waffles</t>
  </si>
  <si>
    <t xml:space="preserve">Pumpkin Cookie</t>
  </si>
  <si>
    <t xml:space="preserve">Fruit Pie</t>
  </si>
  <si>
    <t xml:space="preserve">Hard-Boiled Egg</t>
  </si>
  <si>
    <t xml:space="preserve">Hydroponic Bays Guide</t>
  </si>
  <si>
    <t xml:space="preserve">Crop Type</t>
  </si>
  <si>
    <t xml:space="preserve">&lt;-- Output Amount -- (Main Formulas)</t>
  </si>
  <si>
    <t xml:space="preserve"># of Purified Water Needed</t>
  </si>
  <si>
    <t xml:space="preserve">Bays Used Most by Recipes   &lt;--                        to                          --&gt;   Bays Used Least by Recipes</t>
  </si>
  <si>
    <t xml:space="preserve">Food Recipe Name</t>
  </si>
  <si>
    <t xml:space="preserve">Min Recipe Requirements</t>
  </si>
  <si>
    <t xml:space="preserve">Yield</t>
  </si>
  <si>
    <t xml:space="preserve">Min Req Purified Water</t>
  </si>
  <si>
    <t xml:space="preserve">Growth Time (min)</t>
  </si>
  <si>
    <t xml:space="preserve">Calculated Yield =</t>
  </si>
  <si>
    <t xml:space="preserve">Desired Bay Count =</t>
  </si>
  <si>
    <t xml:space="preserve"># Used</t>
  </si>
  <si>
    <t xml:space="preserve"># Unused</t>
  </si>
  <si>
    <t xml:space="preserve">*Milk</t>
  </si>
  <si>
    <t xml:space="preserve">**Meat</t>
  </si>
  <si>
    <t xml:space="preserve">*Energy Bar</t>
  </si>
  <si>
    <t xml:space="preserve">*Cheese</t>
  </si>
  <si>
    <t xml:space="preserve">*Cereal</t>
  </si>
  <si>
    <t xml:space="preserve">**Grilled Steak</t>
  </si>
  <si>
    <t xml:space="preserve">**Spare Ribs</t>
  </si>
  <si>
    <t xml:space="preserve">**Salami</t>
  </si>
  <si>
    <t xml:space="preserve">**Ham</t>
  </si>
  <si>
    <t xml:space="preserve">Akua Sparkling Wine </t>
  </si>
  <si>
    <t xml:space="preserve">Akua Sparkling Wine</t>
  </si>
  <si>
    <t xml:space="preserve">*Hot Coffee</t>
  </si>
  <si>
    <t xml:space="preserve">*Cake</t>
  </si>
  <si>
    <t xml:space="preserve">**Emergency Rations</t>
  </si>
  <si>
    <t xml:space="preserve">**Sandwich</t>
  </si>
  <si>
    <t xml:space="preserve">**Dino Stew Royal</t>
  </si>
  <si>
    <t xml:space="preserve">**Canned Meat</t>
  </si>
  <si>
    <t xml:space="preserve">**Veggie Burger</t>
  </si>
  <si>
    <t xml:space="preserve">**Cheeseburger</t>
  </si>
  <si>
    <t xml:space="preserve">**Pizza</t>
  </si>
  <si>
    <t xml:space="preserve">*Waffles</t>
  </si>
  <si>
    <t xml:space="preserve">**Pumpkin Cookie</t>
  </si>
  <si>
    <t xml:space="preserve">*Fruit Pie</t>
  </si>
  <si>
    <t xml:space="preserve">*Egg</t>
  </si>
  <si>
    <t xml:space="preserve">*Hard-Boiled Egg</t>
  </si>
  <si>
    <t xml:space="preserve">Spreadsheet Key =</t>
  </si>
  <si>
    <t xml:space="preserve">Values You Set</t>
  </si>
  <si>
    <t xml:space="preserve">Main Calculated Values - (Advised to Leave Alone - If Noticing An Error Please Message Fuji)</t>
  </si>
  <si>
    <t xml:space="preserve">For Reforged Eden v1.8*</t>
  </si>
  <si>
    <t xml:space="preserve">*Calculations Explained --&gt;</t>
  </si>
  <si>
    <t xml:space="preserve"> These recepies combine the Plant Protein + Vegetables Bays (as vegetables create plant protein at a 1 to 1 ratio)</t>
  </si>
  <si>
    <t xml:space="preserve">**Calculations Explained --&gt;</t>
  </si>
  <si>
    <t xml:space="preserve">Plant Protein &amp; Vegetables calcs use both plant protein &amp; vegetables --or-- only uses vegetables (forgoes plant protein if the amount is not beneficial to use after prioritizing vegetables)</t>
  </si>
  <si>
    <t xml:space="preserve">Created by Fuji</t>
  </si>
  <si>
    <t xml:space="preserve">{To see this in action try looking at **Meat recipe when using 1 Plant Protein + 1 Vegetable -- or -- 2 Plant Protein + 1 Vegetable}</t>
  </si>
  <si>
    <t xml:space="preserve">[[ Tip: It is usually better to use Vegetables in place of Plant Protein ]]</t>
  </si>
  <si>
    <t xml:space="preserve">Last Updated = 9/5/2022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</si>
</sst>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unito"/>
      <family val="0"/>
      <charset val="1"/>
    </font>
    <font>
      <b val="true"/>
      <sz val="16"/>
      <color rgb="FF000000"/>
      <name val="Nunito"/>
      <family val="0"/>
      <charset val="1"/>
    </font>
    <font>
      <b val="true"/>
      <sz val="14"/>
      <color rgb="FF000000"/>
      <name val="Nunito"/>
      <family val="0"/>
      <charset val="1"/>
    </font>
    <font>
      <b val="true"/>
      <sz val="12"/>
      <color rgb="FF000000"/>
      <name val="Nunito"/>
      <family val="0"/>
      <charset val="1"/>
    </font>
    <font>
      <sz val="14"/>
      <color rgb="FF000000"/>
      <name val="Nunito"/>
      <family val="0"/>
      <charset val="1"/>
    </font>
    <font>
      <b val="true"/>
      <sz val="10"/>
      <color rgb="FF000000"/>
      <name val="Nunito"/>
      <family val="0"/>
      <charset val="1"/>
    </font>
    <font>
      <sz val="10"/>
      <color rgb="FF6AA84F"/>
      <name val="Nunito"/>
      <family val="0"/>
      <charset val="1"/>
    </font>
    <font>
      <sz val="10"/>
      <color rgb="FFE06666"/>
      <name val="Nunito"/>
      <family val="0"/>
      <charset val="1"/>
    </font>
    <font>
      <b val="true"/>
      <sz val="18"/>
      <color rgb="FF00FFFF"/>
      <name val="Nunito"/>
      <family val="0"/>
      <charset val="1"/>
    </font>
    <font>
      <sz val="10"/>
      <color rgb="FFB6D7A8"/>
      <name val="Nunito"/>
      <family val="0"/>
      <charset val="1"/>
    </font>
    <font>
      <sz val="14"/>
      <color rgb="FF00FFFF"/>
      <name val="Nunito"/>
      <family val="0"/>
      <charset val="1"/>
    </font>
    <font>
      <sz val="10"/>
      <color rgb="FF00FFFF"/>
      <name val="Nunito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B2B2B2"/>
        <bgColor rgb="FFB7B7B7"/>
      </patternFill>
    </fill>
    <fill>
      <patternFill patternType="solid">
        <fgColor rgb="FFC9DAF8"/>
        <bgColor rgb="FFCCCCCC"/>
      </patternFill>
    </fill>
    <fill>
      <patternFill patternType="solid">
        <fgColor rgb="FF6FA8DC"/>
        <bgColor rgb="FF9FC5E8"/>
      </patternFill>
    </fill>
    <fill>
      <patternFill patternType="solid">
        <fgColor rgb="FFA2C4C9"/>
        <bgColor rgb="FF9FC5E8"/>
      </patternFill>
    </fill>
    <fill>
      <patternFill patternType="solid">
        <fgColor rgb="FFB4A7D6"/>
        <bgColor rgb="FFB2B2B2"/>
      </patternFill>
    </fill>
    <fill>
      <patternFill patternType="solid">
        <fgColor rgb="FFEFEFEF"/>
        <bgColor rgb="FFF3F3F3"/>
      </patternFill>
    </fill>
    <fill>
      <patternFill patternType="solid">
        <fgColor rgb="FFB4C7DC"/>
        <bgColor rgb="FFA2C4C9"/>
      </patternFill>
    </fill>
    <fill>
      <patternFill patternType="solid">
        <fgColor rgb="FFFF9900"/>
        <bgColor rgb="FFFFCC00"/>
      </patternFill>
    </fill>
    <fill>
      <patternFill patternType="solid">
        <fgColor rgb="FF93C47D"/>
        <bgColor rgb="FFA2C4C9"/>
      </patternFill>
    </fill>
    <fill>
      <patternFill patternType="solid">
        <fgColor rgb="FFE06666"/>
        <bgColor rgb="FFFF6600"/>
      </patternFill>
    </fill>
    <fill>
      <patternFill patternType="solid">
        <fgColor rgb="FFF3F3F3"/>
        <bgColor rgb="FFEFEFEF"/>
      </patternFill>
    </fill>
    <fill>
      <patternFill patternType="solid">
        <fgColor rgb="FFCCCCCC"/>
        <bgColor rgb="FFB4C7DC"/>
      </patternFill>
    </fill>
    <fill>
      <patternFill patternType="solid">
        <fgColor rgb="FFFFE599"/>
        <bgColor rgb="FFFFFF99"/>
      </patternFill>
    </fill>
    <fill>
      <patternFill patternType="solid">
        <fgColor rgb="FF434343"/>
        <bgColor rgb="FF333300"/>
      </patternFill>
    </fill>
    <fill>
      <patternFill patternType="solid">
        <fgColor rgb="FFB7B7B7"/>
        <bgColor rgb="FFB2B2B2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>
        <color rgb="FF9FC5E8"/>
      </left>
      <right/>
      <top/>
      <bottom style="thick">
        <color rgb="FF9FC5E8"/>
      </bottom>
      <diagonal/>
    </border>
    <border diagonalUp="false" diagonalDown="false">
      <left/>
      <right style="thick">
        <color rgb="FF9FC5E8"/>
      </right>
      <top/>
      <bottom style="thick">
        <color rgb="FF9FC5E8"/>
      </bottom>
      <diagonal/>
    </border>
    <border diagonalUp="false" diagonalDown="false">
      <left style="thick">
        <color rgb="FF9FC5E8"/>
      </left>
      <right/>
      <top style="thick">
        <color rgb="FF9FC5E8"/>
      </top>
      <bottom style="thick">
        <color rgb="FF9FC5E8"/>
      </bottom>
      <diagonal/>
    </border>
    <border diagonalUp="false" diagonalDown="false">
      <left/>
      <right style="thick">
        <color rgb="FF9FC5E8"/>
      </right>
      <top style="thick">
        <color rgb="FF9FC5E8"/>
      </top>
      <bottom/>
      <diagonal/>
    </border>
    <border diagonalUp="false" diagonalDown="false">
      <left/>
      <right style="thick">
        <color rgb="FF9FC5E8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45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75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75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3" xfId="0" applyFont="true" applyBorder="true" applyAlignment="true" applyProtection="false">
      <alignment horizontal="center" vertical="center" textRotation="75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A2C4C9"/>
      <rgbColor rgb="FF6FA8DC"/>
      <rgbColor rgb="FF993366"/>
      <rgbColor rgb="FFEFEFEF"/>
      <rgbColor rgb="FFCCCCCC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C7DC"/>
      <rgbColor rgb="FFB6D7A8"/>
      <rgbColor rgb="FFFFFF99"/>
      <rgbColor rgb="FF9FC5E8"/>
      <rgbColor rgb="FFFF99CC"/>
      <rgbColor rgb="FFB4A7D6"/>
      <rgbColor rgb="FFFFE599"/>
      <rgbColor rgb="FF3366FF"/>
      <rgbColor rgb="FF33CCCC"/>
      <rgbColor rgb="FF93C47D"/>
      <rgbColor rgb="FFFFCC00"/>
      <rgbColor rgb="FFFF9900"/>
      <rgbColor rgb="FFFF6600"/>
      <rgbColor rgb="FF666699"/>
      <rgbColor rgb="FFB2B2B2"/>
      <rgbColor rgb="FF003366"/>
      <rgbColor rgb="FF6AA84F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RowHeight="15.75" zeroHeight="false" outlineLevelRow="0" outlineLevelCol="0"/>
  <cols>
    <col collapsed="false" customWidth="true" hidden="false" outlineLevel="0" max="1" min="1" style="0" width="33.87"/>
    <col collapsed="false" customWidth="true" hidden="false" outlineLevel="0" max="2" min="2" style="0" width="10.25"/>
    <col collapsed="false" customWidth="true" hidden="false" outlineLevel="0" max="3" min="3" style="0" width="9.74"/>
    <col collapsed="false" customWidth="true" hidden="false" outlineLevel="0" max="4" min="4" style="0" width="6.01"/>
    <col collapsed="false" customWidth="true" hidden="false" outlineLevel="0" max="5" min="5" style="0" width="4.75"/>
    <col collapsed="false" customWidth="true" hidden="false" outlineLevel="0" max="6" min="6" style="0" width="4.88"/>
    <col collapsed="false" customWidth="true" hidden="false" outlineLevel="0" max="7" min="7" style="0" width="6.38"/>
    <col collapsed="false" customWidth="true" hidden="false" outlineLevel="0" max="8" min="8" style="0" width="3.99"/>
    <col collapsed="false" customWidth="true" hidden="false" outlineLevel="0" max="9" min="9" style="0" width="26"/>
    <col collapsed="false" customWidth="true" hidden="false" outlineLevel="0" max="10" min="10" style="0" width="8.13"/>
    <col collapsed="false" customWidth="true" hidden="false" outlineLevel="0" max="11" min="11" style="0" width="5.88"/>
    <col collapsed="false" customWidth="true" hidden="false" outlineLevel="0" max="12" min="12" style="0" width="13.63"/>
    <col collapsed="false" customWidth="true" hidden="false" outlineLevel="0" max="13" min="13" style="0" width="6.24"/>
    <col collapsed="false" customWidth="true" hidden="false" outlineLevel="0" max="14" min="14" style="0" width="14.24"/>
    <col collapsed="false" customWidth="true" hidden="false" outlineLevel="0" max="15" min="15" style="0" width="2"/>
    <col collapsed="false" customWidth="true" hidden="false" outlineLevel="0" max="16" min="16" style="0" width="15.13"/>
    <col collapsed="false" customWidth="true" hidden="false" outlineLevel="0" max="17" min="17" style="0" width="2"/>
    <col collapsed="false" customWidth="true" hidden="false" outlineLevel="0" max="18" min="18" style="0" width="10.76"/>
    <col collapsed="false" customWidth="true" hidden="false" outlineLevel="0" max="19" min="19" style="0" width="2"/>
    <col collapsed="false" customWidth="true" hidden="false" outlineLevel="0" max="20" min="20" style="0" width="10"/>
    <col collapsed="false" customWidth="true" hidden="false" outlineLevel="0" max="21" min="21" style="0" width="2"/>
    <col collapsed="false" customWidth="true" hidden="false" outlineLevel="0" max="22" min="22" style="0" width="10"/>
    <col collapsed="false" customWidth="true" hidden="false" outlineLevel="0" max="23" min="23" style="0" width="2"/>
    <col collapsed="false" customWidth="true" hidden="false" outlineLevel="0" max="24" min="24" style="0" width="11.88"/>
    <col collapsed="false" customWidth="true" hidden="false" outlineLevel="0" max="25" min="25" style="0" width="2"/>
    <col collapsed="false" customWidth="true" hidden="false" outlineLevel="0" max="26" min="26" style="0" width="8.25"/>
    <col collapsed="false" customWidth="true" hidden="false" outlineLevel="0" max="37" min="27" style="0" width="2.99"/>
    <col collapsed="false" customWidth="true" hidden="false" outlineLevel="0" max="1025" min="38" style="0" width="12.63"/>
  </cols>
  <sheetData>
    <row r="1" customFormat="false" ht="15.75" hidden="true" customHeight="fals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2</v>
      </c>
      <c r="J1" s="2" t="s">
        <v>1</v>
      </c>
      <c r="K1" s="2" t="s">
        <v>1</v>
      </c>
      <c r="L1" s="1" t="s">
        <v>3</v>
      </c>
      <c r="M1" s="3" t="s">
        <v>1</v>
      </c>
      <c r="N1" s="1" t="s">
        <v>0</v>
      </c>
      <c r="O1" s="1" t="s">
        <v>4</v>
      </c>
      <c r="P1" s="1" t="s">
        <v>5</v>
      </c>
      <c r="Q1" s="1" t="s">
        <v>4</v>
      </c>
      <c r="R1" s="1" t="s">
        <v>5</v>
      </c>
      <c r="S1" s="1" t="s">
        <v>4</v>
      </c>
      <c r="T1" s="1" t="s">
        <v>5</v>
      </c>
      <c r="U1" s="1" t="s">
        <v>4</v>
      </c>
      <c r="V1" s="1" t="s">
        <v>5</v>
      </c>
      <c r="W1" s="1" t="s">
        <v>4</v>
      </c>
      <c r="X1" s="1" t="s">
        <v>5</v>
      </c>
      <c r="Y1" s="1" t="s">
        <v>4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15.75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2" t="s">
        <v>15</v>
      </c>
      <c r="K2" s="2" t="s">
        <v>16</v>
      </c>
      <c r="L2" s="1" t="s">
        <v>17</v>
      </c>
      <c r="M2" s="3" t="s">
        <v>18</v>
      </c>
      <c r="N2" s="1" t="s">
        <v>19</v>
      </c>
      <c r="O2" s="1" t="s">
        <v>20</v>
      </c>
      <c r="P2" s="1" t="s">
        <v>21</v>
      </c>
      <c r="Q2" s="1" t="s">
        <v>20</v>
      </c>
      <c r="R2" s="1" t="s">
        <v>22</v>
      </c>
      <c r="S2" s="1" t="s">
        <v>20</v>
      </c>
      <c r="T2" s="1" t="s">
        <v>23</v>
      </c>
      <c r="U2" s="1" t="s">
        <v>20</v>
      </c>
      <c r="V2" s="1" t="s">
        <v>24</v>
      </c>
      <c r="W2" s="1" t="s">
        <v>20</v>
      </c>
      <c r="X2" s="1" t="s">
        <v>25</v>
      </c>
      <c r="Y2" s="1" t="s">
        <v>20</v>
      </c>
      <c r="Z2" s="4" t="s">
        <v>26</v>
      </c>
      <c r="AA2" s="5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</row>
    <row r="3" customFormat="false" ht="15.75" hidden="false" customHeight="false" outlineLevel="0" collapsed="false">
      <c r="A3" s="1" t="s">
        <v>38</v>
      </c>
      <c r="B3" s="1" t="n">
        <v>37</v>
      </c>
      <c r="C3" s="1" t="n">
        <v>150</v>
      </c>
      <c r="D3" s="1" t="s">
        <v>39</v>
      </c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2" t="n">
        <v>0.1</v>
      </c>
      <c r="K3" s="2" t="n">
        <v>0.5</v>
      </c>
      <c r="L3" s="1" t="n">
        <v>6</v>
      </c>
      <c r="M3" s="3" t="n">
        <v>1</v>
      </c>
      <c r="N3" s="1" t="s">
        <v>30</v>
      </c>
      <c r="O3" s="1" t="n">
        <v>2</v>
      </c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40</v>
      </c>
      <c r="AA3" s="7"/>
      <c r="AB3" s="1"/>
      <c r="AC3" s="1"/>
      <c r="AD3" s="1" t="n">
        <v>2</v>
      </c>
      <c r="AE3" s="1"/>
      <c r="AF3" s="1"/>
      <c r="AG3" s="1"/>
      <c r="AH3" s="1"/>
      <c r="AI3" s="1"/>
      <c r="AJ3" s="1"/>
      <c r="AK3" s="1"/>
    </row>
    <row r="4" customFormat="false" ht="15.75" hidden="false" customHeight="false" outlineLevel="0" collapsed="false">
      <c r="A4" s="1" t="s">
        <v>41</v>
      </c>
      <c r="B4" s="1" t="n">
        <v>56</v>
      </c>
      <c r="C4" s="1" t="n">
        <v>20</v>
      </c>
      <c r="D4" s="1" t="n">
        <v>15</v>
      </c>
      <c r="E4" s="1" t="n">
        <v>24</v>
      </c>
      <c r="F4" s="1" t="n">
        <v>25</v>
      </c>
      <c r="G4" s="1" t="n">
        <v>-3</v>
      </c>
      <c r="H4" s="1" t="s">
        <v>39</v>
      </c>
      <c r="I4" s="1" t="s">
        <v>42</v>
      </c>
      <c r="J4" s="2" t="n">
        <v>1.08</v>
      </c>
      <c r="K4" s="2" t="n">
        <v>1</v>
      </c>
      <c r="L4" s="1" t="n">
        <v>5</v>
      </c>
      <c r="M4" s="3" t="n">
        <v>1</v>
      </c>
      <c r="N4" s="1" t="s">
        <v>28</v>
      </c>
      <c r="O4" s="1" t="n">
        <v>1</v>
      </c>
      <c r="P4" s="1"/>
      <c r="Q4" s="1"/>
      <c r="R4" s="1"/>
      <c r="S4" s="1"/>
      <c r="T4" s="1"/>
      <c r="U4" s="1"/>
      <c r="V4" s="1"/>
      <c r="W4" s="1"/>
      <c r="X4" s="1" t="s">
        <v>27</v>
      </c>
      <c r="Y4" s="1" t="n">
        <v>1</v>
      </c>
      <c r="Z4" s="1" t="s">
        <v>40</v>
      </c>
      <c r="AA4" s="7" t="n">
        <v>1</v>
      </c>
      <c r="AB4" s="1" t="n">
        <v>1</v>
      </c>
      <c r="AC4" s="1"/>
      <c r="AD4" s="1"/>
      <c r="AE4" s="1"/>
      <c r="AF4" s="1"/>
      <c r="AG4" s="1"/>
      <c r="AH4" s="1"/>
      <c r="AI4" s="1"/>
      <c r="AJ4" s="1"/>
      <c r="AK4" s="1"/>
    </row>
    <row r="5" customFormat="false" ht="15.75" hidden="false" customHeight="false" outlineLevel="0" collapsed="false">
      <c r="A5" s="1" t="s">
        <v>43</v>
      </c>
      <c r="B5" s="1" t="n">
        <v>87</v>
      </c>
      <c r="C5" s="1" t="n">
        <v>10</v>
      </c>
      <c r="D5" s="1" t="n">
        <v>15</v>
      </c>
      <c r="E5" s="1" t="n">
        <v>32</v>
      </c>
      <c r="F5" s="1" t="n">
        <v>3</v>
      </c>
      <c r="G5" s="1" t="s">
        <v>39</v>
      </c>
      <c r="H5" s="1" t="s">
        <v>39</v>
      </c>
      <c r="I5" s="1" t="s">
        <v>39</v>
      </c>
      <c r="J5" s="2" t="n">
        <v>0.35</v>
      </c>
      <c r="K5" s="2" t="n">
        <v>0.31</v>
      </c>
      <c r="L5" s="1" t="n">
        <v>7</v>
      </c>
      <c r="M5" s="3" t="n">
        <v>1</v>
      </c>
      <c r="N5" s="1" t="s">
        <v>28</v>
      </c>
      <c r="O5" s="1" t="n">
        <v>2</v>
      </c>
      <c r="P5" s="1" t="s">
        <v>29</v>
      </c>
      <c r="Q5" s="1" t="n">
        <v>1</v>
      </c>
      <c r="R5" s="1"/>
      <c r="S5" s="1"/>
      <c r="T5" s="1"/>
      <c r="U5" s="1"/>
      <c r="V5" s="1"/>
      <c r="W5" s="1"/>
      <c r="X5" s="1"/>
      <c r="Y5" s="1"/>
      <c r="Z5" s="1" t="s">
        <v>40</v>
      </c>
      <c r="AA5" s="7"/>
      <c r="AB5" s="1" t="n">
        <v>2</v>
      </c>
      <c r="AC5" s="1" t="n">
        <v>1</v>
      </c>
      <c r="AD5" s="1"/>
      <c r="AE5" s="1"/>
      <c r="AF5" s="1"/>
      <c r="AG5" s="1"/>
      <c r="AH5" s="1"/>
      <c r="AI5" s="1"/>
      <c r="AJ5" s="1"/>
      <c r="AK5" s="1"/>
    </row>
    <row r="6" customFormat="false" ht="15.75" hidden="false" customHeight="false" outlineLevel="0" collapsed="false">
      <c r="A6" s="1" t="s">
        <v>28</v>
      </c>
      <c r="B6" s="1" t="n">
        <v>25</v>
      </c>
      <c r="C6" s="1" t="n">
        <v>24</v>
      </c>
      <c r="D6" s="1" t="n">
        <v>5</v>
      </c>
      <c r="E6" s="1" t="n">
        <v>18</v>
      </c>
      <c r="F6" s="1" t="n">
        <v>9</v>
      </c>
      <c r="G6" s="1" t="s">
        <v>39</v>
      </c>
      <c r="H6" s="1" t="s">
        <v>39</v>
      </c>
      <c r="I6" s="1" t="s">
        <v>39</v>
      </c>
      <c r="J6" s="2" t="n">
        <v>0.1</v>
      </c>
      <c r="K6" s="2" t="n">
        <v>0.2</v>
      </c>
      <c r="L6" s="1" t="n">
        <v>7</v>
      </c>
      <c r="M6" s="3" t="n">
        <v>1</v>
      </c>
      <c r="N6" s="1" t="s">
        <v>29</v>
      </c>
      <c r="O6" s="1" t="n">
        <v>1</v>
      </c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40</v>
      </c>
      <c r="AA6" s="7"/>
      <c r="AB6" s="1"/>
      <c r="AC6" s="1" t="n">
        <v>1</v>
      </c>
      <c r="AD6" s="1"/>
      <c r="AE6" s="1"/>
      <c r="AF6" s="1"/>
      <c r="AG6" s="1"/>
      <c r="AH6" s="1"/>
      <c r="AI6" s="1"/>
      <c r="AJ6" s="1"/>
      <c r="AK6" s="1"/>
    </row>
    <row r="7" customFormat="false" ht="15.75" hidden="false" customHeight="false" outlineLevel="0" collapsed="false">
      <c r="A7" s="1" t="s">
        <v>44</v>
      </c>
      <c r="B7" s="1" t="n">
        <v>62</v>
      </c>
      <c r="C7" s="1" t="n">
        <v>90</v>
      </c>
      <c r="D7" s="1" t="s">
        <v>39</v>
      </c>
      <c r="E7" s="1" t="n">
        <v>35</v>
      </c>
      <c r="F7" s="1" t="n">
        <v>20</v>
      </c>
      <c r="G7" s="1" t="s">
        <v>39</v>
      </c>
      <c r="H7" s="1" t="s">
        <v>39</v>
      </c>
      <c r="I7" s="1" t="s">
        <v>39</v>
      </c>
      <c r="J7" s="2" t="n">
        <v>0.1</v>
      </c>
      <c r="K7" s="2" t="n">
        <v>0.5</v>
      </c>
      <c r="L7" s="1" t="n">
        <v>12</v>
      </c>
      <c r="M7" s="3" t="n">
        <v>1</v>
      </c>
      <c r="N7" s="1" t="s">
        <v>28</v>
      </c>
      <c r="O7" s="1" t="n">
        <v>2</v>
      </c>
      <c r="P7" s="1"/>
      <c r="Q7" s="1"/>
      <c r="R7" s="1"/>
      <c r="S7" s="1"/>
      <c r="T7" s="1"/>
      <c r="U7" s="1"/>
      <c r="V7" s="1"/>
      <c r="W7" s="1"/>
      <c r="X7" s="1"/>
      <c r="Y7" s="1"/>
      <c r="Z7" s="1" t="s">
        <v>40</v>
      </c>
      <c r="AA7" s="7"/>
      <c r="AB7" s="1" t="n">
        <v>2</v>
      </c>
      <c r="AC7" s="1"/>
      <c r="AD7" s="1"/>
      <c r="AE7" s="1"/>
      <c r="AF7" s="1"/>
      <c r="AG7" s="1"/>
      <c r="AH7" s="1"/>
      <c r="AI7" s="1"/>
      <c r="AJ7" s="1"/>
      <c r="AK7" s="1"/>
    </row>
    <row r="8" customFormat="false" ht="15.75" hidden="false" customHeight="false" outlineLevel="0" collapsed="false">
      <c r="A8" s="1" t="s">
        <v>45</v>
      </c>
      <c r="B8" s="1" t="n">
        <v>101</v>
      </c>
      <c r="C8" s="1" t="n">
        <v>48</v>
      </c>
      <c r="D8" s="1" t="n">
        <v>18</v>
      </c>
      <c r="E8" s="1" t="n">
        <v>32</v>
      </c>
      <c r="F8" s="1" t="n">
        <v>13</v>
      </c>
      <c r="G8" s="1" t="s">
        <v>39</v>
      </c>
      <c r="H8" s="1" t="s">
        <v>39</v>
      </c>
      <c r="I8" s="1" t="s">
        <v>39</v>
      </c>
      <c r="J8" s="2" t="n">
        <v>0.95</v>
      </c>
      <c r="K8" s="2" t="n">
        <v>0.85</v>
      </c>
      <c r="L8" s="1" t="n">
        <v>7</v>
      </c>
      <c r="M8" s="3" t="n">
        <v>1</v>
      </c>
      <c r="N8" s="1" t="s">
        <v>41</v>
      </c>
      <c r="O8" s="1" t="n">
        <v>1</v>
      </c>
      <c r="P8" s="1"/>
      <c r="Q8" s="1"/>
      <c r="R8" s="1"/>
      <c r="S8" s="1"/>
      <c r="T8" s="1"/>
      <c r="U8" s="1"/>
      <c r="V8" s="1"/>
      <c r="W8" s="1"/>
      <c r="X8" s="1"/>
      <c r="Y8" s="1"/>
      <c r="Z8" s="1" t="s">
        <v>40</v>
      </c>
      <c r="AA8" s="7" t="n">
        <v>1</v>
      </c>
      <c r="AB8" s="1" t="n">
        <v>1</v>
      </c>
      <c r="AC8" s="1"/>
      <c r="AD8" s="1"/>
      <c r="AE8" s="1"/>
      <c r="AF8" s="1"/>
      <c r="AG8" s="1"/>
      <c r="AH8" s="1"/>
      <c r="AI8" s="1"/>
      <c r="AJ8" s="1"/>
      <c r="AK8" s="1"/>
    </row>
    <row r="9" customFormat="false" ht="15.75" hidden="false" customHeight="false" outlineLevel="0" collapsed="false">
      <c r="A9" s="1" t="s">
        <v>46</v>
      </c>
      <c r="B9" s="1" t="n">
        <v>59</v>
      </c>
      <c r="C9" s="1" t="n">
        <v>113</v>
      </c>
      <c r="D9" s="1" t="n">
        <v>6</v>
      </c>
      <c r="E9" s="1" t="n">
        <v>58</v>
      </c>
      <c r="F9" s="1" t="n">
        <v>0</v>
      </c>
      <c r="G9" s="1" t="s">
        <v>39</v>
      </c>
      <c r="H9" s="1" t="s">
        <v>39</v>
      </c>
      <c r="I9" s="1" t="s">
        <v>39</v>
      </c>
      <c r="J9" s="2" t="n">
        <v>0.15</v>
      </c>
      <c r="K9" s="2" t="n">
        <v>3.2</v>
      </c>
      <c r="L9" s="1" t="n">
        <v>22</v>
      </c>
      <c r="M9" s="3" t="n">
        <v>1</v>
      </c>
      <c r="N9" s="1" t="s">
        <v>38</v>
      </c>
      <c r="O9" s="1" t="n">
        <v>1</v>
      </c>
      <c r="P9" s="1"/>
      <c r="Q9" s="1"/>
      <c r="R9" s="1"/>
      <c r="S9" s="1"/>
      <c r="T9" s="1"/>
      <c r="U9" s="1"/>
      <c r="V9" s="1"/>
      <c r="W9" s="1"/>
      <c r="X9" s="1" t="s">
        <v>27</v>
      </c>
      <c r="Y9" s="1" t="n">
        <v>1</v>
      </c>
      <c r="Z9" s="1" t="s">
        <v>40</v>
      </c>
      <c r="AA9" s="7" t="n">
        <v>1</v>
      </c>
      <c r="AB9" s="1"/>
      <c r="AC9" s="1"/>
      <c r="AD9" s="1" t="n">
        <v>2</v>
      </c>
      <c r="AE9" s="1"/>
      <c r="AF9" s="1"/>
      <c r="AG9" s="1"/>
      <c r="AH9" s="1"/>
      <c r="AI9" s="1"/>
      <c r="AJ9" s="1"/>
      <c r="AK9" s="1"/>
    </row>
    <row r="10" customFormat="false" ht="15.75" hidden="false" customHeight="false" outlineLevel="0" collapsed="false">
      <c r="A10" s="1" t="s">
        <v>47</v>
      </c>
      <c r="B10" s="1" t="n">
        <v>25</v>
      </c>
      <c r="C10" s="1" t="n">
        <v>35</v>
      </c>
      <c r="D10" s="1" t="n">
        <v>14</v>
      </c>
      <c r="E10" s="1" t="n">
        <v>32</v>
      </c>
      <c r="F10" s="1" t="n">
        <v>6</v>
      </c>
      <c r="G10" s="1" t="n">
        <v>1</v>
      </c>
      <c r="H10" s="1" t="s">
        <v>39</v>
      </c>
      <c r="I10" s="1" t="s">
        <v>39</v>
      </c>
      <c r="J10" s="2" t="n">
        <v>0.1</v>
      </c>
      <c r="K10" s="2" t="n">
        <v>0.25</v>
      </c>
      <c r="L10" s="1" t="n">
        <v>8</v>
      </c>
      <c r="M10" s="3" t="n">
        <v>1</v>
      </c>
      <c r="N10" s="1" t="s">
        <v>29</v>
      </c>
      <c r="O10" s="1" t="n">
        <v>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40</v>
      </c>
      <c r="AA10" s="7"/>
      <c r="AB10" s="1"/>
      <c r="AC10" s="1" t="n">
        <v>1</v>
      </c>
      <c r="AD10" s="1"/>
      <c r="AE10" s="1"/>
      <c r="AF10" s="1"/>
      <c r="AG10" s="1"/>
      <c r="AH10" s="1"/>
      <c r="AI10" s="1"/>
      <c r="AJ10" s="1"/>
      <c r="AK10" s="1"/>
    </row>
    <row r="11" customFormat="false" ht="15.75" hidden="false" customHeight="false" outlineLevel="0" collapsed="false">
      <c r="A11" s="1" t="s">
        <v>48</v>
      </c>
      <c r="B11" s="1" t="n">
        <v>107</v>
      </c>
      <c r="C11" s="1" t="n">
        <v>20</v>
      </c>
      <c r="D11" s="1" t="n">
        <v>24</v>
      </c>
      <c r="E11" s="1" t="n">
        <v>64</v>
      </c>
      <c r="F11" s="1" t="n">
        <v>12</v>
      </c>
      <c r="G11" s="1" t="n">
        <v>-3</v>
      </c>
      <c r="H11" s="1" t="s">
        <v>39</v>
      </c>
      <c r="I11" s="1" t="s">
        <v>39</v>
      </c>
      <c r="J11" s="2" t="n">
        <v>0.8</v>
      </c>
      <c r="K11" s="2" t="n">
        <v>1.1</v>
      </c>
      <c r="L11" s="1" t="n">
        <v>8</v>
      </c>
      <c r="M11" s="3" t="n">
        <v>1</v>
      </c>
      <c r="N11" s="1" t="s">
        <v>30</v>
      </c>
      <c r="O11" s="1" t="n">
        <v>2</v>
      </c>
      <c r="P11" s="1" t="s">
        <v>41</v>
      </c>
      <c r="Q11" s="1" t="n">
        <v>1</v>
      </c>
      <c r="R11" s="1"/>
      <c r="S11" s="1"/>
      <c r="T11" s="1"/>
      <c r="U11" s="1"/>
      <c r="V11" s="1"/>
      <c r="W11" s="1"/>
      <c r="X11" s="1"/>
      <c r="Y11" s="1"/>
      <c r="Z11" s="1" t="s">
        <v>40</v>
      </c>
      <c r="AA11" s="7" t="n">
        <v>1</v>
      </c>
      <c r="AB11" s="1" t="n">
        <v>1</v>
      </c>
      <c r="AC11" s="1"/>
      <c r="AD11" s="1" t="n">
        <v>2</v>
      </c>
      <c r="AE11" s="1"/>
      <c r="AF11" s="1"/>
      <c r="AG11" s="1"/>
      <c r="AH11" s="1"/>
      <c r="AI11" s="1"/>
      <c r="AJ11" s="1"/>
      <c r="AK11" s="1"/>
    </row>
    <row r="12" customFormat="false" ht="15.75" hidden="false" customHeight="false" outlineLevel="0" collapsed="false">
      <c r="A12" s="1" t="s">
        <v>49</v>
      </c>
      <c r="B12" s="1" t="n">
        <v>108</v>
      </c>
      <c r="C12" s="1" t="n">
        <v>13</v>
      </c>
      <c r="D12" s="1" t="n">
        <v>12</v>
      </c>
      <c r="E12" s="1" t="n">
        <v>52</v>
      </c>
      <c r="F12" s="1" t="n">
        <v>3</v>
      </c>
      <c r="G12" s="1" t="n">
        <v>3</v>
      </c>
      <c r="H12" s="1" t="s">
        <v>39</v>
      </c>
      <c r="I12" s="1" t="s">
        <v>39</v>
      </c>
      <c r="J12" s="2" t="n">
        <v>0.24</v>
      </c>
      <c r="K12" s="2" t="n">
        <v>0.27</v>
      </c>
      <c r="L12" s="1" t="n">
        <v>11</v>
      </c>
      <c r="M12" s="3" t="n">
        <v>1</v>
      </c>
      <c r="N12" s="1" t="s">
        <v>43</v>
      </c>
      <c r="O12" s="1" t="n">
        <v>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40</v>
      </c>
      <c r="AA12" s="7"/>
      <c r="AB12" s="1" t="n">
        <v>2</v>
      </c>
      <c r="AC12" s="1" t="n">
        <v>1</v>
      </c>
      <c r="AD12" s="1"/>
      <c r="AE12" s="1"/>
      <c r="AF12" s="1"/>
      <c r="AG12" s="1"/>
      <c r="AH12" s="1"/>
      <c r="AI12" s="1"/>
      <c r="AJ12" s="1"/>
      <c r="AK12" s="1"/>
    </row>
    <row r="13" customFormat="false" ht="15.75" hidden="false" customHeight="false" outlineLevel="0" collapsed="false">
      <c r="A13" s="1" t="s">
        <v>50</v>
      </c>
      <c r="B13" s="1" t="n">
        <v>146</v>
      </c>
      <c r="C13" s="1" t="n">
        <v>21</v>
      </c>
      <c r="D13" s="1" t="n">
        <v>34</v>
      </c>
      <c r="E13" s="1" t="n">
        <v>76</v>
      </c>
      <c r="F13" s="1" t="n">
        <v>10</v>
      </c>
      <c r="G13" s="1" t="n">
        <v>5</v>
      </c>
      <c r="H13" s="1" t="s">
        <v>39</v>
      </c>
      <c r="I13" s="1" t="s">
        <v>39</v>
      </c>
      <c r="J13" s="2" t="n">
        <v>0.1</v>
      </c>
      <c r="K13" s="2" t="n">
        <v>0.5</v>
      </c>
      <c r="L13" s="1" t="n">
        <v>20</v>
      </c>
      <c r="M13" s="3" t="n">
        <v>1</v>
      </c>
      <c r="N13" s="1" t="s">
        <v>43</v>
      </c>
      <c r="O13" s="1" t="n">
        <v>1</v>
      </c>
      <c r="P13" s="1" t="s">
        <v>51</v>
      </c>
      <c r="Q13" s="1" t="n">
        <v>1</v>
      </c>
      <c r="R13" s="1"/>
      <c r="S13" s="1"/>
      <c r="T13" s="1"/>
      <c r="U13" s="1"/>
      <c r="V13" s="1"/>
      <c r="W13" s="1"/>
      <c r="X13" s="1"/>
      <c r="Y13" s="1"/>
      <c r="Z13" s="1" t="s">
        <v>40</v>
      </c>
      <c r="AA13" s="7"/>
      <c r="AB13" s="1" t="n">
        <v>2</v>
      </c>
      <c r="AC13" s="1" t="n">
        <v>1</v>
      </c>
      <c r="AD13" s="1"/>
      <c r="AE13" s="1"/>
      <c r="AF13" s="1" t="n">
        <v>1</v>
      </c>
      <c r="AG13" s="1"/>
      <c r="AH13" s="1"/>
      <c r="AI13" s="1"/>
      <c r="AJ13" s="1"/>
      <c r="AK13" s="1"/>
    </row>
    <row r="14" customFormat="false" ht="15.75" hidden="false" customHeight="false" outlineLevel="0" collapsed="false">
      <c r="A14" s="1" t="s">
        <v>52</v>
      </c>
      <c r="B14" s="1" t="n">
        <v>140</v>
      </c>
      <c r="C14" s="1" t="n">
        <v>166</v>
      </c>
      <c r="D14" s="1" t="n">
        <v>18</v>
      </c>
      <c r="E14" s="1" t="n">
        <v>48</v>
      </c>
      <c r="F14" s="1" t="n">
        <v>2</v>
      </c>
      <c r="G14" s="1" t="s">
        <v>39</v>
      </c>
      <c r="H14" s="1" t="s">
        <v>39</v>
      </c>
      <c r="I14" s="1" t="s">
        <v>39</v>
      </c>
      <c r="J14" s="2" t="n">
        <v>0.28</v>
      </c>
      <c r="K14" s="2" t="n">
        <v>0.3</v>
      </c>
      <c r="L14" s="1" t="n">
        <v>18</v>
      </c>
      <c r="M14" s="3" t="n">
        <v>1</v>
      </c>
      <c r="N14" s="1" t="s">
        <v>43</v>
      </c>
      <c r="O14" s="1" t="n">
        <v>1</v>
      </c>
      <c r="P14" s="1" t="s">
        <v>31</v>
      </c>
      <c r="Q14" s="1" t="n">
        <v>1</v>
      </c>
      <c r="R14" s="1"/>
      <c r="S14" s="1"/>
      <c r="T14" s="1"/>
      <c r="U14" s="1"/>
      <c r="V14" s="1"/>
      <c r="W14" s="1"/>
      <c r="X14" s="1"/>
      <c r="Y14" s="1"/>
      <c r="Z14" s="1" t="s">
        <v>40</v>
      </c>
      <c r="AA14" s="7"/>
      <c r="AB14" s="1" t="n">
        <v>2</v>
      </c>
      <c r="AC14" s="1" t="n">
        <v>1</v>
      </c>
      <c r="AD14" s="1"/>
      <c r="AE14" s="1" t="n">
        <v>1</v>
      </c>
      <c r="AF14" s="1"/>
      <c r="AG14" s="1"/>
      <c r="AH14" s="1"/>
      <c r="AI14" s="1"/>
      <c r="AJ14" s="1"/>
      <c r="AK14" s="1"/>
    </row>
    <row r="15" customFormat="false" ht="15.75" hidden="false" customHeight="false" outlineLevel="0" collapsed="false">
      <c r="A15" s="1" t="s">
        <v>53</v>
      </c>
      <c r="B15" s="1" t="n">
        <v>177</v>
      </c>
      <c r="C15" s="1" t="n">
        <v>106</v>
      </c>
      <c r="D15" s="1" t="n">
        <v>18</v>
      </c>
      <c r="E15" s="1" t="n">
        <v>92</v>
      </c>
      <c r="F15" s="1" t="n">
        <v>5</v>
      </c>
      <c r="G15" s="1" t="n">
        <v>2</v>
      </c>
      <c r="H15" s="1" t="s">
        <v>39</v>
      </c>
      <c r="I15" s="1" t="s">
        <v>39</v>
      </c>
      <c r="J15" s="2" t="n">
        <v>0.1</v>
      </c>
      <c r="K15" s="2" t="n">
        <v>0.5</v>
      </c>
      <c r="L15" s="1" t="n">
        <v>21</v>
      </c>
      <c r="M15" s="3" t="n">
        <v>1</v>
      </c>
      <c r="N15" s="1" t="s">
        <v>43</v>
      </c>
      <c r="O15" s="1" t="n">
        <v>1</v>
      </c>
      <c r="P15" s="1" t="s">
        <v>51</v>
      </c>
      <c r="Q15" s="1" t="n">
        <v>1</v>
      </c>
      <c r="R15" s="1" t="s">
        <v>31</v>
      </c>
      <c r="S15" s="1" t="n">
        <v>1</v>
      </c>
      <c r="T15" s="1"/>
      <c r="U15" s="1"/>
      <c r="V15" s="1"/>
      <c r="W15" s="1"/>
      <c r="X15" s="1"/>
      <c r="Y15" s="1"/>
      <c r="Z15" s="1" t="s">
        <v>40</v>
      </c>
      <c r="AA15" s="7"/>
      <c r="AB15" s="1" t="n">
        <v>2</v>
      </c>
      <c r="AC15" s="1" t="n">
        <v>1</v>
      </c>
      <c r="AD15" s="1"/>
      <c r="AE15" s="1" t="n">
        <v>1</v>
      </c>
      <c r="AF15" s="1" t="n">
        <v>1</v>
      </c>
      <c r="AG15" s="1"/>
      <c r="AH15" s="1"/>
      <c r="AI15" s="1"/>
      <c r="AJ15" s="1"/>
      <c r="AK15" s="1"/>
    </row>
    <row r="16" customFormat="false" ht="15.75" hidden="false" customHeight="false" outlineLevel="0" collapsed="false">
      <c r="A16" s="1" t="s">
        <v>54</v>
      </c>
      <c r="B16" s="1" t="n">
        <v>62</v>
      </c>
      <c r="C16" s="1" t="s">
        <v>39</v>
      </c>
      <c r="D16" s="1" t="n">
        <v>43</v>
      </c>
      <c r="E16" s="1" t="n">
        <v>2</v>
      </c>
      <c r="F16" s="1" t="n">
        <v>40</v>
      </c>
      <c r="G16" s="1" t="n">
        <v>-8</v>
      </c>
      <c r="H16" s="1" t="s">
        <v>39</v>
      </c>
      <c r="I16" s="1" t="s">
        <v>39</v>
      </c>
      <c r="J16" s="2" t="n">
        <v>1.5</v>
      </c>
      <c r="K16" s="2" t="n">
        <v>1.1</v>
      </c>
      <c r="L16" s="1" t="n">
        <v>9</v>
      </c>
      <c r="M16" s="3" t="n">
        <v>1</v>
      </c>
      <c r="N16" s="1" t="s">
        <v>34</v>
      </c>
      <c r="O16" s="1" t="n">
        <v>2</v>
      </c>
      <c r="P16" s="1"/>
      <c r="Q16" s="1"/>
      <c r="R16" s="1"/>
      <c r="S16" s="1"/>
      <c r="T16" s="1"/>
      <c r="U16" s="1"/>
      <c r="V16" s="1"/>
      <c r="W16" s="1"/>
      <c r="X16" s="1" t="s">
        <v>27</v>
      </c>
      <c r="Y16" s="1" t="n">
        <v>1</v>
      </c>
      <c r="Z16" s="1" t="s">
        <v>40</v>
      </c>
      <c r="AA16" s="7" t="n">
        <v>1</v>
      </c>
      <c r="AB16" s="1"/>
      <c r="AC16" s="1"/>
      <c r="AD16" s="1"/>
      <c r="AE16" s="1"/>
      <c r="AF16" s="1"/>
      <c r="AG16" s="1"/>
      <c r="AH16" s="1" t="n">
        <v>2</v>
      </c>
      <c r="AI16" s="1"/>
      <c r="AJ16" s="1"/>
      <c r="AK16" s="1"/>
    </row>
    <row r="17" customFormat="false" ht="15.75" hidden="false" customHeight="false" outlineLevel="0" collapsed="false">
      <c r="A17" s="1" t="s">
        <v>55</v>
      </c>
      <c r="B17" s="1" t="n">
        <v>75</v>
      </c>
      <c r="C17" s="1" t="s">
        <v>39</v>
      </c>
      <c r="D17" s="1" t="s">
        <v>39</v>
      </c>
      <c r="E17" s="1" t="s">
        <v>39</v>
      </c>
      <c r="F17" s="1" t="n">
        <v>57</v>
      </c>
      <c r="G17" s="1" t="n">
        <v>6</v>
      </c>
      <c r="H17" s="1" t="s">
        <v>39</v>
      </c>
      <c r="I17" s="1" t="s">
        <v>56</v>
      </c>
      <c r="J17" s="2" t="n">
        <v>0.5</v>
      </c>
      <c r="K17" s="2" t="n">
        <v>0.5</v>
      </c>
      <c r="L17" s="1" t="n">
        <v>25</v>
      </c>
      <c r="M17" s="3" t="n">
        <v>1</v>
      </c>
      <c r="N17" s="1" t="s">
        <v>37</v>
      </c>
      <c r="O17" s="1" t="n">
        <v>2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40</v>
      </c>
      <c r="AA17" s="7"/>
      <c r="AB17" s="1"/>
      <c r="AC17" s="1"/>
      <c r="AD17" s="1"/>
      <c r="AE17" s="1"/>
      <c r="AF17" s="1"/>
      <c r="AG17" s="1"/>
      <c r="AH17" s="1"/>
      <c r="AI17" s="1"/>
      <c r="AJ17" s="1"/>
      <c r="AK17" s="1" t="n">
        <v>2</v>
      </c>
    </row>
    <row r="18" customFormat="false" ht="15.75" hidden="false" customHeight="false" outlineLevel="0" collapsed="false">
      <c r="A18" s="1" t="s">
        <v>57</v>
      </c>
      <c r="B18" s="1" t="n">
        <v>50</v>
      </c>
      <c r="C18" s="1" t="s">
        <v>39</v>
      </c>
      <c r="D18" s="1" t="s">
        <v>39</v>
      </c>
      <c r="E18" s="1" t="s">
        <v>39</v>
      </c>
      <c r="F18" s="1" t="n">
        <v>150</v>
      </c>
      <c r="G18" s="1" t="s">
        <v>39</v>
      </c>
      <c r="H18" s="1" t="s">
        <v>39</v>
      </c>
      <c r="I18" s="1" t="s">
        <v>39</v>
      </c>
      <c r="J18" s="2" t="n">
        <v>0.5</v>
      </c>
      <c r="K18" s="2" t="n">
        <v>0.5</v>
      </c>
      <c r="L18" s="1" t="n">
        <v>9</v>
      </c>
      <c r="M18" s="3" t="n">
        <v>1</v>
      </c>
      <c r="N18" s="1" t="s">
        <v>36</v>
      </c>
      <c r="O18" s="1" t="n">
        <v>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40</v>
      </c>
      <c r="AA18" s="7"/>
      <c r="AB18" s="1"/>
      <c r="AC18" s="1"/>
      <c r="AD18" s="1"/>
      <c r="AE18" s="1"/>
      <c r="AF18" s="1"/>
      <c r="AG18" s="1"/>
      <c r="AH18" s="1"/>
      <c r="AI18" s="1"/>
      <c r="AJ18" s="1" t="n">
        <v>2</v>
      </c>
      <c r="AK18" s="1"/>
    </row>
    <row r="19" customFormat="false" ht="15.75" hidden="false" customHeight="false" outlineLevel="0" collapsed="false">
      <c r="A19" s="1" t="s">
        <v>58</v>
      </c>
      <c r="B19" s="1" t="n">
        <v>50</v>
      </c>
      <c r="C19" s="1" t="n">
        <v>80</v>
      </c>
      <c r="D19" s="1" t="n">
        <v>25</v>
      </c>
      <c r="E19" s="1" t="s">
        <v>39</v>
      </c>
      <c r="F19" s="1" t="n">
        <v>85</v>
      </c>
      <c r="G19" s="1" t="n">
        <v>-3</v>
      </c>
      <c r="H19" s="1" t="s">
        <v>39</v>
      </c>
      <c r="I19" s="1" t="s">
        <v>59</v>
      </c>
      <c r="J19" s="2" t="n">
        <v>1</v>
      </c>
      <c r="K19" s="2" t="n">
        <v>1</v>
      </c>
      <c r="L19" s="1" t="n">
        <v>12</v>
      </c>
      <c r="M19" s="3" t="n">
        <v>1</v>
      </c>
      <c r="N19" s="1" t="s">
        <v>34</v>
      </c>
      <c r="O19" s="1" t="n">
        <v>2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40</v>
      </c>
      <c r="AA19" s="7"/>
      <c r="AB19" s="1"/>
      <c r="AC19" s="1"/>
      <c r="AD19" s="1"/>
      <c r="AE19" s="1"/>
      <c r="AF19" s="1"/>
      <c r="AG19" s="1"/>
      <c r="AH19" s="1" t="n">
        <v>2</v>
      </c>
      <c r="AI19" s="1"/>
      <c r="AJ19" s="1"/>
      <c r="AK19" s="1"/>
    </row>
    <row r="20" customFormat="false" ht="15.75" hidden="false" customHeight="false" outlineLevel="0" collapsed="false">
      <c r="A20" s="1" t="s">
        <v>60</v>
      </c>
      <c r="B20" s="1" t="n">
        <v>50</v>
      </c>
      <c r="C20" s="1" t="n">
        <v>80</v>
      </c>
      <c r="D20" s="1" t="n">
        <v>41</v>
      </c>
      <c r="E20" s="1" t="s">
        <v>39</v>
      </c>
      <c r="F20" s="1" t="n">
        <v>40</v>
      </c>
      <c r="G20" s="1" t="n">
        <v>-3</v>
      </c>
      <c r="H20" s="1" t="s">
        <v>39</v>
      </c>
      <c r="I20" s="1" t="s">
        <v>59</v>
      </c>
      <c r="J20" s="2" t="n">
        <v>1</v>
      </c>
      <c r="K20" s="2" t="n">
        <v>1</v>
      </c>
      <c r="L20" s="1" t="n">
        <v>10</v>
      </c>
      <c r="M20" s="3" t="n">
        <v>1</v>
      </c>
      <c r="N20" s="1" t="s">
        <v>33</v>
      </c>
      <c r="O20" s="1" t="n">
        <v>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40</v>
      </c>
      <c r="AA20" s="7"/>
      <c r="AB20" s="1"/>
      <c r="AC20" s="1"/>
      <c r="AD20" s="1"/>
      <c r="AE20" s="1"/>
      <c r="AF20" s="1"/>
      <c r="AG20" s="1" t="n">
        <v>2</v>
      </c>
      <c r="AH20" s="1"/>
      <c r="AI20" s="1"/>
      <c r="AJ20" s="1"/>
      <c r="AK20" s="1"/>
    </row>
    <row r="21" customFormat="false" ht="15.75" hidden="false" customHeight="false" outlineLevel="0" collapsed="false">
      <c r="A21" s="1" t="s">
        <v>61</v>
      </c>
      <c r="B21" s="1" t="n">
        <v>50</v>
      </c>
      <c r="C21" s="1" t="n">
        <v>70</v>
      </c>
      <c r="D21" s="1" t="n">
        <v>43</v>
      </c>
      <c r="E21" s="1" t="s">
        <v>39</v>
      </c>
      <c r="F21" s="1" t="n">
        <v>35</v>
      </c>
      <c r="G21" s="1" t="n">
        <v>-3</v>
      </c>
      <c r="H21" s="1" t="s">
        <v>39</v>
      </c>
      <c r="I21" s="1" t="s">
        <v>59</v>
      </c>
      <c r="J21" s="2" t="n">
        <v>1</v>
      </c>
      <c r="K21" s="2" t="n">
        <v>1</v>
      </c>
      <c r="L21" s="1" t="n">
        <v>12</v>
      </c>
      <c r="M21" s="3" t="n">
        <v>1</v>
      </c>
      <c r="N21" s="1" t="s">
        <v>29</v>
      </c>
      <c r="O21" s="1" t="n">
        <v>2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 t="s">
        <v>40</v>
      </c>
      <c r="AA21" s="7"/>
      <c r="AB21" s="1"/>
      <c r="AC21" s="1" t="n">
        <v>2</v>
      </c>
      <c r="AD21" s="1"/>
      <c r="AE21" s="1"/>
      <c r="AF21" s="1"/>
      <c r="AG21" s="1"/>
      <c r="AH21" s="1"/>
      <c r="AI21" s="1"/>
      <c r="AJ21" s="1"/>
      <c r="AK21" s="1"/>
    </row>
    <row r="22" customFormat="false" ht="15.75" hidden="false" customHeight="false" outlineLevel="0" collapsed="false">
      <c r="A22" s="1" t="s">
        <v>62</v>
      </c>
      <c r="B22" s="1" t="n">
        <v>132</v>
      </c>
      <c r="C22" s="1" t="s">
        <v>39</v>
      </c>
      <c r="D22" s="1" t="n">
        <v>20</v>
      </c>
      <c r="E22" s="1" t="n">
        <v>18</v>
      </c>
      <c r="F22" s="1" t="n">
        <v>99</v>
      </c>
      <c r="G22" s="1" t="n">
        <v>8</v>
      </c>
      <c r="H22" s="1" t="s">
        <v>39</v>
      </c>
      <c r="I22" s="1" t="s">
        <v>63</v>
      </c>
      <c r="J22" s="2" t="n">
        <v>0.5</v>
      </c>
      <c r="K22" s="2" t="n">
        <v>0.5</v>
      </c>
      <c r="L22" s="1" t="n">
        <v>25</v>
      </c>
      <c r="M22" s="3" t="n">
        <v>1</v>
      </c>
      <c r="N22" s="1" t="s">
        <v>36</v>
      </c>
      <c r="O22" s="1" t="n">
        <v>2</v>
      </c>
      <c r="P22" s="1" t="s">
        <v>41</v>
      </c>
      <c r="Q22" s="1" t="n">
        <v>1</v>
      </c>
      <c r="R22" s="1"/>
      <c r="S22" s="1"/>
      <c r="T22" s="1"/>
      <c r="U22" s="1"/>
      <c r="V22" s="1"/>
      <c r="W22" s="1"/>
      <c r="X22" s="1" t="s">
        <v>27</v>
      </c>
      <c r="Y22" s="1" t="n">
        <v>1</v>
      </c>
      <c r="Z22" s="1" t="s">
        <v>40</v>
      </c>
      <c r="AA22" s="7" t="n">
        <v>2</v>
      </c>
      <c r="AB22" s="1" t="n">
        <v>1</v>
      </c>
      <c r="AC22" s="1"/>
      <c r="AD22" s="1"/>
      <c r="AE22" s="1"/>
      <c r="AF22" s="1"/>
      <c r="AG22" s="1"/>
      <c r="AH22" s="1"/>
      <c r="AI22" s="1"/>
      <c r="AJ22" s="1" t="n">
        <v>2</v>
      </c>
      <c r="AK22" s="1"/>
    </row>
    <row r="23" customFormat="false" ht="15.75" hidden="false" customHeight="false" outlineLevel="0" collapsed="false">
      <c r="A23" s="1" t="s">
        <v>64</v>
      </c>
      <c r="B23" s="1" t="n">
        <v>330</v>
      </c>
      <c r="C23" s="1" t="n">
        <v>90</v>
      </c>
      <c r="D23" s="1" t="s">
        <v>39</v>
      </c>
      <c r="E23" s="1" t="n">
        <v>163</v>
      </c>
      <c r="F23" s="1" t="n">
        <v>17</v>
      </c>
      <c r="G23" s="1" t="n">
        <v>-1</v>
      </c>
      <c r="H23" s="1" t="s">
        <v>39</v>
      </c>
      <c r="I23" s="1" t="s">
        <v>39</v>
      </c>
      <c r="J23" s="2" t="n">
        <v>0.1</v>
      </c>
      <c r="K23" s="2" t="n">
        <v>0.5</v>
      </c>
      <c r="L23" s="1" t="n">
        <v>27</v>
      </c>
      <c r="M23" s="3" t="n">
        <v>1</v>
      </c>
      <c r="N23" s="1" t="s">
        <v>32</v>
      </c>
      <c r="O23" s="1" t="n">
        <v>1</v>
      </c>
      <c r="P23" s="1" t="s">
        <v>34</v>
      </c>
      <c r="Q23" s="1" t="n">
        <v>2</v>
      </c>
      <c r="R23" s="1" t="s">
        <v>41</v>
      </c>
      <c r="S23" s="1" t="n">
        <v>1</v>
      </c>
      <c r="T23" s="1" t="s">
        <v>65</v>
      </c>
      <c r="U23" s="1" t="n">
        <v>1</v>
      </c>
      <c r="V23" s="1" t="s">
        <v>38</v>
      </c>
      <c r="W23" s="1" t="n">
        <v>1</v>
      </c>
      <c r="X23" s="1"/>
      <c r="Y23" s="1"/>
      <c r="Z23" s="1" t="s">
        <v>40</v>
      </c>
      <c r="AA23" s="7" t="n">
        <v>2</v>
      </c>
      <c r="AB23" s="1" t="n">
        <v>3</v>
      </c>
      <c r="AC23" s="1"/>
      <c r="AD23" s="1" t="n">
        <v>2</v>
      </c>
      <c r="AE23" s="1"/>
      <c r="AF23" s="1" t="n">
        <v>1</v>
      </c>
      <c r="AG23" s="1"/>
      <c r="AH23" s="1" t="n">
        <v>2</v>
      </c>
      <c r="AI23" s="1"/>
      <c r="AJ23" s="1"/>
      <c r="AK23" s="1"/>
    </row>
    <row r="24" customFormat="false" ht="15.75" hidden="false" customHeight="false" outlineLevel="0" collapsed="false">
      <c r="A24" s="1" t="s">
        <v>66</v>
      </c>
      <c r="B24" s="1" t="n">
        <v>1371</v>
      </c>
      <c r="C24" s="1" t="s">
        <v>39</v>
      </c>
      <c r="D24" s="1" t="n">
        <v>50</v>
      </c>
      <c r="E24" s="1" t="n">
        <v>380</v>
      </c>
      <c r="F24" s="1" t="n">
        <v>10</v>
      </c>
      <c r="G24" s="1" t="s">
        <v>39</v>
      </c>
      <c r="H24" s="1" t="s">
        <v>39</v>
      </c>
      <c r="I24" s="1" t="s">
        <v>39</v>
      </c>
      <c r="J24" s="2" t="n">
        <v>0.3</v>
      </c>
      <c r="K24" s="2" t="n">
        <v>0.5</v>
      </c>
      <c r="L24" s="1" t="n">
        <v>60</v>
      </c>
      <c r="M24" s="3" t="n">
        <v>1</v>
      </c>
      <c r="N24" s="1" t="s">
        <v>46</v>
      </c>
      <c r="O24" s="1" t="n">
        <v>2</v>
      </c>
      <c r="P24" s="1" t="s">
        <v>53</v>
      </c>
      <c r="Q24" s="1" t="n">
        <v>2</v>
      </c>
      <c r="R24" s="1" t="s">
        <v>60</v>
      </c>
      <c r="S24" s="1" t="n">
        <v>2</v>
      </c>
      <c r="T24" s="1" t="s">
        <v>67</v>
      </c>
      <c r="U24" s="1" t="n">
        <v>1</v>
      </c>
      <c r="V24" s="1"/>
      <c r="W24" s="1"/>
      <c r="X24" s="1"/>
      <c r="Y24" s="1"/>
      <c r="Z24" s="1" t="s">
        <v>40</v>
      </c>
      <c r="AA24" s="7" t="n">
        <v>4</v>
      </c>
      <c r="AB24" s="1" t="n">
        <v>4</v>
      </c>
      <c r="AC24" s="1" t="n">
        <v>6</v>
      </c>
      <c r="AD24" s="1" t="n">
        <v>4</v>
      </c>
      <c r="AE24" s="1" t="n">
        <v>3</v>
      </c>
      <c r="AF24" s="1" t="n">
        <v>2</v>
      </c>
      <c r="AG24" s="1" t="n">
        <v>4</v>
      </c>
      <c r="AH24" s="1"/>
      <c r="AI24" s="1"/>
      <c r="AJ24" s="1"/>
      <c r="AK24" s="1"/>
    </row>
    <row r="25" customFormat="false" ht="15.75" hidden="false" customHeight="false" outlineLevel="0" collapsed="false">
      <c r="A25" s="1" t="s">
        <v>68</v>
      </c>
      <c r="B25" s="1" t="n">
        <v>149</v>
      </c>
      <c r="C25" s="1" t="n">
        <v>69</v>
      </c>
      <c r="D25" s="1" t="n">
        <v>11</v>
      </c>
      <c r="E25" s="1" t="n">
        <v>70</v>
      </c>
      <c r="F25" s="1" t="n">
        <v>11</v>
      </c>
      <c r="G25" s="1" t="s">
        <v>39</v>
      </c>
      <c r="H25" s="1" t="s">
        <v>39</v>
      </c>
      <c r="I25" s="1" t="s">
        <v>39</v>
      </c>
      <c r="J25" s="2" t="n">
        <v>0.07</v>
      </c>
      <c r="K25" s="2" t="n">
        <v>0.2</v>
      </c>
      <c r="L25" s="1" t="n">
        <v>16</v>
      </c>
      <c r="M25" s="3" t="n">
        <v>2</v>
      </c>
      <c r="N25" s="1" t="s">
        <v>52</v>
      </c>
      <c r="O25" s="1" t="n">
        <v>1</v>
      </c>
      <c r="P25" s="1" t="s">
        <v>46</v>
      </c>
      <c r="Q25" s="1" t="n">
        <v>1</v>
      </c>
      <c r="R25" s="1"/>
      <c r="S25" s="1"/>
      <c r="T25" s="1"/>
      <c r="U25" s="1"/>
      <c r="V25" s="1"/>
      <c r="W25" s="1"/>
      <c r="X25" s="1"/>
      <c r="Y25" s="1"/>
      <c r="Z25" s="1" t="s">
        <v>40</v>
      </c>
      <c r="AA25" s="7" t="n">
        <v>1</v>
      </c>
      <c r="AB25" s="1" t="n">
        <v>2</v>
      </c>
      <c r="AC25" s="1" t="n">
        <v>1</v>
      </c>
      <c r="AD25" s="1" t="n">
        <v>2</v>
      </c>
      <c r="AE25" s="1" t="n">
        <v>1</v>
      </c>
      <c r="AF25" s="1"/>
      <c r="AG25" s="1"/>
      <c r="AH25" s="1"/>
      <c r="AI25" s="1"/>
      <c r="AJ25" s="1"/>
      <c r="AK25" s="1"/>
    </row>
    <row r="26" customFormat="false" ht="15.75" hidden="false" customHeight="false" outlineLevel="0" collapsed="false">
      <c r="A26" s="1" t="s">
        <v>69</v>
      </c>
      <c r="B26" s="1" t="n">
        <v>361</v>
      </c>
      <c r="C26" s="1" t="n">
        <v>28</v>
      </c>
      <c r="D26" s="1" t="n">
        <v>90</v>
      </c>
      <c r="E26" s="1" t="n">
        <v>298</v>
      </c>
      <c r="F26" s="1" t="n">
        <v>40</v>
      </c>
      <c r="G26" s="1" t="n">
        <v>5</v>
      </c>
      <c r="H26" s="1" t="s">
        <v>39</v>
      </c>
      <c r="I26" s="1" t="s">
        <v>39</v>
      </c>
      <c r="J26" s="2" t="n">
        <v>0.75</v>
      </c>
      <c r="K26" s="2" t="n">
        <v>2</v>
      </c>
      <c r="L26" s="1" t="n">
        <v>34</v>
      </c>
      <c r="M26" s="3" t="n">
        <v>1</v>
      </c>
      <c r="N26" s="1" t="s">
        <v>35</v>
      </c>
      <c r="O26" s="1" t="n">
        <v>1</v>
      </c>
      <c r="P26" s="1" t="s">
        <v>29</v>
      </c>
      <c r="Q26" s="1" t="n">
        <v>2</v>
      </c>
      <c r="R26" s="1" t="s">
        <v>43</v>
      </c>
      <c r="S26" s="1" t="n">
        <v>2</v>
      </c>
      <c r="T26" s="1" t="s">
        <v>31</v>
      </c>
      <c r="U26" s="1" t="n">
        <v>1</v>
      </c>
      <c r="V26" s="1"/>
      <c r="W26" s="1"/>
      <c r="X26" s="1" t="s">
        <v>27</v>
      </c>
      <c r="Y26" s="1" t="n">
        <v>2</v>
      </c>
      <c r="Z26" s="1" t="s">
        <v>40</v>
      </c>
      <c r="AA26" s="7" t="n">
        <v>2</v>
      </c>
      <c r="AB26" s="1" t="n">
        <v>4</v>
      </c>
      <c r="AC26" s="1" t="n">
        <v>4</v>
      </c>
      <c r="AD26" s="1"/>
      <c r="AE26" s="1" t="n">
        <v>1</v>
      </c>
      <c r="AF26" s="1"/>
      <c r="AG26" s="1"/>
      <c r="AH26" s="1"/>
      <c r="AI26" s="1" t="n">
        <v>1</v>
      </c>
      <c r="AJ26" s="1"/>
      <c r="AK26" s="1"/>
    </row>
    <row r="27" customFormat="false" ht="15.75" hidden="false" customHeight="false" outlineLevel="0" collapsed="false">
      <c r="A27" s="1" t="s">
        <v>70</v>
      </c>
      <c r="B27" s="1" t="n">
        <v>401</v>
      </c>
      <c r="C27" s="1" t="n">
        <v>282</v>
      </c>
      <c r="D27" s="1" t="n">
        <v>25</v>
      </c>
      <c r="E27" s="1" t="n">
        <v>112</v>
      </c>
      <c r="F27" s="1" t="n">
        <v>15</v>
      </c>
      <c r="G27" s="1" t="s">
        <v>39</v>
      </c>
      <c r="H27" s="1" t="s">
        <v>39</v>
      </c>
      <c r="I27" s="1" t="s">
        <v>39</v>
      </c>
      <c r="J27" s="2" t="n">
        <v>0.6</v>
      </c>
      <c r="K27" s="2" t="n">
        <v>0.5</v>
      </c>
      <c r="L27" s="1" t="n">
        <v>26</v>
      </c>
      <c r="M27" s="3" t="n">
        <v>1</v>
      </c>
      <c r="N27" s="1" t="s">
        <v>43</v>
      </c>
      <c r="O27" s="1" t="n">
        <v>3</v>
      </c>
      <c r="P27" s="1" t="s">
        <v>31</v>
      </c>
      <c r="Q27" s="1" t="n">
        <v>2</v>
      </c>
      <c r="R27" s="1"/>
      <c r="S27" s="1"/>
      <c r="T27" s="1"/>
      <c r="U27" s="1"/>
      <c r="V27" s="1"/>
      <c r="W27" s="1"/>
      <c r="X27" s="1" t="s">
        <v>27</v>
      </c>
      <c r="Y27" s="1" t="n">
        <v>1</v>
      </c>
      <c r="Z27" s="1" t="s">
        <v>40</v>
      </c>
      <c r="AA27" s="7" t="n">
        <v>1</v>
      </c>
      <c r="AB27" s="1" t="n">
        <v>6</v>
      </c>
      <c r="AC27" s="1" t="n">
        <v>3</v>
      </c>
      <c r="AD27" s="1"/>
      <c r="AE27" s="1" t="n">
        <v>2</v>
      </c>
      <c r="AF27" s="1"/>
      <c r="AG27" s="1"/>
      <c r="AH27" s="1"/>
      <c r="AI27" s="1"/>
      <c r="AJ27" s="1"/>
      <c r="AK27" s="1"/>
    </row>
    <row r="28" customFormat="false" ht="15.75" hidden="false" customHeight="false" outlineLevel="0" collapsed="false">
      <c r="A28" s="1" t="s">
        <v>71</v>
      </c>
      <c r="B28" s="1" t="n">
        <v>175</v>
      </c>
      <c r="C28" s="1" t="n">
        <v>307</v>
      </c>
      <c r="D28" s="1" t="n">
        <v>30</v>
      </c>
      <c r="E28" s="1" t="n">
        <v>106</v>
      </c>
      <c r="F28" s="1" t="n">
        <v>14</v>
      </c>
      <c r="G28" s="1" t="s">
        <v>39</v>
      </c>
      <c r="H28" s="1" t="s">
        <v>39</v>
      </c>
      <c r="I28" s="1" t="s">
        <v>39</v>
      </c>
      <c r="J28" s="2" t="n">
        <v>0.6</v>
      </c>
      <c r="K28" s="2" t="n">
        <v>0.5</v>
      </c>
      <c r="L28" s="1" t="n">
        <v>29</v>
      </c>
      <c r="M28" s="3" t="n">
        <v>1</v>
      </c>
      <c r="N28" s="1" t="s">
        <v>29</v>
      </c>
      <c r="O28" s="1" t="n">
        <v>4</v>
      </c>
      <c r="P28" s="1" t="s">
        <v>31</v>
      </c>
      <c r="Q28" s="1" t="n">
        <v>2</v>
      </c>
      <c r="R28" s="1"/>
      <c r="S28" s="1"/>
      <c r="T28" s="1"/>
      <c r="U28" s="1"/>
      <c r="V28" s="1"/>
      <c r="W28" s="1"/>
      <c r="X28" s="1" t="s">
        <v>27</v>
      </c>
      <c r="Y28" s="1" t="n">
        <v>1</v>
      </c>
      <c r="Z28" s="1" t="s">
        <v>40</v>
      </c>
      <c r="AA28" s="7" t="n">
        <v>1</v>
      </c>
      <c r="AB28" s="1"/>
      <c r="AC28" s="1" t="n">
        <v>4</v>
      </c>
      <c r="AD28" s="1"/>
      <c r="AE28" s="1" t="n">
        <v>2</v>
      </c>
      <c r="AF28" s="1"/>
      <c r="AG28" s="1"/>
      <c r="AH28" s="1"/>
      <c r="AI28" s="1"/>
      <c r="AJ28" s="1"/>
      <c r="AK28" s="1"/>
    </row>
    <row r="29" customFormat="false" ht="15.75" hidden="false" customHeight="false" outlineLevel="0" collapsed="false">
      <c r="A29" s="1" t="s">
        <v>72</v>
      </c>
      <c r="B29" s="1" t="n">
        <v>130</v>
      </c>
      <c r="C29" s="1" t="n">
        <v>60</v>
      </c>
      <c r="D29" s="1" t="n">
        <v>24</v>
      </c>
      <c r="E29" s="1" t="n">
        <v>143</v>
      </c>
      <c r="F29" s="1" t="n">
        <v>10</v>
      </c>
      <c r="G29" s="1" t="n">
        <v>3</v>
      </c>
      <c r="H29" s="1" t="s">
        <v>39</v>
      </c>
      <c r="I29" s="1" t="s">
        <v>39</v>
      </c>
      <c r="J29" s="2" t="n">
        <v>0.1</v>
      </c>
      <c r="K29" s="2" t="n">
        <v>0.5</v>
      </c>
      <c r="L29" s="1" t="n">
        <v>18</v>
      </c>
      <c r="M29" s="3" t="n">
        <v>1</v>
      </c>
      <c r="N29" s="1" t="s">
        <v>46</v>
      </c>
      <c r="O29" s="1" t="n">
        <v>1</v>
      </c>
      <c r="P29" s="1" t="s">
        <v>29</v>
      </c>
      <c r="Q29" s="1" t="n">
        <v>1</v>
      </c>
      <c r="R29" s="1" t="s">
        <v>28</v>
      </c>
      <c r="S29" s="1" t="n">
        <v>1</v>
      </c>
      <c r="T29" s="1"/>
      <c r="U29" s="1"/>
      <c r="V29" s="1"/>
      <c r="W29" s="1"/>
      <c r="X29" s="1"/>
      <c r="Y29" s="1"/>
      <c r="Z29" s="1" t="s">
        <v>40</v>
      </c>
      <c r="AA29" s="7" t="n">
        <v>1</v>
      </c>
      <c r="AB29" s="1" t="n">
        <v>1</v>
      </c>
      <c r="AC29" s="1" t="n">
        <v>1</v>
      </c>
      <c r="AD29" s="1" t="n">
        <v>2</v>
      </c>
      <c r="AE29" s="1"/>
      <c r="AF29" s="1"/>
      <c r="AG29" s="1"/>
      <c r="AH29" s="1"/>
      <c r="AI29" s="1"/>
      <c r="AJ29" s="1"/>
      <c r="AK29" s="1"/>
    </row>
    <row r="30" customFormat="false" ht="15.75" hidden="false" customHeight="false" outlineLevel="0" collapsed="false">
      <c r="A30" s="1" t="s">
        <v>73</v>
      </c>
      <c r="B30" s="1" t="n">
        <v>308</v>
      </c>
      <c r="C30" s="1" t="n">
        <v>98</v>
      </c>
      <c r="D30" s="1" t="n">
        <v>29</v>
      </c>
      <c r="E30" s="1" t="n">
        <v>205</v>
      </c>
      <c r="F30" s="1" t="n">
        <v>25</v>
      </c>
      <c r="G30" s="1" t="n">
        <v>3</v>
      </c>
      <c r="H30" s="1" t="s">
        <v>39</v>
      </c>
      <c r="I30" s="1" t="s">
        <v>39</v>
      </c>
      <c r="J30" s="2" t="n">
        <v>0.41</v>
      </c>
      <c r="K30" s="2" t="n">
        <v>0.48</v>
      </c>
      <c r="L30" s="1" t="n">
        <v>22</v>
      </c>
      <c r="M30" s="3" t="n">
        <v>1</v>
      </c>
      <c r="N30" s="1" t="s">
        <v>43</v>
      </c>
      <c r="O30" s="1" t="n">
        <v>1</v>
      </c>
      <c r="P30" s="1" t="s">
        <v>46</v>
      </c>
      <c r="Q30" s="1" t="n">
        <v>1</v>
      </c>
      <c r="R30" s="1" t="s">
        <v>45</v>
      </c>
      <c r="S30" s="1" t="n">
        <v>1</v>
      </c>
      <c r="T30" s="1"/>
      <c r="U30" s="1"/>
      <c r="V30" s="1"/>
      <c r="W30" s="1"/>
      <c r="X30" s="1"/>
      <c r="Y30" s="1"/>
      <c r="Z30" s="1" t="s">
        <v>40</v>
      </c>
      <c r="AA30" s="7" t="n">
        <v>2</v>
      </c>
      <c r="AB30" s="1" t="n">
        <v>3</v>
      </c>
      <c r="AC30" s="1" t="n">
        <v>1</v>
      </c>
      <c r="AD30" s="1" t="n">
        <v>2</v>
      </c>
      <c r="AE30" s="1"/>
      <c r="AF30" s="1"/>
      <c r="AG30" s="1"/>
      <c r="AH30" s="1"/>
      <c r="AI30" s="1"/>
      <c r="AJ30" s="1"/>
      <c r="AK30" s="1"/>
    </row>
    <row r="31" customFormat="false" ht="15.75" hidden="false" customHeight="false" outlineLevel="0" collapsed="false">
      <c r="A31" s="1" t="s">
        <v>74</v>
      </c>
      <c r="B31" s="1" t="n">
        <v>445</v>
      </c>
      <c r="C31" s="1" t="n">
        <v>56</v>
      </c>
      <c r="D31" s="1" t="n">
        <v>56</v>
      </c>
      <c r="E31" s="1" t="n">
        <v>243</v>
      </c>
      <c r="F31" s="1" t="n">
        <v>19</v>
      </c>
      <c r="G31" s="1" t="n">
        <v>4</v>
      </c>
      <c r="H31" s="1" t="s">
        <v>39</v>
      </c>
      <c r="I31" s="1" t="s">
        <v>39</v>
      </c>
      <c r="J31" s="2" t="n">
        <v>1.1</v>
      </c>
      <c r="K31" s="2" t="n">
        <v>4.8</v>
      </c>
      <c r="L31" s="1" t="n">
        <v>29</v>
      </c>
      <c r="M31" s="3" t="n">
        <v>1</v>
      </c>
      <c r="N31" s="1" t="s">
        <v>35</v>
      </c>
      <c r="O31" s="1" t="n">
        <v>1</v>
      </c>
      <c r="P31" s="1" t="s">
        <v>29</v>
      </c>
      <c r="Q31" s="1" t="n">
        <v>2</v>
      </c>
      <c r="R31" s="1" t="s">
        <v>45</v>
      </c>
      <c r="S31" s="1" t="n">
        <v>1</v>
      </c>
      <c r="T31" s="1" t="s">
        <v>52</v>
      </c>
      <c r="U31" s="1" t="n">
        <v>1</v>
      </c>
      <c r="V31" s="1" t="s">
        <v>31</v>
      </c>
      <c r="W31" s="1" t="n">
        <v>2</v>
      </c>
      <c r="X31" s="1"/>
      <c r="Y31" s="1"/>
      <c r="Z31" s="1" t="s">
        <v>40</v>
      </c>
      <c r="AA31" s="7" t="n">
        <v>1</v>
      </c>
      <c r="AB31" s="1" t="n">
        <v>3</v>
      </c>
      <c r="AC31" s="1" t="n">
        <v>3</v>
      </c>
      <c r="AD31" s="1"/>
      <c r="AE31" s="1" t="n">
        <v>2</v>
      </c>
      <c r="AF31" s="1"/>
      <c r="AG31" s="1"/>
      <c r="AH31" s="1"/>
      <c r="AI31" s="1" t="n">
        <v>1</v>
      </c>
      <c r="AJ31" s="1"/>
      <c r="AK31" s="1"/>
    </row>
    <row r="32" customFormat="false" ht="15.75" hidden="false" customHeight="false" outlineLevel="0" collapsed="false">
      <c r="A32" s="1" t="s">
        <v>67</v>
      </c>
      <c r="B32" s="1" t="n">
        <v>143</v>
      </c>
      <c r="C32" s="1" t="n">
        <v>24</v>
      </c>
      <c r="D32" s="1" t="n">
        <v>36</v>
      </c>
      <c r="E32" s="1" t="n">
        <v>142</v>
      </c>
      <c r="F32" s="1" t="n">
        <v>44</v>
      </c>
      <c r="G32" s="1" t="n">
        <v>3</v>
      </c>
      <c r="H32" s="1" t="s">
        <v>39</v>
      </c>
      <c r="I32" s="1" t="s">
        <v>39</v>
      </c>
      <c r="J32" s="2" t="n">
        <v>0.95</v>
      </c>
      <c r="K32" s="2" t="n">
        <v>1.1</v>
      </c>
      <c r="L32" s="1" t="n">
        <v>26</v>
      </c>
      <c r="M32" s="3" t="n">
        <v>1</v>
      </c>
      <c r="N32" s="1" t="s">
        <v>29</v>
      </c>
      <c r="O32" s="1" t="n">
        <v>4</v>
      </c>
      <c r="P32" s="1" t="s">
        <v>31</v>
      </c>
      <c r="Q32" s="1" t="n">
        <v>1</v>
      </c>
      <c r="R32" s="1"/>
      <c r="S32" s="1"/>
      <c r="T32" s="1"/>
      <c r="U32" s="1"/>
      <c r="V32" s="1"/>
      <c r="W32" s="1"/>
      <c r="X32" s="1" t="s">
        <v>27</v>
      </c>
      <c r="Y32" s="1" t="n">
        <v>2</v>
      </c>
      <c r="Z32" s="1" t="s">
        <v>40</v>
      </c>
      <c r="AA32" s="7" t="n">
        <v>2</v>
      </c>
      <c r="AB32" s="1"/>
      <c r="AC32" s="1" t="n">
        <v>4</v>
      </c>
      <c r="AD32" s="1"/>
      <c r="AE32" s="1" t="n">
        <v>1</v>
      </c>
      <c r="AF32" s="1"/>
      <c r="AG32" s="1"/>
      <c r="AH32" s="1"/>
      <c r="AI32" s="1"/>
      <c r="AJ32" s="1"/>
      <c r="AK32" s="1"/>
    </row>
    <row r="33" customFormat="false" ht="15.75" hidden="false" customHeight="false" outlineLevel="0" collapsed="false">
      <c r="A33" s="1" t="s">
        <v>75</v>
      </c>
      <c r="B33" s="1" t="n">
        <v>280</v>
      </c>
      <c r="C33" s="1" t="n">
        <v>78</v>
      </c>
      <c r="D33" s="1" t="n">
        <v>35</v>
      </c>
      <c r="E33" s="1" t="n">
        <v>150</v>
      </c>
      <c r="F33" s="1" t="n">
        <v>12</v>
      </c>
      <c r="G33" s="1" t="n">
        <v>2</v>
      </c>
      <c r="H33" s="1" t="s">
        <v>39</v>
      </c>
      <c r="I33" s="1" t="s">
        <v>39</v>
      </c>
      <c r="J33" s="2" t="n">
        <v>0.22</v>
      </c>
      <c r="K33" s="2" t="n">
        <v>0.95</v>
      </c>
      <c r="L33" s="1" t="n">
        <v>19</v>
      </c>
      <c r="M33" s="3" t="n">
        <v>1</v>
      </c>
      <c r="N33" s="1" t="s">
        <v>32</v>
      </c>
      <c r="O33" s="1" t="n">
        <v>1</v>
      </c>
      <c r="P33" s="1" t="s">
        <v>41</v>
      </c>
      <c r="Q33" s="1" t="n">
        <v>1</v>
      </c>
      <c r="R33" s="1" t="s">
        <v>65</v>
      </c>
      <c r="S33" s="1" t="n">
        <v>1</v>
      </c>
      <c r="T33" s="1" t="s">
        <v>38</v>
      </c>
      <c r="U33" s="1" t="n">
        <v>1</v>
      </c>
      <c r="V33" s="1"/>
      <c r="W33" s="1"/>
      <c r="X33" s="1"/>
      <c r="Y33" s="1"/>
      <c r="Z33" s="1" t="s">
        <v>40</v>
      </c>
      <c r="AA33" s="7" t="n">
        <v>2</v>
      </c>
      <c r="AB33" s="1" t="n">
        <v>3</v>
      </c>
      <c r="AC33" s="1"/>
      <c r="AD33" s="1" t="n">
        <v>2</v>
      </c>
      <c r="AE33" s="1"/>
      <c r="AF33" s="1" t="n">
        <v>1</v>
      </c>
      <c r="AG33" s="1"/>
      <c r="AH33" s="1"/>
      <c r="AI33" s="1"/>
      <c r="AJ33" s="1"/>
      <c r="AK33" s="1"/>
    </row>
    <row r="34" customFormat="false" ht="15.75" hidden="false" customHeight="false" outlineLevel="0" collapsed="false">
      <c r="A34" s="1" t="s">
        <v>76</v>
      </c>
      <c r="B34" s="1" t="n">
        <v>135</v>
      </c>
      <c r="C34" s="1" t="n">
        <v>97</v>
      </c>
      <c r="D34" s="1" t="n">
        <v>15</v>
      </c>
      <c r="E34" s="1" t="n">
        <v>57</v>
      </c>
      <c r="F34" s="1" t="n">
        <v>15</v>
      </c>
      <c r="G34" s="1" t="s">
        <v>39</v>
      </c>
      <c r="H34" s="1" t="s">
        <v>39</v>
      </c>
      <c r="I34" s="1" t="s">
        <v>39</v>
      </c>
      <c r="J34" s="2" t="n">
        <v>0.1</v>
      </c>
      <c r="K34" s="2" t="n">
        <v>0.5</v>
      </c>
      <c r="L34" s="1" t="n">
        <v>10</v>
      </c>
      <c r="M34" s="3" t="n">
        <v>2</v>
      </c>
      <c r="N34" s="1" t="s">
        <v>38</v>
      </c>
      <c r="O34" s="1" t="n">
        <v>1</v>
      </c>
      <c r="P34" s="1" t="s">
        <v>41</v>
      </c>
      <c r="Q34" s="1" t="n">
        <v>1</v>
      </c>
      <c r="R34" s="1" t="s">
        <v>29</v>
      </c>
      <c r="S34" s="1" t="n">
        <v>2</v>
      </c>
      <c r="T34" s="1" t="s">
        <v>65</v>
      </c>
      <c r="U34" s="1" t="n">
        <v>1</v>
      </c>
      <c r="V34" s="1"/>
      <c r="W34" s="1"/>
      <c r="X34" s="1"/>
      <c r="Y34" s="1"/>
      <c r="Z34" s="1" t="s">
        <v>40</v>
      </c>
      <c r="AA34" s="7" t="n">
        <v>2</v>
      </c>
      <c r="AB34" s="1" t="n">
        <v>3</v>
      </c>
      <c r="AC34" s="1" t="n">
        <v>2</v>
      </c>
      <c r="AD34" s="1" t="n">
        <v>2</v>
      </c>
      <c r="AE34" s="1"/>
      <c r="AF34" s="1"/>
      <c r="AG34" s="1"/>
      <c r="AH34" s="1"/>
      <c r="AI34" s="1"/>
      <c r="AJ34" s="1"/>
      <c r="AK34" s="1"/>
    </row>
    <row r="35" customFormat="false" ht="15.75" hidden="false" customHeight="false" outlineLevel="0" collapsed="false">
      <c r="A35" s="1" t="s">
        <v>77</v>
      </c>
      <c r="B35" s="1" t="n">
        <v>330</v>
      </c>
      <c r="C35" s="1" t="n">
        <v>95</v>
      </c>
      <c r="D35" s="1" t="n">
        <v>25</v>
      </c>
      <c r="E35" s="1" t="n">
        <v>188</v>
      </c>
      <c r="F35" s="1" t="n">
        <v>30</v>
      </c>
      <c r="G35" s="1" t="s">
        <v>39</v>
      </c>
      <c r="H35" s="1" t="s">
        <v>39</v>
      </c>
      <c r="I35" s="1" t="s">
        <v>39</v>
      </c>
      <c r="J35" s="2" t="n">
        <v>0.8</v>
      </c>
      <c r="K35" s="2" t="n">
        <v>1</v>
      </c>
      <c r="L35" s="1" t="n">
        <v>22</v>
      </c>
      <c r="M35" s="3" t="n">
        <v>1</v>
      </c>
      <c r="N35" s="1" t="s">
        <v>32</v>
      </c>
      <c r="O35" s="1" t="n">
        <v>1</v>
      </c>
      <c r="P35" s="1" t="s">
        <v>33</v>
      </c>
      <c r="Q35" s="1" t="n">
        <v>2</v>
      </c>
      <c r="R35" s="1" t="s">
        <v>41</v>
      </c>
      <c r="S35" s="1" t="n">
        <v>1</v>
      </c>
      <c r="T35" s="1" t="s">
        <v>65</v>
      </c>
      <c r="U35" s="1" t="n">
        <v>1</v>
      </c>
      <c r="V35" s="1" t="s">
        <v>38</v>
      </c>
      <c r="W35" s="1" t="n">
        <v>1</v>
      </c>
      <c r="X35" s="1"/>
      <c r="Y35" s="1"/>
      <c r="Z35" s="1" t="s">
        <v>40</v>
      </c>
      <c r="AA35" s="7" t="n">
        <v>3</v>
      </c>
      <c r="AB35" s="1" t="n">
        <v>4</v>
      </c>
      <c r="AC35" s="1"/>
      <c r="AD35" s="1" t="n">
        <v>2</v>
      </c>
      <c r="AE35" s="1"/>
      <c r="AF35" s="1" t="n">
        <v>1</v>
      </c>
      <c r="AG35" s="1" t="n">
        <v>2</v>
      </c>
      <c r="AH35" s="1"/>
      <c r="AI35" s="1"/>
      <c r="AJ35" s="1"/>
      <c r="AK35" s="1"/>
    </row>
    <row r="36" customFormat="false" ht="15.75" hidden="false" customHeight="false" outlineLevel="0" collapsed="false">
      <c r="A36" s="1" t="s">
        <v>65</v>
      </c>
      <c r="B36" s="1" t="n">
        <v>101</v>
      </c>
      <c r="C36" s="1" t="n">
        <v>32</v>
      </c>
      <c r="D36" s="1" t="n">
        <v>15</v>
      </c>
      <c r="E36" s="1" t="n">
        <v>21</v>
      </c>
      <c r="F36" s="1" t="n">
        <v>10</v>
      </c>
      <c r="G36" s="1" t="s">
        <v>39</v>
      </c>
      <c r="H36" s="1" t="s">
        <v>39</v>
      </c>
      <c r="I36" s="1" t="s">
        <v>39</v>
      </c>
      <c r="J36" s="2" t="n">
        <v>0.6</v>
      </c>
      <c r="K36" s="2" t="n">
        <v>0.5</v>
      </c>
      <c r="L36" s="1" t="n">
        <v>30</v>
      </c>
      <c r="M36" s="3" t="n">
        <v>1</v>
      </c>
      <c r="N36" s="1" t="s">
        <v>28</v>
      </c>
      <c r="O36" s="1" t="n">
        <v>1</v>
      </c>
      <c r="P36" s="1" t="s">
        <v>41</v>
      </c>
      <c r="Q36" s="1" t="n">
        <v>1</v>
      </c>
      <c r="R36" s="1"/>
      <c r="S36" s="1"/>
      <c r="T36" s="1"/>
      <c r="U36" s="1"/>
      <c r="V36" s="1"/>
      <c r="W36" s="1"/>
      <c r="X36" s="1"/>
      <c r="Y36" s="1"/>
      <c r="Z36" s="1" t="s">
        <v>40</v>
      </c>
      <c r="AA36" s="7" t="n">
        <v>1</v>
      </c>
      <c r="AB36" s="1" t="n">
        <v>2</v>
      </c>
      <c r="AC36" s="1"/>
      <c r="AD36" s="1"/>
      <c r="AE36" s="1"/>
      <c r="AF36" s="1"/>
      <c r="AG36" s="1"/>
      <c r="AH36" s="1"/>
      <c r="AI36" s="1"/>
      <c r="AJ36" s="1"/>
      <c r="AK36" s="1"/>
    </row>
    <row r="37" customFormat="false" ht="15.75" hidden="false" customHeight="false" outlineLevel="0" collapsed="false">
      <c r="A37" s="1" t="s">
        <v>78</v>
      </c>
      <c r="B37" s="1" t="n">
        <v>126</v>
      </c>
      <c r="C37" s="1" t="n">
        <v>16</v>
      </c>
      <c r="D37" s="1" t="n">
        <v>10</v>
      </c>
      <c r="E37" s="1" t="n">
        <v>38</v>
      </c>
      <c r="F37" s="1" t="n">
        <v>15</v>
      </c>
      <c r="G37" s="1" t="s">
        <v>39</v>
      </c>
      <c r="H37" s="1" t="s">
        <v>39</v>
      </c>
      <c r="I37" s="1" t="s">
        <v>39</v>
      </c>
      <c r="J37" s="2" t="n">
        <v>0.1</v>
      </c>
      <c r="K37" s="2" t="n">
        <v>0.5</v>
      </c>
      <c r="L37" s="1" t="n">
        <v>11</v>
      </c>
      <c r="M37" s="3" t="n">
        <v>1</v>
      </c>
      <c r="N37" s="1" t="s">
        <v>65</v>
      </c>
      <c r="O37" s="1" t="n">
        <v>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 t="s">
        <v>40</v>
      </c>
      <c r="AA37" s="7" t="n">
        <v>1</v>
      </c>
      <c r="AB37" s="1" t="n">
        <v>2</v>
      </c>
      <c r="AC37" s="1"/>
      <c r="AD37" s="1"/>
      <c r="AE37" s="1"/>
      <c r="AF37" s="1"/>
      <c r="AG37" s="1"/>
      <c r="AH37" s="1"/>
      <c r="AI37" s="1"/>
      <c r="AJ37" s="1"/>
      <c r="AK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21.16"/>
    <col collapsed="false" customWidth="true" hidden="false" outlineLevel="0" max="3" min="3" style="0" width="6.57"/>
    <col collapsed="false" customWidth="true" hidden="false" outlineLevel="0" max="4" min="4" style="0" width="5.46"/>
    <col collapsed="false" customWidth="true" hidden="false" outlineLevel="0" max="24" min="5" style="0" width="6.94"/>
    <col collapsed="false" customWidth="true" hidden="false" outlineLevel="0" max="25" min="25" style="0" width="22.55"/>
    <col collapsed="false" customWidth="true" hidden="false" outlineLevel="0" max="36" min="26" style="0" width="3.65"/>
    <col collapsed="false" customWidth="false" hidden="false" outlineLevel="0" max="1025" min="37" style="0" width="11.52"/>
  </cols>
  <sheetData>
    <row r="1" customFormat="false" ht="12.8" hidden="false" customHeight="false" outlineLevel="0" collapsed="false">
      <c r="A1" s="8" t="s">
        <v>79</v>
      </c>
      <c r="B1" s="9" t="s">
        <v>80</v>
      </c>
      <c r="C1" s="10" t="s">
        <v>81</v>
      </c>
      <c r="D1" s="11" t="s">
        <v>82</v>
      </c>
      <c r="E1" s="12"/>
      <c r="F1" s="12"/>
      <c r="G1" s="13" t="s">
        <v>83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4" t="s">
        <v>84</v>
      </c>
      <c r="Z1" s="15" t="s">
        <v>85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customFormat="false" ht="137.3" hidden="false" customHeight="true" outlineLevel="0" collapsed="false">
      <c r="A2" s="8"/>
      <c r="B2" s="8"/>
      <c r="C2" s="8"/>
      <c r="D2" s="8"/>
      <c r="E2" s="16" t="s">
        <v>28</v>
      </c>
      <c r="F2" s="16"/>
      <c r="G2" s="16" t="s">
        <v>29</v>
      </c>
      <c r="H2" s="16"/>
      <c r="I2" s="16" t="s">
        <v>30</v>
      </c>
      <c r="J2" s="16"/>
      <c r="K2" s="16" t="s">
        <v>31</v>
      </c>
      <c r="L2" s="16"/>
      <c r="M2" s="16" t="s">
        <v>32</v>
      </c>
      <c r="N2" s="16"/>
      <c r="O2" s="16" t="s">
        <v>33</v>
      </c>
      <c r="P2" s="16"/>
      <c r="Q2" s="16" t="s">
        <v>34</v>
      </c>
      <c r="R2" s="16"/>
      <c r="S2" s="16" t="s">
        <v>35</v>
      </c>
      <c r="T2" s="16"/>
      <c r="U2" s="16" t="s">
        <v>36</v>
      </c>
      <c r="V2" s="16"/>
      <c r="W2" s="16" t="s">
        <v>37</v>
      </c>
      <c r="X2" s="16"/>
      <c r="Y2" s="14"/>
      <c r="Z2" s="14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customFormat="false" ht="12.8" hidden="false" customHeight="false" outlineLevel="0" collapsed="false">
      <c r="A3" s="8"/>
      <c r="B3" s="17" t="s">
        <v>86</v>
      </c>
      <c r="C3" s="10"/>
      <c r="D3" s="10"/>
      <c r="E3" s="18" t="n">
        <v>45</v>
      </c>
      <c r="F3" s="18"/>
      <c r="G3" s="18" t="n">
        <v>72</v>
      </c>
      <c r="H3" s="18"/>
      <c r="I3" s="18" t="n">
        <v>108</v>
      </c>
      <c r="J3" s="18"/>
      <c r="K3" s="18" t="n">
        <v>27</v>
      </c>
      <c r="L3" s="18"/>
      <c r="M3" s="18" t="n">
        <v>18</v>
      </c>
      <c r="N3" s="18"/>
      <c r="O3" s="18" t="n">
        <v>72</v>
      </c>
      <c r="P3" s="18"/>
      <c r="Q3" s="18" t="n">
        <v>36</v>
      </c>
      <c r="R3" s="18"/>
      <c r="S3" s="18" t="n">
        <v>36</v>
      </c>
      <c r="T3" s="18"/>
      <c r="U3" s="18" t="n">
        <v>54</v>
      </c>
      <c r="V3" s="18"/>
      <c r="W3" s="18" t="n">
        <v>18</v>
      </c>
      <c r="X3" s="18"/>
      <c r="Y3" s="14"/>
      <c r="Z3" s="19" t="s">
        <v>87</v>
      </c>
      <c r="AA3" s="20" t="s">
        <v>28</v>
      </c>
      <c r="AB3" s="20" t="s">
        <v>29</v>
      </c>
      <c r="AC3" s="20" t="s">
        <v>30</v>
      </c>
      <c r="AD3" s="20" t="s">
        <v>31</v>
      </c>
      <c r="AE3" s="20" t="s">
        <v>32</v>
      </c>
      <c r="AF3" s="20" t="s">
        <v>33</v>
      </c>
      <c r="AG3" s="20" t="s">
        <v>34</v>
      </c>
      <c r="AH3" s="20" t="s">
        <v>35</v>
      </c>
      <c r="AI3" s="20" t="s">
        <v>36</v>
      </c>
      <c r="AJ3" s="20" t="s">
        <v>37</v>
      </c>
    </row>
    <row r="4" customFormat="false" ht="12.8" hidden="false" customHeight="false" outlineLevel="0" collapsed="false">
      <c r="A4" s="8"/>
      <c r="B4" s="17" t="s">
        <v>88</v>
      </c>
      <c r="C4" s="10"/>
      <c r="D4" s="10"/>
      <c r="E4" s="18" t="n">
        <v>85</v>
      </c>
      <c r="F4" s="18"/>
      <c r="G4" s="18" t="n">
        <v>140</v>
      </c>
      <c r="H4" s="18"/>
      <c r="I4" s="18" t="n">
        <v>70</v>
      </c>
      <c r="J4" s="18"/>
      <c r="K4" s="18" t="n">
        <v>50</v>
      </c>
      <c r="L4" s="18"/>
      <c r="M4" s="18" t="n">
        <v>62</v>
      </c>
      <c r="N4" s="18"/>
      <c r="O4" s="18" t="n">
        <v>130</v>
      </c>
      <c r="P4" s="18"/>
      <c r="Q4" s="18" t="n">
        <v>25</v>
      </c>
      <c r="R4" s="18"/>
      <c r="S4" s="18" t="n">
        <v>100</v>
      </c>
      <c r="T4" s="18"/>
      <c r="U4" s="18" t="n">
        <v>84</v>
      </c>
      <c r="V4" s="18"/>
      <c r="W4" s="18" t="n">
        <v>40</v>
      </c>
      <c r="X4" s="18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customFormat="false" ht="12.8" hidden="false" customHeight="false" outlineLevel="0" collapsed="false">
      <c r="A5" s="8"/>
      <c r="B5" s="21" t="s">
        <v>89</v>
      </c>
      <c r="C5" s="10"/>
      <c r="D5" s="10"/>
      <c r="E5" s="22" t="n">
        <f aca="false">$E$6*$E$3</f>
        <v>45</v>
      </c>
      <c r="F5" s="22"/>
      <c r="G5" s="22" t="n">
        <f aca="false">$G$6*$G$3</f>
        <v>72</v>
      </c>
      <c r="H5" s="22"/>
      <c r="I5" s="22" t="n">
        <f aca="false">$I$6*$I$3</f>
        <v>108</v>
      </c>
      <c r="J5" s="22"/>
      <c r="K5" s="22" t="n">
        <f aca="false">$K$6*$K$3</f>
        <v>27</v>
      </c>
      <c r="L5" s="22"/>
      <c r="M5" s="22" t="n">
        <f aca="false">$M$6*$M$3</f>
        <v>18</v>
      </c>
      <c r="N5" s="22"/>
      <c r="O5" s="22" t="n">
        <f aca="false">$O$6*$O$3</f>
        <v>72</v>
      </c>
      <c r="P5" s="22"/>
      <c r="Q5" s="22" t="n">
        <f aca="false">$Q$6*$Q$3</f>
        <v>36</v>
      </c>
      <c r="R5" s="22"/>
      <c r="S5" s="22" t="n">
        <f aca="false">$S$6*$S$3</f>
        <v>36</v>
      </c>
      <c r="T5" s="22"/>
      <c r="U5" s="22" t="n">
        <f aca="false">$U$6*$U$3</f>
        <v>54</v>
      </c>
      <c r="V5" s="22"/>
      <c r="W5" s="22" t="n">
        <f aca="false">$W$6*$W$3</f>
        <v>18</v>
      </c>
      <c r="X5" s="22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customFormat="false" ht="12.8" hidden="false" customHeight="false" outlineLevel="0" collapsed="false">
      <c r="A6" s="8"/>
      <c r="B6" s="23" t="s">
        <v>90</v>
      </c>
      <c r="C6" s="10"/>
      <c r="D6" s="10"/>
      <c r="E6" s="24" t="n">
        <v>1</v>
      </c>
      <c r="F6" s="24"/>
      <c r="G6" s="24" t="n">
        <v>1</v>
      </c>
      <c r="H6" s="24"/>
      <c r="I6" s="24" t="n">
        <v>1</v>
      </c>
      <c r="J6" s="24"/>
      <c r="K6" s="24" t="n">
        <v>1</v>
      </c>
      <c r="L6" s="24"/>
      <c r="M6" s="24" t="n">
        <v>1</v>
      </c>
      <c r="N6" s="24"/>
      <c r="O6" s="24" t="n">
        <v>1</v>
      </c>
      <c r="P6" s="24"/>
      <c r="Q6" s="24" t="n">
        <v>1</v>
      </c>
      <c r="R6" s="24"/>
      <c r="S6" s="24" t="n">
        <v>1</v>
      </c>
      <c r="T6" s="24"/>
      <c r="U6" s="24" t="n">
        <v>1</v>
      </c>
      <c r="V6" s="24"/>
      <c r="W6" s="24" t="n">
        <v>1</v>
      </c>
      <c r="X6" s="2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customFormat="false" ht="49.25" hidden="false" customHeight="false" outlineLevel="0" collapsed="false">
      <c r="A7" s="25" t="s">
        <v>84</v>
      </c>
      <c r="B7" s="25"/>
      <c r="C7" s="10"/>
      <c r="D7" s="10"/>
      <c r="E7" s="26" t="s">
        <v>91</v>
      </c>
      <c r="F7" s="27" t="s">
        <v>92</v>
      </c>
      <c r="G7" s="26" t="s">
        <v>91</v>
      </c>
      <c r="H7" s="27" t="s">
        <v>92</v>
      </c>
      <c r="I7" s="26" t="s">
        <v>91</v>
      </c>
      <c r="J7" s="27" t="s">
        <v>92</v>
      </c>
      <c r="K7" s="26" t="s">
        <v>91</v>
      </c>
      <c r="L7" s="27" t="s">
        <v>92</v>
      </c>
      <c r="M7" s="26" t="s">
        <v>91</v>
      </c>
      <c r="N7" s="27" t="s">
        <v>92</v>
      </c>
      <c r="O7" s="26" t="s">
        <v>91</v>
      </c>
      <c r="P7" s="27" t="s">
        <v>92</v>
      </c>
      <c r="Q7" s="26" t="s">
        <v>91</v>
      </c>
      <c r="R7" s="27" t="s">
        <v>92</v>
      </c>
      <c r="S7" s="26" t="s">
        <v>91</v>
      </c>
      <c r="T7" s="27" t="s">
        <v>92</v>
      </c>
      <c r="U7" s="26" t="s">
        <v>91</v>
      </c>
      <c r="V7" s="27" t="s">
        <v>92</v>
      </c>
      <c r="W7" s="26" t="s">
        <v>91</v>
      </c>
      <c r="X7" s="27" t="s">
        <v>92</v>
      </c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customFormat="false" ht="12.8" hidden="false" customHeight="false" outlineLevel="0" collapsed="false">
      <c r="A8" s="28" t="s">
        <v>38</v>
      </c>
      <c r="B8" s="28"/>
      <c r="C8" s="21" t="n">
        <f aca="false">I5/AC8</f>
        <v>54</v>
      </c>
      <c r="D8" s="7" t="n">
        <f aca="false">IF(C8*Z8=0, ,C8*Z8)</f>
        <v>0</v>
      </c>
      <c r="E8" s="29"/>
      <c r="F8" s="30"/>
      <c r="G8" s="29"/>
      <c r="H8" s="30"/>
      <c r="I8" s="29" t="n">
        <f aca="false">C8*AC8</f>
        <v>108</v>
      </c>
      <c r="J8" s="30" t="n">
        <f aca="false">IF($I$5-I8=0, ,$I$5-I8)</f>
        <v>0</v>
      </c>
      <c r="K8" s="29"/>
      <c r="L8" s="30"/>
      <c r="M8" s="29"/>
      <c r="N8" s="30"/>
      <c r="O8" s="29"/>
      <c r="P8" s="30"/>
      <c r="Q8" s="29"/>
      <c r="R8" s="30"/>
      <c r="S8" s="29"/>
      <c r="T8" s="30"/>
      <c r="U8" s="29"/>
      <c r="V8" s="30"/>
      <c r="W8" s="29"/>
      <c r="X8" s="30"/>
      <c r="Y8" s="31" t="s">
        <v>38</v>
      </c>
      <c r="Z8" s="7"/>
      <c r="AA8" s="32"/>
      <c r="AB8" s="32"/>
      <c r="AC8" s="32" t="n">
        <v>2</v>
      </c>
      <c r="AD8" s="32"/>
      <c r="AE8" s="32"/>
      <c r="AF8" s="32"/>
      <c r="AG8" s="32"/>
      <c r="AH8" s="32"/>
      <c r="AI8" s="32"/>
      <c r="AJ8" s="32"/>
    </row>
    <row r="9" customFormat="false" ht="12.8" hidden="false" customHeight="false" outlineLevel="0" collapsed="false">
      <c r="A9" s="28" t="s">
        <v>93</v>
      </c>
      <c r="B9" s="28"/>
      <c r="C9" s="21" t="n">
        <f aca="false">(E5+G5)/AA9</f>
        <v>117</v>
      </c>
      <c r="D9" s="7" t="n">
        <f aca="false">IF(C9*Z9=0, ,C9*Z9)</f>
        <v>117</v>
      </c>
      <c r="E9" s="29" t="n">
        <f aca="false">E5</f>
        <v>45</v>
      </c>
      <c r="F9" s="30" t="n">
        <f aca="false">IF($E$5-E9=0, ,$E$5-E9)</f>
        <v>0</v>
      </c>
      <c r="G9" s="29" t="n">
        <f aca="false">G5</f>
        <v>72</v>
      </c>
      <c r="H9" s="30" t="n">
        <f aca="false">IF($G$5-G9=0, ,$G$5-G9)</f>
        <v>0</v>
      </c>
      <c r="I9" s="29"/>
      <c r="J9" s="30"/>
      <c r="K9" s="29"/>
      <c r="L9" s="30"/>
      <c r="M9" s="29"/>
      <c r="N9" s="30"/>
      <c r="O9" s="29"/>
      <c r="P9" s="30"/>
      <c r="Q9" s="29"/>
      <c r="R9" s="30"/>
      <c r="S9" s="29"/>
      <c r="T9" s="30"/>
      <c r="U9" s="29"/>
      <c r="V9" s="30"/>
      <c r="W9" s="29"/>
      <c r="X9" s="30"/>
      <c r="Y9" s="31" t="s">
        <v>41</v>
      </c>
      <c r="Z9" s="7" t="n">
        <v>1</v>
      </c>
      <c r="AA9" s="32" t="n">
        <v>1</v>
      </c>
      <c r="AB9" s="32"/>
      <c r="AC9" s="32"/>
      <c r="AD9" s="32"/>
      <c r="AE9" s="32"/>
      <c r="AF9" s="32"/>
      <c r="AG9" s="32"/>
      <c r="AH9" s="32"/>
      <c r="AI9" s="32"/>
      <c r="AJ9" s="32"/>
    </row>
    <row r="10" customFormat="false" ht="12.8" hidden="false" customHeight="false" outlineLevel="0" collapsed="false">
      <c r="A10" s="28" t="s">
        <v>94</v>
      </c>
      <c r="B10" s="28"/>
      <c r="C10" s="21" t="n">
        <f aca="false">MAX(MIN($E$5/AA10,$G$5/AB10),$G$5/(AA10+AB10))</f>
        <v>24</v>
      </c>
      <c r="D10" s="7" t="n">
        <f aca="false">IF(C10*Z10=0, ,C10*Z10)</f>
        <v>0</v>
      </c>
      <c r="E10" s="33" t="n">
        <f aca="false">IF($G$5-C10*(AA10+AB10)&gt;=0,0,C10*AA10)</f>
        <v>0</v>
      </c>
      <c r="F10" s="34" t="n">
        <f aca="false">IF($E$5-E10=0, ,$E$5-E10)</f>
        <v>45</v>
      </c>
      <c r="G10" s="33" t="n">
        <f aca="false">IF(E10&gt;0,C10*AB10,C10*(AA10+AB10))</f>
        <v>72</v>
      </c>
      <c r="H10" s="34" t="n">
        <f aca="false">IF($G$5-G10=0, ,$G$5-G10)</f>
        <v>0</v>
      </c>
      <c r="I10" s="33"/>
      <c r="J10" s="34"/>
      <c r="K10" s="33"/>
      <c r="L10" s="34"/>
      <c r="M10" s="33"/>
      <c r="N10" s="34"/>
      <c r="O10" s="33"/>
      <c r="P10" s="34"/>
      <c r="Q10" s="33"/>
      <c r="R10" s="34"/>
      <c r="S10" s="33"/>
      <c r="T10" s="34"/>
      <c r="U10" s="33"/>
      <c r="V10" s="34"/>
      <c r="W10" s="33"/>
      <c r="X10" s="34"/>
      <c r="Y10" s="31" t="s">
        <v>43</v>
      </c>
      <c r="Z10" s="7"/>
      <c r="AA10" s="35" t="n">
        <v>2</v>
      </c>
      <c r="AB10" s="35" t="n">
        <v>1</v>
      </c>
      <c r="AC10" s="35"/>
      <c r="AD10" s="35"/>
      <c r="AE10" s="35"/>
      <c r="AF10" s="35"/>
      <c r="AG10" s="35"/>
      <c r="AH10" s="35"/>
      <c r="AI10" s="35"/>
      <c r="AJ10" s="35"/>
    </row>
    <row r="11" customFormat="false" ht="12.8" hidden="false" customHeight="false" outlineLevel="0" collapsed="false">
      <c r="A11" s="28" t="s">
        <v>28</v>
      </c>
      <c r="B11" s="28"/>
      <c r="C11" s="21" t="n">
        <f aca="false">G5/AB11</f>
        <v>72</v>
      </c>
      <c r="D11" s="7" t="n">
        <f aca="false">IF(C11*Z11=0, ,C11*Z11)</f>
        <v>0</v>
      </c>
      <c r="E11" s="29"/>
      <c r="F11" s="30" t="n">
        <f aca="false">IF($E$5-E11=0, ,$E$5-E11)</f>
        <v>45</v>
      </c>
      <c r="G11" s="29" t="n">
        <f aca="false">C11*AB11</f>
        <v>72</v>
      </c>
      <c r="H11" s="30" t="n">
        <f aca="false">IF($G$5-G11=0, ,$G$5-G11)</f>
        <v>0</v>
      </c>
      <c r="I11" s="29"/>
      <c r="J11" s="30"/>
      <c r="K11" s="29"/>
      <c r="L11" s="30"/>
      <c r="M11" s="29"/>
      <c r="N11" s="30"/>
      <c r="O11" s="29"/>
      <c r="P11" s="30"/>
      <c r="Q11" s="29"/>
      <c r="R11" s="30"/>
      <c r="S11" s="29"/>
      <c r="T11" s="30"/>
      <c r="U11" s="29"/>
      <c r="V11" s="30"/>
      <c r="W11" s="29"/>
      <c r="X11" s="30"/>
      <c r="Y11" s="31" t="s">
        <v>28</v>
      </c>
      <c r="Z11" s="7"/>
      <c r="AA11" s="32"/>
      <c r="AB11" s="32" t="n">
        <v>1</v>
      </c>
      <c r="AC11" s="32"/>
      <c r="AD11" s="32"/>
      <c r="AE11" s="32"/>
      <c r="AF11" s="32"/>
      <c r="AG11" s="32"/>
      <c r="AH11" s="32"/>
      <c r="AI11" s="32"/>
      <c r="AJ11" s="32"/>
    </row>
    <row r="12" customFormat="false" ht="12.8" hidden="false" customHeight="false" outlineLevel="0" collapsed="false">
      <c r="A12" s="28" t="s">
        <v>95</v>
      </c>
      <c r="B12" s="28"/>
      <c r="C12" s="21" t="n">
        <f aca="false">($E$5+$G$5)/AA12</f>
        <v>58.5</v>
      </c>
      <c r="D12" s="7" t="n">
        <f aca="false">IF(C12*Z12=0, ,C12*Z12)</f>
        <v>0</v>
      </c>
      <c r="E12" s="29" t="n">
        <f aca="false">E5</f>
        <v>45</v>
      </c>
      <c r="F12" s="30" t="n">
        <f aca="false">IF($E$5-E12=0, ,$E$5-E12)</f>
        <v>0</v>
      </c>
      <c r="G12" s="29" t="n">
        <f aca="false">G5</f>
        <v>72</v>
      </c>
      <c r="H12" s="30" t="n">
        <f aca="false">IF($G$5-G12=0, ,$G$5-G12)</f>
        <v>0</v>
      </c>
      <c r="I12" s="29"/>
      <c r="J12" s="30"/>
      <c r="K12" s="29"/>
      <c r="L12" s="30"/>
      <c r="M12" s="29"/>
      <c r="N12" s="30"/>
      <c r="O12" s="29"/>
      <c r="P12" s="30"/>
      <c r="Q12" s="29"/>
      <c r="R12" s="30"/>
      <c r="S12" s="29"/>
      <c r="T12" s="30"/>
      <c r="U12" s="29"/>
      <c r="V12" s="30"/>
      <c r="W12" s="29"/>
      <c r="X12" s="30"/>
      <c r="Y12" s="31" t="s">
        <v>44</v>
      </c>
      <c r="Z12" s="7"/>
      <c r="AA12" s="32" t="n">
        <v>2</v>
      </c>
      <c r="AB12" s="32"/>
      <c r="AC12" s="32"/>
      <c r="AD12" s="32"/>
      <c r="AE12" s="32"/>
      <c r="AF12" s="32"/>
      <c r="AG12" s="32"/>
      <c r="AH12" s="32"/>
      <c r="AI12" s="32"/>
      <c r="AJ12" s="32"/>
    </row>
    <row r="13" customFormat="false" ht="12.8" hidden="false" customHeight="false" outlineLevel="0" collapsed="false">
      <c r="A13" s="28" t="s">
        <v>96</v>
      </c>
      <c r="B13" s="28"/>
      <c r="C13" s="21" t="n">
        <f aca="false">($E$5+$G$5)/AA13</f>
        <v>117</v>
      </c>
      <c r="D13" s="7" t="n">
        <f aca="false">IF(C13*Z13=0, ,C13*Z13)</f>
        <v>117</v>
      </c>
      <c r="E13" s="33" t="n">
        <f aca="false">E5</f>
        <v>45</v>
      </c>
      <c r="F13" s="34" t="n">
        <f aca="false">IF($E$5-E13=0, ,$E$5-E13)</f>
        <v>0</v>
      </c>
      <c r="G13" s="33" t="n">
        <f aca="false">G5</f>
        <v>72</v>
      </c>
      <c r="H13" s="34" t="n">
        <f aca="false">IF($G$5-G13=0, ,$G$5-G13)</f>
        <v>0</v>
      </c>
      <c r="I13" s="33"/>
      <c r="J13" s="34"/>
      <c r="K13" s="33"/>
      <c r="L13" s="34"/>
      <c r="M13" s="33"/>
      <c r="N13" s="34"/>
      <c r="O13" s="33"/>
      <c r="P13" s="34"/>
      <c r="Q13" s="33"/>
      <c r="R13" s="34"/>
      <c r="S13" s="33"/>
      <c r="T13" s="34"/>
      <c r="U13" s="33"/>
      <c r="V13" s="34"/>
      <c r="W13" s="33"/>
      <c r="X13" s="34"/>
      <c r="Y13" s="31" t="s">
        <v>45</v>
      </c>
      <c r="Z13" s="7" t="n">
        <v>1</v>
      </c>
      <c r="AA13" s="35" t="n">
        <v>1</v>
      </c>
      <c r="AB13" s="35"/>
      <c r="AC13" s="35"/>
      <c r="AD13" s="35"/>
      <c r="AE13" s="35"/>
      <c r="AF13" s="35"/>
      <c r="AG13" s="35"/>
      <c r="AH13" s="35"/>
      <c r="AI13" s="35"/>
      <c r="AJ13" s="35"/>
    </row>
    <row r="14" customFormat="false" ht="12.8" hidden="false" customHeight="false" outlineLevel="0" collapsed="false">
      <c r="A14" s="28" t="s">
        <v>46</v>
      </c>
      <c r="B14" s="28"/>
      <c r="C14" s="21" t="n">
        <f aca="false">I5/AC14</f>
        <v>54</v>
      </c>
      <c r="D14" s="7" t="n">
        <f aca="false">IF(C14*Z14=0, ,C14*Z14)</f>
        <v>54</v>
      </c>
      <c r="E14" s="29"/>
      <c r="F14" s="30"/>
      <c r="G14" s="29"/>
      <c r="H14" s="30"/>
      <c r="I14" s="29" t="n">
        <f aca="false">C14*AC14</f>
        <v>108</v>
      </c>
      <c r="J14" s="30" t="n">
        <f aca="false">IF($I$5-I14=0, ,$I$5-I14)</f>
        <v>0</v>
      </c>
      <c r="K14" s="29"/>
      <c r="L14" s="30"/>
      <c r="M14" s="29"/>
      <c r="N14" s="30"/>
      <c r="O14" s="29"/>
      <c r="P14" s="30"/>
      <c r="Q14" s="29"/>
      <c r="R14" s="30"/>
      <c r="S14" s="29"/>
      <c r="T14" s="30"/>
      <c r="U14" s="29"/>
      <c r="V14" s="30"/>
      <c r="W14" s="29"/>
      <c r="X14" s="30"/>
      <c r="Y14" s="31" t="s">
        <v>46</v>
      </c>
      <c r="Z14" s="7" t="n">
        <v>1</v>
      </c>
      <c r="AA14" s="32"/>
      <c r="AB14" s="32"/>
      <c r="AC14" s="32" t="n">
        <v>2</v>
      </c>
      <c r="AD14" s="32"/>
      <c r="AE14" s="32"/>
      <c r="AF14" s="32"/>
      <c r="AG14" s="32"/>
      <c r="AH14" s="32"/>
      <c r="AI14" s="32"/>
      <c r="AJ14" s="32"/>
    </row>
    <row r="15" customFormat="false" ht="12.8" hidden="false" customHeight="false" outlineLevel="0" collapsed="false">
      <c r="A15" s="28" t="s">
        <v>47</v>
      </c>
      <c r="B15" s="28"/>
      <c r="C15" s="21" t="n">
        <f aca="false">G5/AB15</f>
        <v>72</v>
      </c>
      <c r="D15" s="7" t="n">
        <f aca="false">IF(C15*Z15=0, ,C15*Z15)</f>
        <v>0</v>
      </c>
      <c r="E15" s="29"/>
      <c r="F15" s="30"/>
      <c r="G15" s="29" t="n">
        <f aca="false">C15*AB15</f>
        <v>72</v>
      </c>
      <c r="H15" s="30" t="n">
        <f aca="false">IF($G$5-G15=0, ,$G$5-G15)</f>
        <v>0</v>
      </c>
      <c r="I15" s="29"/>
      <c r="J15" s="30"/>
      <c r="K15" s="29"/>
      <c r="L15" s="30"/>
      <c r="M15" s="29"/>
      <c r="N15" s="30"/>
      <c r="O15" s="29"/>
      <c r="P15" s="30"/>
      <c r="Q15" s="29"/>
      <c r="R15" s="30"/>
      <c r="S15" s="29"/>
      <c r="T15" s="30"/>
      <c r="U15" s="29"/>
      <c r="V15" s="30"/>
      <c r="W15" s="29"/>
      <c r="X15" s="30"/>
      <c r="Y15" s="31" t="s">
        <v>47</v>
      </c>
      <c r="Z15" s="7"/>
      <c r="AA15" s="32"/>
      <c r="AB15" s="32" t="n">
        <v>1</v>
      </c>
      <c r="AC15" s="32"/>
      <c r="AD15" s="32"/>
      <c r="AE15" s="32"/>
      <c r="AF15" s="32"/>
      <c r="AG15" s="32"/>
      <c r="AH15" s="32"/>
      <c r="AI15" s="32"/>
      <c r="AJ15" s="32"/>
    </row>
    <row r="16" customFormat="false" ht="12.8" hidden="false" customHeight="false" outlineLevel="0" collapsed="false">
      <c r="A16" s="28" t="s">
        <v>97</v>
      </c>
      <c r="B16" s="28"/>
      <c r="C16" s="21" t="n">
        <f aca="false">MIN((E5+G5)/AA16,I5/AC16)</f>
        <v>54</v>
      </c>
      <c r="D16" s="7" t="n">
        <f aca="false">IF(C16*Z16=0, ,C16*Z16)</f>
        <v>54</v>
      </c>
      <c r="E16" s="33" t="n">
        <f aca="false">IF($G$5-C16*(AA16+AB16)&lt;0,(C16-G5)*AA16,0)</f>
        <v>0</v>
      </c>
      <c r="F16" s="34" t="n">
        <f aca="false">IF($E$5-E16=0, ,$E$5-E16)</f>
        <v>45</v>
      </c>
      <c r="G16" s="33" t="n">
        <f aca="false">IF(G5-C16&gt;=0,C16,G5)</f>
        <v>54</v>
      </c>
      <c r="H16" s="34" t="n">
        <f aca="false">IF($G$5-G16=0, ,$G$5-G16)</f>
        <v>18</v>
      </c>
      <c r="I16" s="33" t="n">
        <f aca="false">C16*AC16</f>
        <v>108</v>
      </c>
      <c r="J16" s="34" t="n">
        <f aca="false">IF($I$5-I16=0, ,$I$5-I16)</f>
        <v>0</v>
      </c>
      <c r="K16" s="33"/>
      <c r="L16" s="34"/>
      <c r="M16" s="33"/>
      <c r="N16" s="34"/>
      <c r="O16" s="33"/>
      <c r="P16" s="34"/>
      <c r="Q16" s="33"/>
      <c r="R16" s="34"/>
      <c r="S16" s="33"/>
      <c r="T16" s="34"/>
      <c r="U16" s="33"/>
      <c r="V16" s="34"/>
      <c r="W16" s="33"/>
      <c r="X16" s="34"/>
      <c r="Y16" s="31" t="s">
        <v>48</v>
      </c>
      <c r="Z16" s="7" t="n">
        <v>1</v>
      </c>
      <c r="AA16" s="35" t="n">
        <v>1</v>
      </c>
      <c r="AB16" s="35"/>
      <c r="AC16" s="35" t="n">
        <v>2</v>
      </c>
      <c r="AD16" s="35"/>
      <c r="AE16" s="35"/>
      <c r="AF16" s="35"/>
      <c r="AG16" s="35"/>
      <c r="AH16" s="35"/>
      <c r="AI16" s="35"/>
      <c r="AJ16" s="35"/>
    </row>
    <row r="17" customFormat="false" ht="12.8" hidden="false" customHeight="false" outlineLevel="0" collapsed="false">
      <c r="A17" s="28" t="s">
        <v>98</v>
      </c>
      <c r="B17" s="28"/>
      <c r="C17" s="21" t="n">
        <f aca="false">MAX(MIN($E$5/AA17,$G$5/AB17),$G$5/(AA17+AB17))</f>
        <v>24</v>
      </c>
      <c r="D17" s="7" t="n">
        <f aca="false">IF(C17*Z17=0, ,C17*Z17)</f>
        <v>0</v>
      </c>
      <c r="E17" s="29" t="n">
        <f aca="false">IF($G$5-C17*(AA17+AB17)&gt;=0,0,C17*AA17)</f>
        <v>0</v>
      </c>
      <c r="F17" s="30" t="n">
        <f aca="false">IF($E$5-E17=0, ,$E$5-E17)</f>
        <v>45</v>
      </c>
      <c r="G17" s="29" t="n">
        <f aca="false">IF(E17&gt;0,C17*AB17,C17*(AA17+AB17))</f>
        <v>72</v>
      </c>
      <c r="H17" s="30" t="n">
        <f aca="false">IF($G$5-G17=0, ,$G$5-G17)</f>
        <v>0</v>
      </c>
      <c r="I17" s="29"/>
      <c r="J17" s="30"/>
      <c r="K17" s="29"/>
      <c r="L17" s="30"/>
      <c r="M17" s="29"/>
      <c r="N17" s="30"/>
      <c r="O17" s="29"/>
      <c r="P17" s="30"/>
      <c r="Q17" s="29"/>
      <c r="R17" s="30"/>
      <c r="S17" s="29"/>
      <c r="T17" s="30"/>
      <c r="U17" s="29"/>
      <c r="V17" s="30"/>
      <c r="W17" s="29"/>
      <c r="X17" s="30"/>
      <c r="Y17" s="31" t="s">
        <v>49</v>
      </c>
      <c r="Z17" s="7"/>
      <c r="AA17" s="32" t="n">
        <v>2</v>
      </c>
      <c r="AB17" s="32" t="n">
        <v>1</v>
      </c>
      <c r="AC17" s="32"/>
      <c r="AD17" s="32"/>
      <c r="AE17" s="32"/>
      <c r="AF17" s="32"/>
      <c r="AG17" s="32"/>
      <c r="AH17" s="32"/>
      <c r="AI17" s="32"/>
      <c r="AJ17" s="32"/>
    </row>
    <row r="18" customFormat="false" ht="12.8" hidden="false" customHeight="false" outlineLevel="0" collapsed="false">
      <c r="A18" s="28" t="s">
        <v>99</v>
      </c>
      <c r="B18" s="28"/>
      <c r="C18" s="21" t="n">
        <f aca="false">MAX(MIN($E$5/AA18,$G$5/AB18,M5/AE18),MIN($G$5/(AA18+AB18),M5/AE18))</f>
        <v>18</v>
      </c>
      <c r="D18" s="7" t="n">
        <f aca="false">IF(C18*Z18=0, ,C18*Z18)</f>
        <v>0</v>
      </c>
      <c r="E18" s="29" t="n">
        <f aca="false">IF($G$5-C18*(AA18+AB18)&gt;=0,0,C18*AA18)</f>
        <v>0</v>
      </c>
      <c r="F18" s="30" t="n">
        <f aca="false">IF($E$5-E18=0, ,$E$5-E18)</f>
        <v>45</v>
      </c>
      <c r="G18" s="29" t="n">
        <f aca="false">IF(E18&gt;0,C18*AB18,C18*(AA18+AB18))</f>
        <v>54</v>
      </c>
      <c r="H18" s="30" t="n">
        <f aca="false">IF($G$5-G18=0, ,$G$5-G18)</f>
        <v>18</v>
      </c>
      <c r="I18" s="29"/>
      <c r="J18" s="30"/>
      <c r="K18" s="29"/>
      <c r="L18" s="30"/>
      <c r="M18" s="29" t="n">
        <f aca="false">C18*AE18</f>
        <v>18</v>
      </c>
      <c r="N18" s="30" t="n">
        <f aca="false">IF($M$5-M18=0, ,$M$5-M18)</f>
        <v>0</v>
      </c>
      <c r="O18" s="29"/>
      <c r="P18" s="30"/>
      <c r="Q18" s="29"/>
      <c r="R18" s="30"/>
      <c r="S18" s="29"/>
      <c r="T18" s="30"/>
      <c r="U18" s="29"/>
      <c r="V18" s="30"/>
      <c r="W18" s="29"/>
      <c r="X18" s="30"/>
      <c r="Y18" s="31" t="s">
        <v>50</v>
      </c>
      <c r="Z18" s="7"/>
      <c r="AA18" s="32" t="n">
        <v>2</v>
      </c>
      <c r="AB18" s="32" t="n">
        <v>1</v>
      </c>
      <c r="AC18" s="32"/>
      <c r="AD18" s="32"/>
      <c r="AE18" s="32" t="n">
        <v>1</v>
      </c>
      <c r="AF18" s="32"/>
      <c r="AG18" s="32"/>
      <c r="AH18" s="32"/>
      <c r="AI18" s="32"/>
      <c r="AJ18" s="32"/>
    </row>
    <row r="19" customFormat="false" ht="12.8" hidden="false" customHeight="false" outlineLevel="0" collapsed="false">
      <c r="A19" s="28" t="s">
        <v>100</v>
      </c>
      <c r="B19" s="28"/>
      <c r="C19" s="21" t="n">
        <f aca="false">MAX(MIN($E$5/AA19,$G$5/AB19,K5/AD19),MIN($G$5/(AA19+AB19),K5/AD19))</f>
        <v>24</v>
      </c>
      <c r="D19" s="7" t="n">
        <f aca="false">IF(C19*Z19=0, ,C19*Z19)</f>
        <v>0</v>
      </c>
      <c r="E19" s="33" t="n">
        <f aca="false">IF($G$5-C19*(AA19+AB19)&gt;=0,0,C19*AA19)</f>
        <v>0</v>
      </c>
      <c r="F19" s="34" t="n">
        <f aca="false">IF($E$5-E19=0, ,$E$5-E19)</f>
        <v>45</v>
      </c>
      <c r="G19" s="33" t="n">
        <f aca="false">IF(E19&gt;0,C19*AB19,C19*(AA19+AB19))</f>
        <v>72</v>
      </c>
      <c r="H19" s="34" t="n">
        <f aca="false">IF($G$5-G19=0, ,$G$5-G19)</f>
        <v>0</v>
      </c>
      <c r="I19" s="33"/>
      <c r="J19" s="34"/>
      <c r="K19" s="33" t="n">
        <f aca="false">C19*AD19</f>
        <v>24</v>
      </c>
      <c r="L19" s="34" t="n">
        <f aca="false">IF($K$5-K19=0, ,$K$5-K19)</f>
        <v>3</v>
      </c>
      <c r="M19" s="33"/>
      <c r="N19" s="34"/>
      <c r="O19" s="33"/>
      <c r="P19" s="34"/>
      <c r="Q19" s="33"/>
      <c r="R19" s="34"/>
      <c r="S19" s="33"/>
      <c r="T19" s="34"/>
      <c r="U19" s="33"/>
      <c r="V19" s="34"/>
      <c r="W19" s="33"/>
      <c r="X19" s="34"/>
      <c r="Y19" s="31" t="s">
        <v>52</v>
      </c>
      <c r="Z19" s="7"/>
      <c r="AA19" s="35" t="n">
        <v>2</v>
      </c>
      <c r="AB19" s="35" t="n">
        <v>1</v>
      </c>
      <c r="AC19" s="35"/>
      <c r="AD19" s="35" t="n">
        <v>1</v>
      </c>
      <c r="AE19" s="35"/>
      <c r="AF19" s="35"/>
      <c r="AG19" s="35"/>
      <c r="AH19" s="35"/>
      <c r="AI19" s="35"/>
      <c r="AJ19" s="35"/>
    </row>
    <row r="20" customFormat="false" ht="12.8" hidden="false" customHeight="false" outlineLevel="0" collapsed="false">
      <c r="A20" s="28" t="s">
        <v>101</v>
      </c>
      <c r="B20" s="28"/>
      <c r="C20" s="21" t="n">
        <f aca="false">MAX(MIN($E$5/AA20,$G$5/AB20,K5/AD20,M5/AE20),MIN($G$5/(AA20+AB20),K5/AD20,M5/AE20))</f>
        <v>18</v>
      </c>
      <c r="D20" s="7" t="n">
        <f aca="false">IF(C20*Z20=0, ,C20*Z20)</f>
        <v>0</v>
      </c>
      <c r="E20" s="29" t="n">
        <f aca="false">IF($G$5-C20*(AA20+AB20)&gt;=0,0,C20*AA20)</f>
        <v>0</v>
      </c>
      <c r="F20" s="30" t="n">
        <f aca="false">IF($E$5-E20=0, ,$E$5-E20)</f>
        <v>45</v>
      </c>
      <c r="G20" s="29" t="n">
        <f aca="false">IF(E20&gt;0,C20*AB20,C20*(AA20+AB20))</f>
        <v>54</v>
      </c>
      <c r="H20" s="30" t="n">
        <f aca="false">IF($G$5-G20=0, ,$G$5-G20)</f>
        <v>18</v>
      </c>
      <c r="I20" s="29"/>
      <c r="J20" s="30"/>
      <c r="K20" s="29" t="n">
        <f aca="false">C20*AD20</f>
        <v>18</v>
      </c>
      <c r="L20" s="30" t="n">
        <f aca="false">IF($K$5-K20=0, ,$K$5-K20)</f>
        <v>9</v>
      </c>
      <c r="M20" s="29" t="n">
        <f aca="false">C20*AE20</f>
        <v>18</v>
      </c>
      <c r="N20" s="30" t="n">
        <f aca="false">IF($M$5-M20=0, ,$M$5-M20)</f>
        <v>0</v>
      </c>
      <c r="O20" s="29"/>
      <c r="P20" s="30"/>
      <c r="Q20" s="29"/>
      <c r="R20" s="30"/>
      <c r="S20" s="29"/>
      <c r="T20" s="30"/>
      <c r="U20" s="29"/>
      <c r="V20" s="30"/>
      <c r="W20" s="29"/>
      <c r="X20" s="30"/>
      <c r="Y20" s="31" t="s">
        <v>53</v>
      </c>
      <c r="Z20" s="7"/>
      <c r="AA20" s="32" t="n">
        <v>2</v>
      </c>
      <c r="AB20" s="32" t="n">
        <v>1</v>
      </c>
      <c r="AC20" s="32"/>
      <c r="AD20" s="32" t="n">
        <v>1</v>
      </c>
      <c r="AE20" s="32" t="n">
        <v>1</v>
      </c>
      <c r="AF20" s="32"/>
      <c r="AG20" s="32"/>
      <c r="AH20" s="32"/>
      <c r="AI20" s="32"/>
      <c r="AJ20" s="32"/>
    </row>
    <row r="21" customFormat="false" ht="12.8" hidden="false" customHeight="false" outlineLevel="0" collapsed="false">
      <c r="A21" s="28" t="s">
        <v>102</v>
      </c>
      <c r="B21" s="28"/>
      <c r="C21" s="21" t="n">
        <f aca="false">Q5/AG21</f>
        <v>18</v>
      </c>
      <c r="D21" s="7" t="n">
        <f aca="false">IF(C21*Z21=0, ,C21*Z21)</f>
        <v>18</v>
      </c>
      <c r="E21" s="29"/>
      <c r="F21" s="30"/>
      <c r="G21" s="29"/>
      <c r="H21" s="30"/>
      <c r="I21" s="29"/>
      <c r="J21" s="30"/>
      <c r="K21" s="29"/>
      <c r="L21" s="30"/>
      <c r="M21" s="29"/>
      <c r="N21" s="30"/>
      <c r="O21" s="29"/>
      <c r="P21" s="30"/>
      <c r="Q21" s="29" t="n">
        <f aca="false">$C21*AG21</f>
        <v>36</v>
      </c>
      <c r="R21" s="30" t="n">
        <f aca="false">IF($Q$5-Q21=0, ,$Q$5-Q21)</f>
        <v>0</v>
      </c>
      <c r="S21" s="29"/>
      <c r="T21" s="30"/>
      <c r="U21" s="29"/>
      <c r="V21" s="30"/>
      <c r="W21" s="29"/>
      <c r="X21" s="30"/>
      <c r="Y21" s="31" t="s">
        <v>103</v>
      </c>
      <c r="Z21" s="7" t="n">
        <v>1</v>
      </c>
      <c r="AA21" s="32"/>
      <c r="AB21" s="32"/>
      <c r="AC21" s="32"/>
      <c r="AD21" s="32"/>
      <c r="AE21" s="32"/>
      <c r="AF21" s="32"/>
      <c r="AG21" s="32" t="n">
        <v>2</v>
      </c>
      <c r="AH21" s="32"/>
      <c r="AI21" s="32"/>
      <c r="AJ21" s="32"/>
    </row>
    <row r="22" customFormat="false" ht="12.8" hidden="false" customHeight="false" outlineLevel="0" collapsed="false">
      <c r="A22" s="28" t="s">
        <v>55</v>
      </c>
      <c r="B22" s="28"/>
      <c r="C22" s="21" t="n">
        <f aca="false">W5/AJ22</f>
        <v>9</v>
      </c>
      <c r="D22" s="7" t="n">
        <f aca="false">IF(C22*Z22=0, ,C22*Z22)</f>
        <v>0</v>
      </c>
      <c r="E22" s="33"/>
      <c r="F22" s="34"/>
      <c r="G22" s="33"/>
      <c r="H22" s="34"/>
      <c r="I22" s="33"/>
      <c r="J22" s="34"/>
      <c r="K22" s="33"/>
      <c r="L22" s="34"/>
      <c r="M22" s="33"/>
      <c r="N22" s="34"/>
      <c r="O22" s="33"/>
      <c r="P22" s="34"/>
      <c r="Q22" s="33"/>
      <c r="R22" s="34"/>
      <c r="S22" s="33"/>
      <c r="T22" s="34"/>
      <c r="U22" s="33"/>
      <c r="V22" s="34"/>
      <c r="W22" s="33" t="n">
        <f aca="false">$C22*AJ22</f>
        <v>18</v>
      </c>
      <c r="X22" s="34" t="n">
        <f aca="false">IF($W$5-W22=0, ,$W$5-W22)</f>
        <v>0</v>
      </c>
      <c r="Y22" s="31" t="s">
        <v>55</v>
      </c>
      <c r="Z22" s="7"/>
      <c r="AA22" s="35"/>
      <c r="AB22" s="35"/>
      <c r="AC22" s="35"/>
      <c r="AD22" s="35"/>
      <c r="AE22" s="35"/>
      <c r="AF22" s="35"/>
      <c r="AG22" s="35"/>
      <c r="AH22" s="35"/>
      <c r="AI22" s="35"/>
      <c r="AJ22" s="35" t="n">
        <v>2</v>
      </c>
    </row>
    <row r="23" customFormat="false" ht="12.8" hidden="false" customHeight="false" outlineLevel="0" collapsed="false">
      <c r="A23" s="28" t="s">
        <v>57</v>
      </c>
      <c r="B23" s="28"/>
      <c r="C23" s="21" t="n">
        <f aca="false">U5/AI23</f>
        <v>27</v>
      </c>
      <c r="D23" s="7" t="n">
        <f aca="false">IF(C23*Z23=0, ,C23*Z23)</f>
        <v>0</v>
      </c>
      <c r="E23" s="29"/>
      <c r="F23" s="30"/>
      <c r="G23" s="29"/>
      <c r="H23" s="30"/>
      <c r="I23" s="29"/>
      <c r="J23" s="30"/>
      <c r="K23" s="29"/>
      <c r="L23" s="30"/>
      <c r="M23" s="29"/>
      <c r="N23" s="30"/>
      <c r="O23" s="29"/>
      <c r="P23" s="30"/>
      <c r="Q23" s="29"/>
      <c r="R23" s="30"/>
      <c r="S23" s="29"/>
      <c r="T23" s="30"/>
      <c r="U23" s="29" t="n">
        <f aca="false">$C23*AI23</f>
        <v>54</v>
      </c>
      <c r="V23" s="30" t="n">
        <f aca="false">IF($U$5-U23=0, ,$U$5-U23)</f>
        <v>0</v>
      </c>
      <c r="W23" s="29"/>
      <c r="X23" s="30"/>
      <c r="Y23" s="31" t="s">
        <v>57</v>
      </c>
      <c r="Z23" s="7"/>
      <c r="AA23" s="32"/>
      <c r="AB23" s="32"/>
      <c r="AC23" s="32"/>
      <c r="AD23" s="32"/>
      <c r="AE23" s="32"/>
      <c r="AF23" s="32"/>
      <c r="AG23" s="32"/>
      <c r="AH23" s="32"/>
      <c r="AI23" s="32" t="n">
        <v>2</v>
      </c>
      <c r="AJ23" s="32"/>
    </row>
    <row r="24" customFormat="false" ht="12.8" hidden="false" customHeight="false" outlineLevel="0" collapsed="false">
      <c r="A24" s="28" t="s">
        <v>58</v>
      </c>
      <c r="B24" s="28"/>
      <c r="C24" s="21" t="n">
        <f aca="false">Q5/AG24</f>
        <v>18</v>
      </c>
      <c r="D24" s="7" t="n">
        <f aca="false">IF(C24*Z24=0, ,C24*Z24)</f>
        <v>0</v>
      </c>
      <c r="E24" s="29"/>
      <c r="F24" s="30"/>
      <c r="G24" s="29"/>
      <c r="H24" s="30"/>
      <c r="I24" s="29"/>
      <c r="J24" s="30"/>
      <c r="K24" s="29"/>
      <c r="L24" s="30"/>
      <c r="M24" s="29"/>
      <c r="N24" s="30"/>
      <c r="O24" s="29"/>
      <c r="P24" s="30"/>
      <c r="Q24" s="29" t="n">
        <f aca="false">$C24*AG24</f>
        <v>36</v>
      </c>
      <c r="R24" s="30" t="n">
        <f aca="false">IF($Q$5-Q24=0, ,$Q$5-Q24)</f>
        <v>0</v>
      </c>
      <c r="S24" s="29"/>
      <c r="T24" s="30"/>
      <c r="U24" s="29"/>
      <c r="V24" s="30"/>
      <c r="W24" s="29"/>
      <c r="X24" s="30"/>
      <c r="Y24" s="31" t="s">
        <v>58</v>
      </c>
      <c r="Z24" s="7"/>
      <c r="AA24" s="32"/>
      <c r="AB24" s="32"/>
      <c r="AC24" s="32"/>
      <c r="AD24" s="32"/>
      <c r="AE24" s="32"/>
      <c r="AF24" s="32"/>
      <c r="AG24" s="32" t="n">
        <v>2</v>
      </c>
      <c r="AH24" s="32"/>
      <c r="AI24" s="32"/>
      <c r="AJ24" s="32"/>
    </row>
    <row r="25" customFormat="false" ht="12.8" hidden="false" customHeight="false" outlineLevel="0" collapsed="false">
      <c r="A25" s="28" t="s">
        <v>60</v>
      </c>
      <c r="B25" s="28"/>
      <c r="C25" s="21" t="n">
        <f aca="false">O5/AF25</f>
        <v>36</v>
      </c>
      <c r="D25" s="7" t="n">
        <f aca="false">IF(C25*Z25=0, ,C25*Z25)</f>
        <v>0</v>
      </c>
      <c r="E25" s="33"/>
      <c r="F25" s="34"/>
      <c r="G25" s="33"/>
      <c r="H25" s="34"/>
      <c r="I25" s="33"/>
      <c r="J25" s="34"/>
      <c r="K25" s="33"/>
      <c r="L25" s="34"/>
      <c r="M25" s="33"/>
      <c r="N25" s="34"/>
      <c r="O25" s="33" t="n">
        <f aca="false">C25*AF25</f>
        <v>72</v>
      </c>
      <c r="P25" s="34" t="n">
        <f aca="false">IF($O$5-O25=0, ,$O$5-O25)</f>
        <v>0</v>
      </c>
      <c r="Q25" s="33"/>
      <c r="R25" s="34"/>
      <c r="S25" s="33"/>
      <c r="T25" s="34"/>
      <c r="U25" s="33"/>
      <c r="V25" s="34"/>
      <c r="W25" s="33"/>
      <c r="X25" s="34"/>
      <c r="Y25" s="31" t="s">
        <v>60</v>
      </c>
      <c r="Z25" s="7"/>
      <c r="AA25" s="35"/>
      <c r="AB25" s="35"/>
      <c r="AC25" s="35"/>
      <c r="AD25" s="35"/>
      <c r="AE25" s="35"/>
      <c r="AF25" s="35" t="n">
        <v>2</v>
      </c>
      <c r="AG25" s="35"/>
      <c r="AH25" s="35"/>
      <c r="AI25" s="35"/>
      <c r="AJ25" s="35"/>
    </row>
    <row r="26" customFormat="false" ht="12.8" hidden="false" customHeight="false" outlineLevel="0" collapsed="false">
      <c r="A26" s="28" t="s">
        <v>61</v>
      </c>
      <c r="B26" s="28"/>
      <c r="C26" s="21" t="n">
        <f aca="false">G5/AB26</f>
        <v>36</v>
      </c>
      <c r="D26" s="7" t="n">
        <f aca="false">IF(C26*Z26=0, ,C26*Z26)</f>
        <v>0</v>
      </c>
      <c r="E26" s="29"/>
      <c r="F26" s="30"/>
      <c r="G26" s="29" t="n">
        <f aca="false">C26*AB26</f>
        <v>72</v>
      </c>
      <c r="H26" s="30" t="n">
        <f aca="false">IF($G$5-G26=0, ,$G$5-G26)</f>
        <v>0</v>
      </c>
      <c r="I26" s="29"/>
      <c r="J26" s="30"/>
      <c r="K26" s="29"/>
      <c r="L26" s="30"/>
      <c r="M26" s="29"/>
      <c r="N26" s="30"/>
      <c r="O26" s="29"/>
      <c r="P26" s="30"/>
      <c r="Q26" s="29"/>
      <c r="R26" s="30"/>
      <c r="S26" s="29"/>
      <c r="T26" s="30"/>
      <c r="U26" s="29"/>
      <c r="V26" s="30"/>
      <c r="W26" s="29"/>
      <c r="X26" s="30"/>
      <c r="Y26" s="31" t="s">
        <v>61</v>
      </c>
      <c r="Z26" s="7"/>
      <c r="AA26" s="32"/>
      <c r="AB26" s="32" t="n">
        <v>2</v>
      </c>
      <c r="AC26" s="32"/>
      <c r="AD26" s="32"/>
      <c r="AE26" s="32"/>
      <c r="AF26" s="32"/>
      <c r="AG26" s="32"/>
      <c r="AH26" s="32"/>
      <c r="AI26" s="32"/>
      <c r="AJ26" s="32"/>
    </row>
    <row r="27" customFormat="false" ht="12.8" hidden="false" customHeight="false" outlineLevel="0" collapsed="false">
      <c r="A27" s="28" t="s">
        <v>104</v>
      </c>
      <c r="B27" s="28"/>
      <c r="C27" s="21" t="n">
        <f aca="false">MIN((E5+G5)/AA27,U5/AI27)</f>
        <v>27</v>
      </c>
      <c r="D27" s="7" t="n">
        <f aca="false">IF(C27*Z27=0, ,C27*Z27)</f>
        <v>54</v>
      </c>
      <c r="E27" s="29" t="n">
        <f aca="false">IF($G$5-C27*(AA27+AB27)&lt;0,(C27-G16)*AA27,0)</f>
        <v>0</v>
      </c>
      <c r="F27" s="30" t="n">
        <f aca="false">IF($E$5-E27=0, ,$E$5-E27)</f>
        <v>45</v>
      </c>
      <c r="G27" s="29" t="n">
        <f aca="false">IF(G16-C27&gt;=0,C27,G16)</f>
        <v>27</v>
      </c>
      <c r="H27" s="30" t="n">
        <f aca="false">IF($G$5-G27=0, ,$G$5-G27)</f>
        <v>45</v>
      </c>
      <c r="I27" s="29"/>
      <c r="J27" s="30"/>
      <c r="K27" s="29"/>
      <c r="L27" s="30"/>
      <c r="M27" s="29"/>
      <c r="N27" s="30"/>
      <c r="O27" s="29"/>
      <c r="P27" s="30"/>
      <c r="Q27" s="29"/>
      <c r="R27" s="30"/>
      <c r="S27" s="29"/>
      <c r="T27" s="30"/>
      <c r="U27" s="29" t="n">
        <f aca="false">$C27*AI27</f>
        <v>54</v>
      </c>
      <c r="V27" s="30" t="n">
        <f aca="false">IF($U$5-U27=0, ,$U$5-U27)</f>
        <v>0</v>
      </c>
      <c r="W27" s="29"/>
      <c r="X27" s="30"/>
      <c r="Y27" s="31" t="s">
        <v>62</v>
      </c>
      <c r="Z27" s="7" t="n">
        <v>2</v>
      </c>
      <c r="AA27" s="32" t="n">
        <v>1</v>
      </c>
      <c r="AB27" s="32"/>
      <c r="AC27" s="32"/>
      <c r="AD27" s="32"/>
      <c r="AE27" s="32"/>
      <c r="AF27" s="32"/>
      <c r="AG27" s="32"/>
      <c r="AH27" s="32"/>
      <c r="AI27" s="32" t="n">
        <v>2</v>
      </c>
      <c r="AJ27" s="32"/>
    </row>
    <row r="28" customFormat="false" ht="12.8" hidden="false" customHeight="false" outlineLevel="0" collapsed="false">
      <c r="A28" s="28" t="s">
        <v>105</v>
      </c>
      <c r="B28" s="28"/>
      <c r="C28" s="21" t="n">
        <f aca="false">MIN((E5+G5)/AA28,I5/AC28,M5/AE28,Q5/AG28)</f>
        <v>18</v>
      </c>
      <c r="D28" s="7" t="n">
        <f aca="false">IF(C28*Z28=0, ,C28*Z28)</f>
        <v>36</v>
      </c>
      <c r="E28" s="33" t="n">
        <f aca="false">IF($G$5-C28*(AA28+AB28)&lt;0,(C28-G17)*AA28,0)</f>
        <v>0</v>
      </c>
      <c r="F28" s="34" t="n">
        <f aca="false">IF($E$5-E28=0, ,$E$5-E28)</f>
        <v>45</v>
      </c>
      <c r="G28" s="33" t="n">
        <f aca="false">IF(G17-C28&gt;=0,C28,G17)</f>
        <v>18</v>
      </c>
      <c r="H28" s="34" t="n">
        <f aca="false">IF($G$5-G28=0, ,$G$5-G28)</f>
        <v>54</v>
      </c>
      <c r="I28" s="33" t="n">
        <f aca="false">C28*AC28</f>
        <v>36</v>
      </c>
      <c r="J28" s="34" t="n">
        <f aca="false">IF($I$5-I28=0, ,$I$5-I28)</f>
        <v>72</v>
      </c>
      <c r="K28" s="33"/>
      <c r="L28" s="34"/>
      <c r="M28" s="33" t="n">
        <f aca="false">C28*AE28</f>
        <v>18</v>
      </c>
      <c r="N28" s="34" t="n">
        <f aca="false">IF($M$5-M28=0, ,$M$5-M28)</f>
        <v>0</v>
      </c>
      <c r="O28" s="33"/>
      <c r="P28" s="34"/>
      <c r="Q28" s="33" t="n">
        <f aca="false">$C28*AG28</f>
        <v>36</v>
      </c>
      <c r="R28" s="34" t="n">
        <f aca="false">IF($Q$5-Q28=0, ,$Q$5-Q28)</f>
        <v>0</v>
      </c>
      <c r="S28" s="33"/>
      <c r="T28" s="34"/>
      <c r="U28" s="33"/>
      <c r="V28" s="34"/>
      <c r="W28" s="33"/>
      <c r="X28" s="34"/>
      <c r="Y28" s="31" t="s">
        <v>64</v>
      </c>
      <c r="Z28" s="7" t="n">
        <v>2</v>
      </c>
      <c r="AA28" s="35" t="n">
        <v>3</v>
      </c>
      <c r="AB28" s="35"/>
      <c r="AC28" s="35" t="n">
        <v>2</v>
      </c>
      <c r="AD28" s="35"/>
      <c r="AE28" s="35" t="n">
        <v>1</v>
      </c>
      <c r="AF28" s="35"/>
      <c r="AG28" s="35" t="n">
        <v>2</v>
      </c>
      <c r="AH28" s="35"/>
      <c r="AI28" s="35"/>
      <c r="AJ28" s="35"/>
    </row>
    <row r="29" customFormat="false" ht="12.8" hidden="false" customHeight="false" outlineLevel="0" collapsed="false">
      <c r="A29" s="36" t="s">
        <v>106</v>
      </c>
      <c r="B29" s="36"/>
      <c r="C29" s="37" t="n">
        <f aca="false">MAX(MIN($E$5/AA29,$G$5/AB29,I5/AC29,K5/AD29,M5/AE29,O5/AF29),MIN($G$5/(AA29+AB29),I5/AC29,K5/AD29,M5/AE29,O5/AF29))</f>
        <v>9</v>
      </c>
      <c r="D29" s="38" t="n">
        <f aca="false">IF(C29*Z29=0, ,C29*Z29)</f>
        <v>36</v>
      </c>
      <c r="E29" s="39" t="n">
        <f aca="false">IF($G$5-C29*(AA29+AB29)&gt;=0,0,C29*AA29)</f>
        <v>36</v>
      </c>
      <c r="F29" s="40" t="n">
        <f aca="false">IF($E$5-E29=0, ,$E$5-E29)</f>
        <v>9</v>
      </c>
      <c r="G29" s="39" t="n">
        <f aca="false">IF(E29&gt;0,C29*AB29,C29*(AA29+AB29))</f>
        <v>54</v>
      </c>
      <c r="H29" s="40" t="n">
        <f aca="false">IF($G$5-G29=0, ,$G$5-G29)</f>
        <v>18</v>
      </c>
      <c r="I29" s="39" t="n">
        <f aca="false">C29*AC29</f>
        <v>36</v>
      </c>
      <c r="J29" s="40" t="n">
        <f aca="false">IF($I$5-I29=0, ,$I$5-I29)</f>
        <v>72</v>
      </c>
      <c r="K29" s="39" t="n">
        <f aca="false">C29*AD29</f>
        <v>27</v>
      </c>
      <c r="L29" s="40" t="n">
        <f aca="false">IF($K$5-K29=0, ,$K$5-K29)</f>
        <v>0</v>
      </c>
      <c r="M29" s="39" t="n">
        <f aca="false">C29*AE29</f>
        <v>18</v>
      </c>
      <c r="N29" s="40" t="n">
        <f aca="false">IF($M$5-M29=0, ,$M$5-M29)</f>
        <v>0</v>
      </c>
      <c r="O29" s="39" t="n">
        <f aca="false">C29*AF29</f>
        <v>36</v>
      </c>
      <c r="P29" s="40" t="n">
        <f aca="false">IF($O$5-O29=0, ,$O$5-O29)</f>
        <v>36</v>
      </c>
      <c r="Q29" s="39"/>
      <c r="R29" s="40"/>
      <c r="S29" s="39"/>
      <c r="T29" s="40"/>
      <c r="U29" s="39"/>
      <c r="V29" s="40"/>
      <c r="W29" s="39"/>
      <c r="X29" s="40"/>
      <c r="Y29" s="37" t="s">
        <v>66</v>
      </c>
      <c r="Z29" s="38" t="n">
        <v>4</v>
      </c>
      <c r="AA29" s="38" t="n">
        <v>4</v>
      </c>
      <c r="AB29" s="38" t="n">
        <v>6</v>
      </c>
      <c r="AC29" s="38" t="n">
        <v>4</v>
      </c>
      <c r="AD29" s="38" t="n">
        <v>3</v>
      </c>
      <c r="AE29" s="38" t="n">
        <v>2</v>
      </c>
      <c r="AF29" s="38" t="n">
        <v>4</v>
      </c>
      <c r="AG29" s="38"/>
      <c r="AH29" s="38"/>
      <c r="AI29" s="38"/>
      <c r="AJ29" s="38"/>
    </row>
    <row r="30" customFormat="false" ht="12.8" hidden="false" customHeight="false" outlineLevel="0" collapsed="false">
      <c r="A30" s="28" t="s">
        <v>107</v>
      </c>
      <c r="B30" s="28"/>
      <c r="C30" s="21" t="n">
        <f aca="false">MAX(MIN($E$5/AA30,$G$5/AB30,I5/AC30,K5/AD30),MIN($G$5/(AA30+AB30),I5/AC30,K5/AD30))</f>
        <v>24</v>
      </c>
      <c r="D30" s="7" t="n">
        <f aca="false">IF(C30*Z30=0, ,C30*Z30)</f>
        <v>24</v>
      </c>
      <c r="E30" s="29" t="n">
        <f aca="false">IF($G$5-C30*(AA30+AB30)&gt;=0,0,C30*AA30)</f>
        <v>0</v>
      </c>
      <c r="F30" s="30" t="n">
        <f aca="false">IF($E$5-E30=0, ,$E$5-E30)</f>
        <v>45</v>
      </c>
      <c r="G30" s="29" t="n">
        <f aca="false">IF(E30&gt;0,C30*AB30,C30*(AA30+AB30))</f>
        <v>72</v>
      </c>
      <c r="H30" s="30" t="n">
        <f aca="false">IF($G$5-G30=0, ,$G$5-G30)</f>
        <v>0</v>
      </c>
      <c r="I30" s="29" t="n">
        <f aca="false">C30*AC30</f>
        <v>48</v>
      </c>
      <c r="J30" s="30" t="n">
        <f aca="false">IF($I$5-I30=0, ,$I$5-I30)</f>
        <v>60</v>
      </c>
      <c r="K30" s="29" t="n">
        <f aca="false">C30*AD30</f>
        <v>24</v>
      </c>
      <c r="L30" s="30" t="n">
        <f aca="false">IF($K$5-K30=0, ,$K$5-K30)</f>
        <v>3</v>
      </c>
      <c r="M30" s="29"/>
      <c r="N30" s="30"/>
      <c r="O30" s="29"/>
      <c r="P30" s="30"/>
      <c r="Q30" s="29"/>
      <c r="R30" s="30"/>
      <c r="S30" s="29"/>
      <c r="T30" s="30"/>
      <c r="U30" s="29"/>
      <c r="V30" s="30"/>
      <c r="W30" s="29"/>
      <c r="X30" s="30"/>
      <c r="Y30" s="31" t="s">
        <v>68</v>
      </c>
      <c r="Z30" s="7" t="n">
        <v>1</v>
      </c>
      <c r="AA30" s="32" t="n">
        <v>2</v>
      </c>
      <c r="AB30" s="32" t="n">
        <v>1</v>
      </c>
      <c r="AC30" s="32" t="n">
        <v>2</v>
      </c>
      <c r="AD30" s="32" t="n">
        <v>1</v>
      </c>
      <c r="AE30" s="32"/>
      <c r="AF30" s="32"/>
      <c r="AG30" s="32"/>
      <c r="AH30" s="32"/>
      <c r="AI30" s="32"/>
      <c r="AJ30" s="32"/>
    </row>
    <row r="31" customFormat="false" ht="12.8" hidden="false" customHeight="false" outlineLevel="0" collapsed="false">
      <c r="A31" s="28" t="s">
        <v>108</v>
      </c>
      <c r="B31" s="28"/>
      <c r="C31" s="21" t="n">
        <f aca="false">MAX(MIN($E$5/AA31,$G$5/AB31,K5/AD31,S5/AH31),MIN($G$5/(AA31+AB31),K5/AD31,S5/AH31))</f>
        <v>11.25</v>
      </c>
      <c r="D31" s="7" t="n">
        <f aca="false">IF(C31*Z31=0, ,C31*Z31)</f>
        <v>22.5</v>
      </c>
      <c r="E31" s="33" t="n">
        <f aca="false">IF($G$5-C31*(AA31+AB31)&gt;=0,0,C31*AA31)</f>
        <v>45</v>
      </c>
      <c r="F31" s="34" t="n">
        <f aca="false">IF($E$5-E31=0, ,$E$5-E31)</f>
        <v>0</v>
      </c>
      <c r="G31" s="33" t="n">
        <f aca="false">IF(E31&gt;0,C31*AB31,C31*(AA31+AB31))</f>
        <v>45</v>
      </c>
      <c r="H31" s="34" t="n">
        <f aca="false">IF($G$5-G31=0, ,$G$5-G31)</f>
        <v>27</v>
      </c>
      <c r="I31" s="33"/>
      <c r="J31" s="34"/>
      <c r="K31" s="33" t="n">
        <f aca="false">C31*AD31</f>
        <v>11.25</v>
      </c>
      <c r="L31" s="34" t="n">
        <f aca="false">IF($K$5-K31=0, ,$K$5-K31)</f>
        <v>15.75</v>
      </c>
      <c r="M31" s="33"/>
      <c r="N31" s="34"/>
      <c r="O31" s="33"/>
      <c r="P31" s="34"/>
      <c r="Q31" s="33"/>
      <c r="R31" s="34"/>
      <c r="S31" s="33" t="n">
        <f aca="false">C31*AH31</f>
        <v>11.25</v>
      </c>
      <c r="T31" s="34" t="n">
        <f aca="false">IF($S$5-S31=0, ,$S$5-S31)</f>
        <v>24.75</v>
      </c>
      <c r="U31" s="33"/>
      <c r="V31" s="34"/>
      <c r="W31" s="33"/>
      <c r="X31" s="34"/>
      <c r="Y31" s="31" t="s">
        <v>69</v>
      </c>
      <c r="Z31" s="7" t="n">
        <v>2</v>
      </c>
      <c r="AA31" s="35" t="n">
        <v>4</v>
      </c>
      <c r="AB31" s="35" t="n">
        <v>4</v>
      </c>
      <c r="AC31" s="35"/>
      <c r="AD31" s="35" t="n">
        <v>1</v>
      </c>
      <c r="AE31" s="35"/>
      <c r="AF31" s="35"/>
      <c r="AG31" s="35"/>
      <c r="AH31" s="35" t="n">
        <v>1</v>
      </c>
      <c r="AI31" s="35"/>
      <c r="AJ31" s="35"/>
    </row>
    <row r="32" customFormat="false" ht="12.8" hidden="false" customHeight="false" outlineLevel="0" collapsed="false">
      <c r="A32" s="28" t="s">
        <v>109</v>
      </c>
      <c r="B32" s="28"/>
      <c r="C32" s="21" t="n">
        <f aca="false">MAX(MIN($E$5/AA32,$G$5/AB32,K5/AD32),MIN($G$5/(AA32+AB32),K5/AD32))</f>
        <v>8</v>
      </c>
      <c r="D32" s="7" t="n">
        <f aca="false">IF(C32*Z32=0, ,C32*Z32)</f>
        <v>8</v>
      </c>
      <c r="E32" s="29" t="n">
        <f aca="false">IF($G$5-C32*(AA32+AB32)&gt;=0,0,C32*AA32)</f>
        <v>0</v>
      </c>
      <c r="F32" s="30" t="n">
        <f aca="false">IF($E$5-E32=0, ,$E$5-E32)</f>
        <v>45</v>
      </c>
      <c r="G32" s="29" t="n">
        <f aca="false">IF(E32&gt;0,C32*AB32,C32*(AA32+AB32))</f>
        <v>72</v>
      </c>
      <c r="H32" s="30" t="n">
        <f aca="false">IF($G$5-G32=0, ,$G$5-G32)</f>
        <v>0</v>
      </c>
      <c r="I32" s="29"/>
      <c r="J32" s="30"/>
      <c r="K32" s="29" t="n">
        <f aca="false">C32*AD32</f>
        <v>16</v>
      </c>
      <c r="L32" s="30" t="n">
        <f aca="false">IF($K$5-K32=0, ,$K$5-K32)</f>
        <v>11</v>
      </c>
      <c r="M32" s="29"/>
      <c r="N32" s="30"/>
      <c r="O32" s="29"/>
      <c r="P32" s="30"/>
      <c r="Q32" s="29"/>
      <c r="R32" s="30"/>
      <c r="S32" s="29"/>
      <c r="T32" s="30"/>
      <c r="U32" s="29"/>
      <c r="V32" s="30"/>
      <c r="W32" s="29"/>
      <c r="X32" s="30"/>
      <c r="Y32" s="31" t="s">
        <v>70</v>
      </c>
      <c r="Z32" s="7" t="n">
        <v>1</v>
      </c>
      <c r="AA32" s="32" t="n">
        <v>6</v>
      </c>
      <c r="AB32" s="32" t="n">
        <v>3</v>
      </c>
      <c r="AC32" s="32"/>
      <c r="AD32" s="32" t="n">
        <v>2</v>
      </c>
      <c r="AE32" s="32"/>
      <c r="AF32" s="32"/>
      <c r="AG32" s="32"/>
      <c r="AH32" s="32"/>
      <c r="AI32" s="32"/>
      <c r="AJ32" s="32"/>
    </row>
    <row r="33" customFormat="false" ht="12.8" hidden="false" customHeight="false" outlineLevel="0" collapsed="false">
      <c r="A33" s="28" t="s">
        <v>71</v>
      </c>
      <c r="B33" s="28"/>
      <c r="C33" s="21" t="n">
        <f aca="false">MIN(G5/AB33,K5/AD33)</f>
        <v>13.5</v>
      </c>
      <c r="D33" s="7" t="n">
        <f aca="false">IF(C33*Z33=0, ,C33*Z33)</f>
        <v>13.5</v>
      </c>
      <c r="E33" s="29"/>
      <c r="F33" s="30"/>
      <c r="G33" s="29" t="n">
        <f aca="false">C33*AB33</f>
        <v>54</v>
      </c>
      <c r="H33" s="30" t="n">
        <f aca="false">IF($G$5-G33=0, ,$G$5-G33)</f>
        <v>18</v>
      </c>
      <c r="I33" s="29"/>
      <c r="J33" s="30"/>
      <c r="K33" s="29" t="n">
        <f aca="false">C33*AD33</f>
        <v>27</v>
      </c>
      <c r="L33" s="30" t="n">
        <f aca="false">IF($K$5-K33=0, ,$K$5-K33)</f>
        <v>0</v>
      </c>
      <c r="M33" s="29"/>
      <c r="N33" s="30"/>
      <c r="O33" s="29"/>
      <c r="P33" s="30"/>
      <c r="Q33" s="29"/>
      <c r="R33" s="30"/>
      <c r="S33" s="29"/>
      <c r="T33" s="30"/>
      <c r="U33" s="29"/>
      <c r="V33" s="30"/>
      <c r="W33" s="29"/>
      <c r="X33" s="30"/>
      <c r="Y33" s="31" t="s">
        <v>71</v>
      </c>
      <c r="Z33" s="7" t="n">
        <v>1</v>
      </c>
      <c r="AA33" s="32"/>
      <c r="AB33" s="32" t="n">
        <v>4</v>
      </c>
      <c r="AC33" s="32"/>
      <c r="AD33" s="32" t="n">
        <v>2</v>
      </c>
      <c r="AE33" s="32"/>
      <c r="AF33" s="32"/>
      <c r="AG33" s="32"/>
      <c r="AH33" s="32"/>
      <c r="AI33" s="32"/>
      <c r="AJ33" s="32"/>
    </row>
    <row r="34" customFormat="false" ht="12.8" hidden="false" customHeight="false" outlineLevel="0" collapsed="false">
      <c r="A34" s="28" t="s">
        <v>110</v>
      </c>
      <c r="B34" s="28"/>
      <c r="C34" s="21" t="n">
        <f aca="false">MAX(MIN($E$5/AA34,$G$5/AB34,I5/AC34),MIN($G$5/(AA34+AB34),I5/AC34))</f>
        <v>45</v>
      </c>
      <c r="D34" s="7" t="n">
        <f aca="false">IF(C34*Z34=0, ,C34*Z34)</f>
        <v>45</v>
      </c>
      <c r="E34" s="33" t="n">
        <f aca="false">IF($G$5-C34*(AA34+AB34)&gt;=0,0,C34*AA34)</f>
        <v>45</v>
      </c>
      <c r="F34" s="34" t="n">
        <f aca="false">IF($E$5-E34=0, ,$E$5-E34)</f>
        <v>0</v>
      </c>
      <c r="G34" s="33" t="n">
        <f aca="false">IF(E34&gt;0,C34*AB34,C34*(AA34+AB34))</f>
        <v>45</v>
      </c>
      <c r="H34" s="34" t="n">
        <f aca="false">IF($G$5-G34=0, ,$G$5-G34)</f>
        <v>27</v>
      </c>
      <c r="I34" s="33" t="n">
        <f aca="false">C34*AC34</f>
        <v>90</v>
      </c>
      <c r="J34" s="34" t="n">
        <f aca="false">IF($I$5-I34=0, ,$I$5-I34)</f>
        <v>18</v>
      </c>
      <c r="K34" s="33"/>
      <c r="L34" s="34"/>
      <c r="M34" s="33"/>
      <c r="N34" s="34"/>
      <c r="O34" s="33"/>
      <c r="P34" s="34"/>
      <c r="Q34" s="33"/>
      <c r="R34" s="34"/>
      <c r="S34" s="33"/>
      <c r="T34" s="34"/>
      <c r="U34" s="33"/>
      <c r="V34" s="34"/>
      <c r="W34" s="33"/>
      <c r="X34" s="34"/>
      <c r="Y34" s="31" t="s">
        <v>72</v>
      </c>
      <c r="Z34" s="7" t="n">
        <v>1</v>
      </c>
      <c r="AA34" s="35" t="n">
        <v>1</v>
      </c>
      <c r="AB34" s="35" t="n">
        <v>1</v>
      </c>
      <c r="AC34" s="35" t="n">
        <v>2</v>
      </c>
      <c r="AD34" s="35"/>
      <c r="AE34" s="35"/>
      <c r="AF34" s="35"/>
      <c r="AG34" s="35"/>
      <c r="AH34" s="35"/>
      <c r="AI34" s="35"/>
      <c r="AJ34" s="35"/>
    </row>
    <row r="35" customFormat="false" ht="12.8" hidden="false" customHeight="false" outlineLevel="0" collapsed="false">
      <c r="A35" s="28" t="s">
        <v>111</v>
      </c>
      <c r="B35" s="28"/>
      <c r="C35" s="21" t="n">
        <f aca="false">MAX(MIN($E$5/AA35,$G$5/AB35,I5/AC35),MIN($G$5/(AA35+AB35),I5/AC35))</f>
        <v>18</v>
      </c>
      <c r="D35" s="7" t="n">
        <f aca="false">IF(C35*Z35=0, ,C35*Z35)</f>
        <v>36</v>
      </c>
      <c r="E35" s="29" t="n">
        <f aca="false">IF($G$5-C35*(AA35+AB35)&gt;=0,0,C35*AA35)</f>
        <v>0</v>
      </c>
      <c r="F35" s="30" t="n">
        <f aca="false">IF($E$5-E35=0, ,$E$5-E35)</f>
        <v>45</v>
      </c>
      <c r="G35" s="29" t="n">
        <f aca="false">IF(E35&gt;0,C35*AB35,C35*(AA35+AB35))</f>
        <v>72</v>
      </c>
      <c r="H35" s="30" t="n">
        <f aca="false">IF($G$5-G35=0, ,$G$5-G35)</f>
        <v>0</v>
      </c>
      <c r="I35" s="29" t="n">
        <f aca="false">C35*AC35</f>
        <v>36</v>
      </c>
      <c r="J35" s="30" t="n">
        <f aca="false">IF($I$5-I35=0, ,$I$5-I35)</f>
        <v>72</v>
      </c>
      <c r="K35" s="29"/>
      <c r="L35" s="30"/>
      <c r="M35" s="29"/>
      <c r="N35" s="30"/>
      <c r="O35" s="29"/>
      <c r="P35" s="30"/>
      <c r="Q35" s="29"/>
      <c r="R35" s="30"/>
      <c r="S35" s="29"/>
      <c r="T35" s="30"/>
      <c r="U35" s="29"/>
      <c r="V35" s="30"/>
      <c r="W35" s="29"/>
      <c r="X35" s="30"/>
      <c r="Y35" s="31" t="s">
        <v>73</v>
      </c>
      <c r="Z35" s="7" t="n">
        <v>2</v>
      </c>
      <c r="AA35" s="32" t="n">
        <v>3</v>
      </c>
      <c r="AB35" s="32" t="n">
        <v>1</v>
      </c>
      <c r="AC35" s="32" t="n">
        <v>2</v>
      </c>
      <c r="AD35" s="32"/>
      <c r="AE35" s="32"/>
      <c r="AF35" s="32"/>
      <c r="AG35" s="32"/>
      <c r="AH35" s="32"/>
      <c r="AI35" s="32"/>
      <c r="AJ35" s="32"/>
    </row>
    <row r="36" customFormat="false" ht="12.8" hidden="false" customHeight="false" outlineLevel="0" collapsed="false">
      <c r="A36" s="28" t="s">
        <v>112</v>
      </c>
      <c r="B36" s="28"/>
      <c r="C36" s="21" t="n">
        <f aca="false">MAX(MIN($E$5/AA36,$G$5/AB36,K5/AD36,S5/AH36),MIN($G$5/(AA36+AB36),K5/AD36,S5/AH36))</f>
        <v>13.5</v>
      </c>
      <c r="D36" s="7" t="n">
        <f aca="false">IF(C36*Z36=0, ,C36*Z36)</f>
        <v>13.5</v>
      </c>
      <c r="E36" s="29" t="n">
        <f aca="false">IF($G$5-C36*(AA36+AB36)&gt;=0,0,C36*AA36)</f>
        <v>40.5</v>
      </c>
      <c r="F36" s="30" t="n">
        <f aca="false">IF($E$5-E36=0, ,$E$5-E36)</f>
        <v>4.5</v>
      </c>
      <c r="G36" s="29" t="n">
        <f aca="false">IF(E36&gt;0,C36*AB36,C36*(AA36+AB36))</f>
        <v>40.5</v>
      </c>
      <c r="H36" s="30" t="n">
        <f aca="false">IF($G$5-G36=0, ,$G$5-G36)</f>
        <v>31.5</v>
      </c>
      <c r="I36" s="29"/>
      <c r="J36" s="30"/>
      <c r="K36" s="29" t="n">
        <f aca="false">C36*AD36</f>
        <v>27</v>
      </c>
      <c r="L36" s="30" t="n">
        <f aca="false">IF($K$5-K36=0, ,$K$5-K36)</f>
        <v>0</v>
      </c>
      <c r="M36" s="29"/>
      <c r="N36" s="30"/>
      <c r="O36" s="29"/>
      <c r="P36" s="30"/>
      <c r="Q36" s="29"/>
      <c r="R36" s="30"/>
      <c r="S36" s="29" t="n">
        <f aca="false">C36*AH36</f>
        <v>13.5</v>
      </c>
      <c r="T36" s="30" t="n">
        <f aca="false">IF($S$5-S36=0, ,$S$5-S36)</f>
        <v>22.5</v>
      </c>
      <c r="U36" s="29"/>
      <c r="V36" s="30"/>
      <c r="W36" s="29"/>
      <c r="X36" s="30"/>
      <c r="Y36" s="31" t="s">
        <v>74</v>
      </c>
      <c r="Z36" s="7" t="n">
        <v>1</v>
      </c>
      <c r="AA36" s="32" t="n">
        <v>3</v>
      </c>
      <c r="AB36" s="32" t="n">
        <v>3</v>
      </c>
      <c r="AC36" s="32"/>
      <c r="AD36" s="32" t="n">
        <v>2</v>
      </c>
      <c r="AE36" s="32"/>
      <c r="AF36" s="32"/>
      <c r="AG36" s="32"/>
      <c r="AH36" s="32" t="n">
        <v>1</v>
      </c>
      <c r="AI36" s="32"/>
      <c r="AJ36" s="32"/>
    </row>
    <row r="37" customFormat="false" ht="12.8" hidden="false" customHeight="false" outlineLevel="0" collapsed="false">
      <c r="A37" s="28" t="s">
        <v>67</v>
      </c>
      <c r="B37" s="28"/>
      <c r="C37" s="21" t="n">
        <f aca="false">MIN(G5/AB37,K5/AD37)</f>
        <v>18</v>
      </c>
      <c r="D37" s="7" t="n">
        <f aca="false">IF(C37*Z37=0, ,C37*Z37)</f>
        <v>36</v>
      </c>
      <c r="E37" s="33"/>
      <c r="F37" s="34"/>
      <c r="G37" s="33" t="n">
        <f aca="false">C37*AB37</f>
        <v>72</v>
      </c>
      <c r="H37" s="34" t="n">
        <f aca="false">IF($G$5-G37=0, ,$G$5-G37)</f>
        <v>0</v>
      </c>
      <c r="I37" s="33"/>
      <c r="J37" s="34"/>
      <c r="K37" s="33" t="n">
        <f aca="false">C37*AD37</f>
        <v>18</v>
      </c>
      <c r="L37" s="34" t="n">
        <f aca="false">IF($K$5-K37=0, ,$K$5-K37)</f>
        <v>9</v>
      </c>
      <c r="M37" s="33"/>
      <c r="N37" s="34"/>
      <c r="O37" s="33"/>
      <c r="P37" s="34"/>
      <c r="Q37" s="33"/>
      <c r="R37" s="34"/>
      <c r="S37" s="33"/>
      <c r="T37" s="34"/>
      <c r="U37" s="33"/>
      <c r="V37" s="34"/>
      <c r="W37" s="33"/>
      <c r="X37" s="34"/>
      <c r="Y37" s="31" t="s">
        <v>67</v>
      </c>
      <c r="Z37" s="7" t="n">
        <v>2</v>
      </c>
      <c r="AA37" s="35"/>
      <c r="AB37" s="35" t="n">
        <v>4</v>
      </c>
      <c r="AC37" s="35"/>
      <c r="AD37" s="35" t="n">
        <v>1</v>
      </c>
      <c r="AE37" s="35"/>
      <c r="AF37" s="35"/>
      <c r="AG37" s="35"/>
      <c r="AH37" s="35"/>
      <c r="AI37" s="35"/>
      <c r="AJ37" s="35"/>
    </row>
    <row r="38" customFormat="false" ht="12.8" hidden="false" customHeight="false" outlineLevel="0" collapsed="false">
      <c r="A38" s="28" t="s">
        <v>113</v>
      </c>
      <c r="B38" s="28"/>
      <c r="C38" s="21" t="n">
        <f aca="false">MIN((E5+G5)/AA38,I5/AC38,M5/AE38)</f>
        <v>18</v>
      </c>
      <c r="D38" s="7" t="n">
        <f aca="false">IF(C38*Z38=0, ,C38*Z38)</f>
        <v>36</v>
      </c>
      <c r="E38" s="29" t="n">
        <f aca="false">IF($G$5-C38*(AA38+AB38)&gt;=0,0,C38*AA38)</f>
        <v>0</v>
      </c>
      <c r="F38" s="30" t="n">
        <f aca="false">IF($E$5-E38=0, ,$E$5-E38)</f>
        <v>45</v>
      </c>
      <c r="G38" s="29" t="n">
        <f aca="false">IF(E38&gt;0,C38*AB38,C38*(AA38+AB38))</f>
        <v>54</v>
      </c>
      <c r="H38" s="30" t="n">
        <f aca="false">IF($G$5-G38=0, ,$G$5-G38)</f>
        <v>18</v>
      </c>
      <c r="I38" s="29" t="n">
        <f aca="false">C38*AC38</f>
        <v>36</v>
      </c>
      <c r="J38" s="30" t="n">
        <f aca="false">IF($I$5-I38=0, ,$I$5-I38)</f>
        <v>72</v>
      </c>
      <c r="K38" s="29"/>
      <c r="L38" s="30"/>
      <c r="M38" s="29" t="n">
        <f aca="false">C38*AE38</f>
        <v>18</v>
      </c>
      <c r="N38" s="30" t="n">
        <f aca="false">IF($M$5-M38=0, ,$M$5-M38)</f>
        <v>0</v>
      </c>
      <c r="O38" s="29"/>
      <c r="P38" s="30"/>
      <c r="Q38" s="29"/>
      <c r="R38" s="30"/>
      <c r="S38" s="29"/>
      <c r="T38" s="30"/>
      <c r="U38" s="29"/>
      <c r="V38" s="30"/>
      <c r="W38" s="29"/>
      <c r="X38" s="30"/>
      <c r="Y38" s="31" t="s">
        <v>75</v>
      </c>
      <c r="Z38" s="7" t="n">
        <v>2</v>
      </c>
      <c r="AA38" s="32" t="n">
        <v>3</v>
      </c>
      <c r="AB38" s="32"/>
      <c r="AC38" s="32" t="n">
        <v>2</v>
      </c>
      <c r="AD38" s="32"/>
      <c r="AE38" s="32" t="n">
        <v>1</v>
      </c>
      <c r="AF38" s="32"/>
      <c r="AG38" s="32"/>
      <c r="AH38" s="32"/>
      <c r="AI38" s="32"/>
      <c r="AJ38" s="32"/>
    </row>
    <row r="39" customFormat="false" ht="12.8" hidden="false" customHeight="false" outlineLevel="0" collapsed="false">
      <c r="A39" s="28" t="s">
        <v>114</v>
      </c>
      <c r="B39" s="28"/>
      <c r="C39" s="21" t="n">
        <f aca="false">MAX(MIN($E$5/AA39,$G$5/AB39,I5/AC39),MIN($G$5/(AA39+AB39),I5/AC39))</f>
        <v>15</v>
      </c>
      <c r="D39" s="7" t="n">
        <f aca="false">IF(C39*Z39=0, ,C39*Z39)</f>
        <v>30</v>
      </c>
      <c r="E39" s="29" t="n">
        <f aca="false">IF($G$5-C39*(AA39+AB39)&gt;=0,0,C39*AA39)</f>
        <v>45</v>
      </c>
      <c r="F39" s="30" t="n">
        <f aca="false">IF($E$5-E39=0, ,$E$5-E39)</f>
        <v>0</v>
      </c>
      <c r="G39" s="29" t="n">
        <f aca="false">IF(E39&gt;0,C39*AB39,C39*(AA39+AB39))</f>
        <v>30</v>
      </c>
      <c r="H39" s="30" t="n">
        <f aca="false">IF($G$5-G39=0, ,$G$5-G39)</f>
        <v>42</v>
      </c>
      <c r="I39" s="29" t="n">
        <f aca="false">C39*AC39</f>
        <v>30</v>
      </c>
      <c r="J39" s="30" t="n">
        <f aca="false">IF($I$5-I39=0, ,$I$5-I39)</f>
        <v>78</v>
      </c>
      <c r="K39" s="29"/>
      <c r="L39" s="30"/>
      <c r="M39" s="29"/>
      <c r="N39" s="30"/>
      <c r="O39" s="29"/>
      <c r="P39" s="30"/>
      <c r="Q39" s="29"/>
      <c r="R39" s="30"/>
      <c r="S39" s="29"/>
      <c r="T39" s="30"/>
      <c r="U39" s="29"/>
      <c r="V39" s="30"/>
      <c r="W39" s="29"/>
      <c r="X39" s="30"/>
      <c r="Y39" s="31" t="s">
        <v>76</v>
      </c>
      <c r="Z39" s="7" t="n">
        <v>2</v>
      </c>
      <c r="AA39" s="32" t="n">
        <v>3</v>
      </c>
      <c r="AB39" s="32" t="n">
        <v>2</v>
      </c>
      <c r="AC39" s="32" t="n">
        <v>2</v>
      </c>
      <c r="AD39" s="32"/>
      <c r="AE39" s="32"/>
      <c r="AF39" s="32"/>
      <c r="AG39" s="32"/>
      <c r="AH39" s="32"/>
      <c r="AI39" s="32"/>
      <c r="AJ39" s="32"/>
    </row>
    <row r="40" customFormat="false" ht="12.8" hidden="false" customHeight="false" outlineLevel="0" collapsed="false">
      <c r="A40" s="28" t="s">
        <v>115</v>
      </c>
      <c r="B40" s="28"/>
      <c r="C40" s="21" t="n">
        <f aca="false">MIN((E5+G5)/AA40,I5/AC40,M5/AE40,O5/AF40)</f>
        <v>18</v>
      </c>
      <c r="D40" s="7" t="n">
        <f aca="false">IF(C40*Z40=0, ,C40*Z40)</f>
        <v>54</v>
      </c>
      <c r="E40" s="33" t="n">
        <f aca="false">IF($G$5-C40*(AA40+AB40)&gt;=0,0,C40*AA40)</f>
        <v>0</v>
      </c>
      <c r="F40" s="34" t="n">
        <f aca="false">IF($E$5-E40=0, ,$E$5-E40)</f>
        <v>45</v>
      </c>
      <c r="G40" s="33" t="n">
        <f aca="false">IF($G$5-E40*(AC40+AD40)&gt;=0,0,E40*AC40)</f>
        <v>0</v>
      </c>
      <c r="H40" s="34" t="n">
        <f aca="false">IF($G$5-G40=0, ,$G$5-G40)</f>
        <v>72</v>
      </c>
      <c r="I40" s="33" t="n">
        <f aca="false">C40*AC40</f>
        <v>36</v>
      </c>
      <c r="J40" s="34" t="n">
        <f aca="false">IF($I$5-I40=0, ,$I$5-I40)</f>
        <v>72</v>
      </c>
      <c r="K40" s="33"/>
      <c r="L40" s="34"/>
      <c r="M40" s="33" t="n">
        <f aca="false">C40*AE40</f>
        <v>18</v>
      </c>
      <c r="N40" s="34" t="n">
        <f aca="false">IF($M$5-M40=0, ,$M$5-M40)</f>
        <v>0</v>
      </c>
      <c r="O40" s="33" t="n">
        <f aca="false">C40*AF40</f>
        <v>36</v>
      </c>
      <c r="P40" s="34" t="n">
        <f aca="false">IF($O$5-O40=0, ,$O$5-O40)</f>
        <v>36</v>
      </c>
      <c r="Q40" s="33"/>
      <c r="R40" s="34"/>
      <c r="S40" s="33"/>
      <c r="T40" s="34"/>
      <c r="U40" s="33"/>
      <c r="V40" s="34"/>
      <c r="W40" s="33"/>
      <c r="X40" s="34"/>
      <c r="Y40" s="31" t="s">
        <v>77</v>
      </c>
      <c r="Z40" s="7" t="n">
        <v>3</v>
      </c>
      <c r="AA40" s="35" t="n">
        <v>4</v>
      </c>
      <c r="AB40" s="35"/>
      <c r="AC40" s="35" t="n">
        <v>2</v>
      </c>
      <c r="AD40" s="35"/>
      <c r="AE40" s="35" t="n">
        <v>1</v>
      </c>
      <c r="AF40" s="35" t="n">
        <v>2</v>
      </c>
      <c r="AG40" s="35"/>
      <c r="AH40" s="35"/>
      <c r="AI40" s="35"/>
      <c r="AJ40" s="35"/>
    </row>
    <row r="41" customFormat="false" ht="12.8" hidden="false" customHeight="false" outlineLevel="0" collapsed="false">
      <c r="A41" s="28" t="s">
        <v>116</v>
      </c>
      <c r="B41" s="28"/>
      <c r="C41" s="21" t="n">
        <f aca="false">($E$5+$G$5)/AA41</f>
        <v>58.5</v>
      </c>
      <c r="D41" s="7" t="n">
        <f aca="false">IF(C41*Z41=0, ,C41*Z41)</f>
        <v>58.5</v>
      </c>
      <c r="E41" s="29" t="n">
        <f aca="false">E5</f>
        <v>45</v>
      </c>
      <c r="F41" s="30" t="n">
        <f aca="false">IF($E$5-E41=0, ,$E$5-E41)</f>
        <v>0</v>
      </c>
      <c r="G41" s="29" t="n">
        <f aca="false">G5</f>
        <v>72</v>
      </c>
      <c r="H41" s="30" t="n">
        <f aca="false">IF($G$5-G41=0, ,$G$5-G41)</f>
        <v>0</v>
      </c>
      <c r="I41" s="29"/>
      <c r="J41" s="30"/>
      <c r="K41" s="29"/>
      <c r="L41" s="30"/>
      <c r="M41" s="29"/>
      <c r="N41" s="30"/>
      <c r="O41" s="29"/>
      <c r="P41" s="30"/>
      <c r="Q41" s="29"/>
      <c r="R41" s="30"/>
      <c r="S41" s="29"/>
      <c r="T41" s="30"/>
      <c r="U41" s="29"/>
      <c r="V41" s="30"/>
      <c r="W41" s="29"/>
      <c r="X41" s="30"/>
      <c r="Y41" s="31" t="s">
        <v>65</v>
      </c>
      <c r="Z41" s="7" t="n">
        <v>1</v>
      </c>
      <c r="AA41" s="32" t="n">
        <v>2</v>
      </c>
      <c r="AB41" s="32"/>
      <c r="AC41" s="32"/>
      <c r="AD41" s="32"/>
      <c r="AE41" s="32"/>
      <c r="AF41" s="32"/>
      <c r="AG41" s="32"/>
      <c r="AH41" s="32"/>
      <c r="AI41" s="32"/>
      <c r="AJ41" s="32"/>
    </row>
    <row r="42" customFormat="false" ht="12.8" hidden="false" customHeight="false" outlineLevel="0" collapsed="false">
      <c r="A42" s="28" t="s">
        <v>117</v>
      </c>
      <c r="B42" s="28"/>
      <c r="C42" s="21" t="n">
        <f aca="false">($E$5+$G$5)/AA42</f>
        <v>58.5</v>
      </c>
      <c r="D42" s="7" t="n">
        <f aca="false">IF(C42*Z42=0, ,C42*Z42)</f>
        <v>58.5</v>
      </c>
      <c r="E42" s="41" t="n">
        <f aca="false">E5</f>
        <v>45</v>
      </c>
      <c r="F42" s="42" t="n">
        <f aca="false">IF($E$5-E42=0, ,$E$5-E42)</f>
        <v>0</v>
      </c>
      <c r="G42" s="41" t="n">
        <f aca="false">G5</f>
        <v>72</v>
      </c>
      <c r="H42" s="42" t="n">
        <f aca="false">IF($G$5-G42=0, ,$G$5-G42)</f>
        <v>0</v>
      </c>
      <c r="I42" s="41"/>
      <c r="J42" s="42"/>
      <c r="K42" s="41"/>
      <c r="L42" s="42"/>
      <c r="M42" s="41"/>
      <c r="N42" s="42"/>
      <c r="O42" s="41"/>
      <c r="P42" s="42"/>
      <c r="Q42" s="41"/>
      <c r="R42" s="42"/>
      <c r="S42" s="41"/>
      <c r="T42" s="42"/>
      <c r="U42" s="41"/>
      <c r="V42" s="42"/>
      <c r="W42" s="41"/>
      <c r="X42" s="42"/>
      <c r="Y42" s="31" t="s">
        <v>78</v>
      </c>
      <c r="Z42" s="7" t="n">
        <v>1</v>
      </c>
      <c r="AA42" s="32" t="n">
        <v>2</v>
      </c>
      <c r="AB42" s="32"/>
      <c r="AC42" s="32"/>
      <c r="AD42" s="32"/>
      <c r="AE42" s="32"/>
      <c r="AF42" s="32"/>
      <c r="AG42" s="32"/>
      <c r="AH42" s="32"/>
      <c r="AI42" s="32"/>
      <c r="AJ42" s="32"/>
    </row>
    <row r="43" customFormat="false" ht="12.8" hidden="false" customHeight="true" outlineLevel="0" collapsed="false">
      <c r="A43" s="43"/>
      <c r="B43" s="44" t="s">
        <v>118</v>
      </c>
      <c r="C43" s="45" t="s">
        <v>119</v>
      </c>
      <c r="D43" s="45"/>
      <c r="E43" s="45"/>
      <c r="F43" s="45"/>
      <c r="G43" s="45"/>
      <c r="H43" s="46" t="s">
        <v>120</v>
      </c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7" t="s">
        <v>121</v>
      </c>
      <c r="AA43" s="47"/>
      <c r="AB43" s="47"/>
      <c r="AC43" s="47"/>
      <c r="AD43" s="47"/>
      <c r="AE43" s="47"/>
      <c r="AF43" s="47"/>
      <c r="AG43" s="47"/>
      <c r="AH43" s="47"/>
      <c r="AI43" s="47"/>
      <c r="AJ43" s="47"/>
    </row>
    <row r="44" customFormat="false" ht="23.85" hidden="false" customHeight="false" outlineLevel="0" collapsed="false">
      <c r="A44" s="43"/>
      <c r="B44" s="48" t="s">
        <v>122</v>
      </c>
      <c r="C44" s="49" t="s">
        <v>123</v>
      </c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</row>
    <row r="45" customFormat="false" ht="23.85" hidden="false" customHeight="true" outlineLevel="0" collapsed="false">
      <c r="A45" s="43"/>
      <c r="B45" s="50" t="s">
        <v>124</v>
      </c>
      <c r="C45" s="51" t="s">
        <v>125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2" t="s">
        <v>126</v>
      </c>
      <c r="AA45" s="52"/>
      <c r="AB45" s="52"/>
      <c r="AC45" s="52"/>
      <c r="AD45" s="52"/>
      <c r="AE45" s="52"/>
      <c r="AF45" s="52"/>
      <c r="AG45" s="52"/>
      <c r="AH45" s="52"/>
      <c r="AI45" s="52"/>
      <c r="AJ45" s="52"/>
    </row>
    <row r="46" customFormat="false" ht="12.8" hidden="false" customHeight="true" outlineLevel="0" collapsed="false">
      <c r="A46" s="43"/>
      <c r="B46" s="50"/>
      <c r="C46" s="53" t="s">
        <v>127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</row>
    <row r="47" customFormat="false" ht="12.8" hidden="false" customHeight="true" outlineLevel="0" collapsed="false">
      <c r="A47" s="43"/>
      <c r="B47" s="50"/>
      <c r="C47" s="54" t="s">
        <v>128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5" t="s">
        <v>129</v>
      </c>
      <c r="AA47" s="55"/>
      <c r="AB47" s="55"/>
      <c r="AC47" s="55"/>
      <c r="AD47" s="55"/>
      <c r="AE47" s="55"/>
      <c r="AF47" s="55"/>
      <c r="AG47" s="55"/>
      <c r="AH47" s="55"/>
      <c r="AI47" s="55"/>
      <c r="AJ47" s="55"/>
    </row>
    <row r="48" customFormat="false" ht="12.8" hidden="false" customHeight="false" outlineLevel="0" collapsed="false">
      <c r="A48" s="43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</row>
    <row r="49" customFormat="false" ht="12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customFormat="false" ht="12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customFormat="false" ht="12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customFormat="false" ht="12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customFormat="false" ht="12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customFormat="false" ht="12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customFormat="false" ht="12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customFormat="false" ht="12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customFormat="false" ht="12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customFormat="false" ht="12.8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customFormat="false" ht="12.8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customFormat="false" ht="12.8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customFormat="false" ht="12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customFormat="false" ht="12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customFormat="false" ht="12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customFormat="false" ht="12.8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customFormat="false" ht="12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customFormat="false" ht="12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customFormat="false" ht="12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customFormat="false" ht="12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customFormat="false" ht="12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customFormat="false" ht="12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customFormat="false" ht="12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customFormat="false" ht="12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customFormat="false" ht="12.8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customFormat="false" ht="12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customFormat="false" ht="12.8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customFormat="false" ht="12.8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customFormat="false" ht="12.8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customFormat="false" ht="12.8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customFormat="false" ht="12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customFormat="false" ht="12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customFormat="false" ht="12.8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customFormat="false" ht="12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customFormat="false" ht="12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customFormat="false" ht="12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customFormat="false" ht="12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customFormat="false" ht="12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customFormat="false" ht="12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customFormat="false" ht="12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customFormat="false" ht="12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customFormat="false" ht="12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customFormat="false" ht="12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customFormat="false" ht="12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customFormat="false" ht="12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customFormat="false" ht="12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customFormat="false" ht="12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customFormat="false" ht="12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customFormat="false" ht="12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customFormat="false" ht="12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customFormat="false" ht="12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customFormat="false" ht="12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customFormat="false" ht="12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customFormat="false" ht="12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customFormat="false" ht="12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customFormat="false" ht="12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customFormat="false" ht="12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customFormat="false" ht="12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customFormat="false" ht="12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customFormat="false" ht="12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customFormat="false" ht="12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customFormat="false" ht="12.8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customFormat="false" ht="12.8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customFormat="false" ht="12.8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customFormat="false" ht="12.8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customFormat="false" ht="12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customFormat="false" ht="12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customFormat="false" ht="12.8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customFormat="false" ht="12.8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customFormat="false" ht="12.8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customFormat="false" ht="12.8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customFormat="false" ht="12.8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customFormat="false" ht="12.8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customFormat="false" ht="12.8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customFormat="false" ht="12.8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customFormat="false" ht="12.8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customFormat="false" ht="12.8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customFormat="false" ht="12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customFormat="false" ht="12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customFormat="false" ht="12.8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customFormat="false" ht="12.8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customFormat="false" ht="12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customFormat="false" ht="12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customFormat="false" ht="12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customFormat="false" ht="12.8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customFormat="false" ht="12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customFormat="false" ht="12.8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customFormat="false" ht="12.8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customFormat="false" ht="12.8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customFormat="false" ht="12.8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customFormat="false" ht="12.8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customFormat="false" ht="12.8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customFormat="false" ht="12.8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customFormat="false" ht="12.8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customFormat="false" ht="12.8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customFormat="false" ht="12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customFormat="false" ht="12.8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customFormat="false" ht="12.8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customFormat="false" ht="12.8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customFormat="false" ht="12.8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customFormat="false" ht="12.8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customFormat="false" ht="12.8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customFormat="false" ht="12.8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customFormat="false" ht="12.8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customFormat="false" ht="12.8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customFormat="false" ht="12.8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customFormat="false" ht="12.8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customFormat="false" ht="12.8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customFormat="false" ht="12.8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customFormat="false" ht="12.8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customFormat="false" ht="12.8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customFormat="false" ht="12.8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customFormat="false" ht="12.8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customFormat="false" ht="12.8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customFormat="false" ht="12.8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customFormat="false" ht="12.8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customFormat="false" ht="12.8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customFormat="false" ht="12.8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customFormat="false" ht="12.8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customFormat="false" ht="12.8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customFormat="false" ht="12.8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customFormat="false" ht="12.8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customFormat="false" ht="12.8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customFormat="false" ht="12.8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customFormat="false" ht="12.8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customFormat="false" ht="12.8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customFormat="false" ht="12.8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customFormat="false" ht="12.8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customFormat="false" ht="12.8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customFormat="false" ht="12.8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customFormat="false" ht="12.8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customFormat="false" ht="12.8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customFormat="false" ht="12.8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customFormat="false" ht="12.8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customFormat="false" ht="12.8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customFormat="false" ht="12.8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customFormat="false" ht="12.8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customFormat="false" ht="12.8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customFormat="false" ht="12.8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customFormat="false" ht="12.8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customFormat="false" ht="12.8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customFormat="false" ht="12.8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customFormat="false" ht="12.8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customFormat="false" ht="12.8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customFormat="false" ht="12.8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customFormat="false" ht="12.8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customFormat="false" ht="12.8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customFormat="false" ht="12.8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customFormat="false" ht="12.8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customFormat="false" ht="12.8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customFormat="false" ht="12.8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customFormat="false" ht="12.8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customFormat="false" ht="12.8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customFormat="false" ht="12.8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customFormat="false" ht="12.8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customFormat="false" ht="12.8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customFormat="false" ht="12.8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customFormat="false" ht="12.8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customFormat="false" ht="12.8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customFormat="false" ht="12.8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customFormat="false" ht="12.8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customFormat="false" ht="12.8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customFormat="false" ht="12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customFormat="false" ht="12.8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customFormat="false" ht="12.8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customFormat="false" ht="12.8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customFormat="false" ht="12.8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customFormat="false" ht="12.8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customFormat="false" ht="12.8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customFormat="false" ht="12.8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customFormat="false" ht="12.8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customFormat="false" ht="12.8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customFormat="false" ht="12.8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customFormat="false" ht="12.8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customFormat="false" ht="12.8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customFormat="false" ht="12.8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customFormat="false" ht="12.8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customFormat="false" ht="12.8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customFormat="false" ht="12.8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customFormat="false" ht="12.8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customFormat="false" ht="12.8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customFormat="false" ht="12.8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customFormat="false" ht="12.8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customFormat="false" ht="12.8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customFormat="false" ht="12.8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customFormat="false" ht="12.8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customFormat="false" ht="12.8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customFormat="false" ht="12.8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customFormat="false" ht="12.8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customFormat="false" ht="12.8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customFormat="false" ht="12.8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customFormat="false" ht="12.8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customFormat="false" ht="12.8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customFormat="false" ht="12.8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customFormat="false" ht="12.8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customFormat="false" ht="12.8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customFormat="false" ht="12.8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customFormat="false" ht="12.8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customFormat="false" ht="12.8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customFormat="false" ht="12.8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customFormat="false" ht="12.8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customFormat="false" ht="12.8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customFormat="false" ht="12.8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customFormat="false" ht="12.8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customFormat="false" ht="12.8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customFormat="false" ht="12.8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customFormat="false" ht="12.8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customFormat="false" ht="12.8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customFormat="false" ht="12.8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customFormat="false" ht="12.8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customFormat="false" ht="12.8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customFormat="false" ht="12.8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customFormat="false" ht="12.8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customFormat="false" ht="12.8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customFormat="false" ht="12.8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customFormat="false" ht="12.8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customFormat="false" ht="12.8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customFormat="false" ht="12.8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customFormat="false" ht="12.8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customFormat="false" ht="12.8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customFormat="false" ht="12.8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customFormat="false" ht="12.8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customFormat="false" ht="12.8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customFormat="false" ht="12.8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customFormat="false" ht="12.8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customFormat="false" ht="12.8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customFormat="false" ht="12.8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customFormat="false" ht="12.8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customFormat="false" ht="12.8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customFormat="false" ht="12.8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customFormat="false" ht="12.8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customFormat="false" ht="12.8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customFormat="false" ht="12.8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customFormat="false" ht="12.8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customFormat="false" ht="12.8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customFormat="false" ht="12.8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customFormat="false" ht="12.8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customFormat="false" ht="12.8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customFormat="false" ht="12.8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customFormat="false" ht="12.8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customFormat="false" ht="12.8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customFormat="false" ht="12.8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customFormat="false" ht="12.8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customFormat="false" ht="12.8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customFormat="false" ht="12.8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customFormat="false" ht="12.8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customFormat="false" ht="12.8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customFormat="false" ht="12.8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customFormat="false" ht="12.8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customFormat="false" ht="12.8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customFormat="false" ht="12.8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customFormat="false" ht="12.8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customFormat="false" ht="12.8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customFormat="false" ht="12.8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customFormat="false" ht="12.8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customFormat="false" ht="12.8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customFormat="false" ht="12.8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customFormat="false" ht="12.8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customFormat="false" ht="12.8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customFormat="false" ht="12.8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customFormat="false" ht="12.8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customFormat="false" ht="12.8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customFormat="false" ht="12.8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customFormat="false" ht="12.8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customFormat="false" ht="12.8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customFormat="false" ht="12.8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customFormat="false" ht="12.8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customFormat="false" ht="12.8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customFormat="false" ht="12.8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customFormat="false" ht="12.8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customFormat="false" ht="12.8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customFormat="false" ht="12.8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customFormat="false" ht="12.8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customFormat="false" ht="12.8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customFormat="false" ht="12.8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customFormat="false" ht="12.8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customFormat="false" ht="12.8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customFormat="false" ht="12.8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customFormat="false" ht="12.8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customFormat="false" ht="12.8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customFormat="false" ht="12.8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customFormat="false" ht="12.8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customFormat="false" ht="12.8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customFormat="false" ht="12.8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customFormat="false" ht="12.8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customFormat="false" ht="12.8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customFormat="false" ht="12.8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customFormat="false" ht="12.8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customFormat="false" ht="12.8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customFormat="false" ht="12.8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customFormat="false" ht="12.8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customFormat="false" ht="12.8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customFormat="false" ht="12.8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customFormat="false" ht="12.8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customFormat="false" ht="12.8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customFormat="false" ht="12.8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customFormat="false" ht="12.8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customFormat="false" ht="12.8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customFormat="false" ht="12.8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customFormat="false" ht="12.8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customFormat="false" ht="12.8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customFormat="false" ht="12.8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customFormat="false" ht="12.8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customFormat="false" ht="12.8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customFormat="false" ht="12.8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customFormat="false" ht="12.8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customFormat="false" ht="12.8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customFormat="false" ht="12.8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customFormat="false" ht="12.8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customFormat="false" ht="12.8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customFormat="false" ht="12.8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customFormat="false" ht="12.8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customFormat="false" ht="12.8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customFormat="false" ht="12.8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customFormat="false" ht="12.8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customFormat="false" ht="12.8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customFormat="false" ht="12.8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customFormat="false" ht="12.8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customFormat="false" ht="12.8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customFormat="false" ht="12.8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customFormat="false" ht="12.8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customFormat="false" ht="12.8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customFormat="false" ht="12.8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customFormat="false" ht="12.8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customFormat="false" ht="12.8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customFormat="false" ht="12.8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customFormat="false" ht="12.8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customFormat="false" ht="12.8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customFormat="false" ht="12.8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customFormat="false" ht="12.8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customFormat="false" ht="12.8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customFormat="false" ht="12.8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customFormat="false" ht="12.8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customFormat="false" ht="12.8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customFormat="false" ht="12.8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customFormat="false" ht="12.8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customFormat="false" ht="12.8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customFormat="false" ht="12.8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customFormat="false" ht="12.8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customFormat="false" ht="12.8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customFormat="false" ht="12.8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customFormat="false" ht="12.8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customFormat="false" ht="12.8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customFormat="false" ht="12.8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customFormat="false" ht="12.8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customFormat="false" ht="12.8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customFormat="false" ht="12.8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customFormat="false" ht="12.8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customFormat="false" ht="12.8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customFormat="false" ht="12.8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customFormat="false" ht="12.8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customFormat="false" ht="12.8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customFormat="false" ht="12.8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customFormat="false" ht="12.8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customFormat="false" ht="12.8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customFormat="false" ht="12.8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customFormat="false" ht="12.8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customFormat="false" ht="12.8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customFormat="false" ht="12.8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customFormat="false" ht="12.8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customFormat="false" ht="12.8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customFormat="false" ht="12.8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customFormat="false" ht="12.8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customFormat="false" ht="12.8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customFormat="false" ht="12.8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customFormat="false" ht="12.8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customFormat="false" ht="12.8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customFormat="false" ht="12.8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customFormat="false" ht="12.8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customFormat="false" ht="12.8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customFormat="false" ht="12.8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customFormat="false" ht="12.8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customFormat="false" ht="12.8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customFormat="false" ht="12.8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customFormat="false" ht="12.8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customFormat="false" ht="12.8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customFormat="false" ht="12.8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customFormat="false" ht="12.8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customFormat="false" ht="12.8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customFormat="false" ht="12.8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customFormat="false" ht="12.8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customFormat="false" ht="12.8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customFormat="false" ht="12.8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customFormat="false" ht="12.8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customFormat="false" ht="12.8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customFormat="false" ht="12.8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customFormat="false" ht="12.8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customFormat="false" ht="12.8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customFormat="false" ht="12.8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customFormat="false" ht="12.8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customFormat="false" ht="12.8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customFormat="false" ht="12.8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customFormat="false" ht="12.8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customFormat="false" ht="12.8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customFormat="false" ht="12.8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customFormat="false" ht="12.8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customFormat="false" ht="12.8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customFormat="false" ht="12.8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customFormat="false" ht="12.8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customFormat="false" ht="12.8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customFormat="false" ht="12.8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customFormat="false" ht="12.8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customFormat="false" ht="12.8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customFormat="false" ht="12.8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customFormat="false" ht="12.8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customFormat="false" ht="12.8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customFormat="false" ht="12.8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customFormat="false" ht="12.8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customFormat="false" ht="12.8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customFormat="false" ht="12.8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customFormat="false" ht="12.8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customFormat="false" ht="12.8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customFormat="false" ht="12.8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customFormat="false" ht="12.8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customFormat="false" ht="12.8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customFormat="false" ht="12.8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customFormat="false" ht="12.8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customFormat="false" ht="12.8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customFormat="false" ht="12.8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customFormat="false" ht="12.8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customFormat="false" ht="12.8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customFormat="false" ht="12.8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customFormat="false" ht="12.8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customFormat="false" ht="12.8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customFormat="false" ht="12.8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customFormat="false" ht="12.8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customFormat="false" ht="12.8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customFormat="false" ht="12.8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customFormat="false" ht="12.8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customFormat="false" ht="12.8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customFormat="false" ht="12.8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customFormat="false" ht="12.8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customFormat="false" ht="12.8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customFormat="false" ht="12.8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customFormat="false" ht="12.8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customFormat="false" ht="12.8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customFormat="false" ht="12.8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customFormat="false" ht="12.8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customFormat="false" ht="12.8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customFormat="false" ht="12.8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customFormat="false" ht="12.8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customFormat="false" ht="12.8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customFormat="false" ht="12.8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customFormat="false" ht="12.8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customFormat="false" ht="12.8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customFormat="false" ht="12.8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customFormat="false" ht="12.8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customFormat="false" ht="12.8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customFormat="false" ht="12.8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customFormat="false" ht="12.8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customFormat="false" ht="12.8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customFormat="false" ht="12.8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customFormat="false" ht="12.8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customFormat="false" ht="12.8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customFormat="false" ht="12.8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customFormat="false" ht="12.8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customFormat="false" ht="12.8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customFormat="false" ht="12.8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customFormat="false" ht="12.8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customFormat="false" ht="12.8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customFormat="false" ht="12.8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customFormat="false" ht="12.8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customFormat="false" ht="12.8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customFormat="false" ht="12.8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customFormat="false" ht="12.8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customFormat="false" ht="12.8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customFormat="false" ht="12.8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customFormat="false" ht="12.8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customFormat="false" ht="12.8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customFormat="false" ht="12.8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customFormat="false" ht="12.8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customFormat="false" ht="12.8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customFormat="false" ht="12.8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customFormat="false" ht="12.8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customFormat="false" ht="12.8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customFormat="false" ht="12.8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customFormat="false" ht="12.8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customFormat="false" ht="12.8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customFormat="false" ht="12.8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customFormat="false" ht="12.8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customFormat="false" ht="12.8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customFormat="false" ht="12.8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customFormat="false" ht="12.8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customFormat="false" ht="12.8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customFormat="false" ht="12.8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customFormat="false" ht="12.8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customFormat="false" ht="12.8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customFormat="false" ht="12.8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customFormat="false" ht="12.8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customFormat="false" ht="12.8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customFormat="false" ht="12.8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customFormat="false" ht="12.8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customFormat="false" ht="12.8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customFormat="false" ht="12.8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customFormat="false" ht="12.8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customFormat="false" ht="12.8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customFormat="false" ht="12.8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customFormat="false" ht="12.8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customFormat="false" ht="12.8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customFormat="false" ht="12.8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customFormat="false" ht="12.8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customFormat="false" ht="12.8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customFormat="false" ht="12.8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customFormat="false" ht="12.8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customFormat="false" ht="12.8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customFormat="false" ht="12.8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customFormat="false" ht="12.8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customFormat="false" ht="12.8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customFormat="false" ht="12.8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customFormat="false" ht="12.8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customFormat="false" ht="12.8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customFormat="false" ht="12.8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customFormat="false" ht="12.8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customFormat="false" ht="12.8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customFormat="false" ht="12.8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customFormat="false" ht="12.8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customFormat="false" ht="12.8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customFormat="false" ht="12.8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customFormat="false" ht="12.8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customFormat="false" ht="12.8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customFormat="false" ht="12.8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customFormat="false" ht="12.8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customFormat="false" ht="12.8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customFormat="false" ht="12.8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customFormat="false" ht="12.8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customFormat="false" ht="12.8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customFormat="false" ht="12.8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customFormat="false" ht="12.8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customFormat="false" ht="12.8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customFormat="false" ht="12.8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customFormat="false" ht="12.8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customFormat="false" ht="12.8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customFormat="false" ht="12.8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customFormat="false" ht="12.8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customFormat="false" ht="12.8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customFormat="false" ht="12.8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customFormat="false" ht="12.8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customFormat="false" ht="12.8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customFormat="false" ht="12.8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customFormat="false" ht="12.8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customFormat="false" ht="12.8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customFormat="false" ht="12.8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customFormat="false" ht="12.8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customFormat="false" ht="12.8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customFormat="false" ht="12.8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customFormat="false" ht="12.8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customFormat="false" ht="12.8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customFormat="false" ht="12.8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customFormat="false" ht="12.8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customFormat="false" ht="12.8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customFormat="false" ht="12.8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customFormat="false" ht="12.8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customFormat="false" ht="12.8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customFormat="false" ht="12.8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customFormat="false" ht="12.8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customFormat="false" ht="12.8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customFormat="false" ht="12.8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customFormat="false" ht="12.8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customFormat="false" ht="12.8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customFormat="false" ht="12.8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customFormat="false" ht="12.8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customFormat="false" ht="12.8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customFormat="false" ht="12.8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customFormat="false" ht="12.8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customFormat="false" ht="12.8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customFormat="false" ht="12.8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customFormat="false" ht="12.8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customFormat="false" ht="12.8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customFormat="false" ht="12.8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customFormat="false" ht="12.8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customFormat="false" ht="12.8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customFormat="false" ht="12.8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customFormat="false" ht="12.8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customFormat="false" ht="12.8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customFormat="false" ht="12.8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customFormat="false" ht="12.8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customFormat="false" ht="12.8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customFormat="false" ht="12.8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customFormat="false" ht="12.8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customFormat="false" ht="12.8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customFormat="false" ht="12.8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customFormat="false" ht="12.8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customFormat="false" ht="12.8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customFormat="false" ht="12.8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customFormat="false" ht="12.8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customFormat="false" ht="12.8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customFormat="false" ht="12.8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customFormat="false" ht="12.8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customFormat="false" ht="12.8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customFormat="false" ht="12.8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customFormat="false" ht="12.8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customFormat="false" ht="12.8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customFormat="false" ht="12.8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customFormat="false" ht="12.8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customFormat="false" ht="12.8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customFormat="false" ht="12.8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customFormat="false" ht="12.8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customFormat="false" ht="12.8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customFormat="false" ht="12.8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customFormat="false" ht="12.8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customFormat="false" ht="12.8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customFormat="false" ht="12.8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customFormat="false" ht="12.8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customFormat="false" ht="12.8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customFormat="false" ht="12.8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customFormat="false" ht="12.8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customFormat="false" ht="12.8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customFormat="false" ht="12.8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customFormat="false" ht="12.8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customFormat="false" ht="12.8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customFormat="false" ht="12.8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customFormat="false" ht="12.8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customFormat="false" ht="12.8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customFormat="false" ht="12.8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customFormat="false" ht="12.8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customFormat="false" ht="12.8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customFormat="false" ht="12.8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customFormat="false" ht="12.8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customFormat="false" ht="12.8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customFormat="false" ht="12.8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customFormat="false" ht="12.8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customFormat="false" ht="12.8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customFormat="false" ht="12.8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customFormat="false" ht="12.8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customFormat="false" ht="12.8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customFormat="false" ht="12.8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customFormat="false" ht="12.8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customFormat="false" ht="12.8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customFormat="false" ht="12.8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customFormat="false" ht="12.8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customFormat="false" ht="12.8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customFormat="false" ht="12.8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customFormat="false" ht="12.8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customFormat="false" ht="12.8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customFormat="false" ht="12.8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customFormat="false" ht="12.8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customFormat="false" ht="12.8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customFormat="false" ht="12.8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customFormat="false" ht="12.8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customFormat="false" ht="12.8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customFormat="false" ht="12.8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customFormat="false" ht="12.8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customFormat="false" ht="12.8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customFormat="false" ht="12.8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customFormat="false" ht="12.8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customFormat="false" ht="12.8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customFormat="false" ht="12.8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customFormat="false" ht="12.8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customFormat="false" ht="12.8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customFormat="false" ht="12.8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customFormat="false" ht="12.8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customFormat="false" ht="12.8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customFormat="false" ht="12.8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customFormat="false" ht="12.8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customFormat="false" ht="12.8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customFormat="false" ht="12.8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customFormat="false" ht="12.8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customFormat="false" ht="12.8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customFormat="false" ht="12.8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customFormat="false" ht="12.8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customFormat="false" ht="12.8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customFormat="false" ht="12.8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customFormat="false" ht="12.8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customFormat="false" ht="12.8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customFormat="false" ht="12.8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customFormat="false" ht="12.8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customFormat="false" ht="12.8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customFormat="false" ht="12.8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customFormat="false" ht="12.8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customFormat="false" ht="12.8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customFormat="false" ht="12.8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customFormat="false" ht="12.8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customFormat="false" ht="12.8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customFormat="false" ht="12.8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customFormat="false" ht="12.8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customFormat="false" ht="12.8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customFormat="false" ht="12.8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customFormat="false" ht="12.8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customFormat="false" ht="12.8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customFormat="false" ht="12.8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customFormat="false" ht="12.8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customFormat="false" ht="12.8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customFormat="false" ht="12.8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customFormat="false" ht="12.8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customFormat="false" ht="12.8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customFormat="false" ht="12.8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customFormat="false" ht="12.8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customFormat="false" ht="12.8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customFormat="false" ht="12.8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customFormat="false" ht="12.8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customFormat="false" ht="12.8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customFormat="false" ht="12.8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customFormat="false" ht="12.8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customFormat="false" ht="12.8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customFormat="false" ht="12.8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customFormat="false" ht="12.8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customFormat="false" ht="12.8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customFormat="false" ht="12.8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customFormat="false" ht="12.8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customFormat="false" ht="12.8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customFormat="false" ht="12.8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customFormat="false" ht="12.8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customFormat="false" ht="12.8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customFormat="false" ht="12.8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customFormat="false" ht="12.8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customFormat="false" ht="12.8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customFormat="false" ht="12.8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customFormat="false" ht="12.8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customFormat="false" ht="12.8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customFormat="false" ht="12.8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customFormat="false" ht="12.8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customFormat="false" ht="12.8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customFormat="false" ht="12.8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customFormat="false" ht="12.8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customFormat="false" ht="12.8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customFormat="false" ht="12.8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customFormat="false" ht="12.8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customFormat="false" ht="12.8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customFormat="false" ht="12.8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customFormat="false" ht="12.8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customFormat="false" ht="12.8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customFormat="false" ht="12.8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customFormat="false" ht="12.8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customFormat="false" ht="12.8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customFormat="false" ht="12.8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customFormat="false" ht="12.8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customFormat="false" ht="12.8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customFormat="false" ht="12.8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customFormat="false" ht="12.8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customFormat="false" ht="12.8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customFormat="false" ht="12.8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customFormat="false" ht="12.8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customFormat="false" ht="12.8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customFormat="false" ht="12.8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customFormat="false" ht="12.8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customFormat="false" ht="12.8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customFormat="false" ht="12.8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customFormat="false" ht="12.8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customFormat="false" ht="12.8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customFormat="false" ht="12.8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customFormat="false" ht="12.8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customFormat="false" ht="12.8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customFormat="false" ht="12.8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customFormat="false" ht="12.8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customFormat="false" ht="12.8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customFormat="false" ht="12.8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customFormat="false" ht="12.8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customFormat="false" ht="12.8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customFormat="false" ht="12.8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customFormat="false" ht="12.8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customFormat="false" ht="12.8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customFormat="false" ht="12.8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customFormat="false" ht="12.8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customFormat="false" ht="12.8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customFormat="false" ht="12.8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customFormat="false" ht="12.8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customFormat="false" ht="12.8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customFormat="false" ht="12.8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customFormat="false" ht="12.8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customFormat="false" ht="12.8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customFormat="false" ht="12.8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customFormat="false" ht="12.8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customFormat="false" ht="12.8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customFormat="false" ht="12.8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customFormat="false" ht="12.8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customFormat="false" ht="12.8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customFormat="false" ht="12.8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customFormat="false" ht="12.8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customFormat="false" ht="12.8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customFormat="false" ht="12.8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customFormat="false" ht="12.8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customFormat="false" ht="12.8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customFormat="false" ht="12.8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customFormat="false" ht="12.8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customFormat="false" ht="12.8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customFormat="false" ht="12.8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customFormat="false" ht="12.8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customFormat="false" ht="12.8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customFormat="false" ht="12.8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customFormat="false" ht="12.8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customFormat="false" ht="12.8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customFormat="false" ht="12.8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customFormat="false" ht="12.8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customFormat="false" ht="12.8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customFormat="false" ht="12.8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customFormat="false" ht="12.8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customFormat="false" ht="12.8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customFormat="false" ht="12.8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customFormat="false" ht="12.8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customFormat="false" ht="12.8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customFormat="false" ht="12.8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customFormat="false" ht="12.8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customFormat="false" ht="12.8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customFormat="false" ht="12.8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customFormat="false" ht="12.8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customFormat="false" ht="12.8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customFormat="false" ht="12.8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customFormat="false" ht="12.8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customFormat="false" ht="12.8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customFormat="false" ht="12.8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customFormat="false" ht="12.8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customFormat="false" ht="12.8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customFormat="false" ht="12.8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customFormat="false" ht="12.8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customFormat="false" ht="12.8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customFormat="false" ht="12.8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customFormat="false" ht="12.8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customFormat="false" ht="12.8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customFormat="false" ht="12.8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customFormat="false" ht="12.8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customFormat="false" ht="12.8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customFormat="false" ht="12.8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customFormat="false" ht="12.8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customFormat="false" ht="12.8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customFormat="false" ht="12.8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customFormat="false" ht="12.8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customFormat="false" ht="12.8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customFormat="false" ht="12.8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customFormat="false" ht="12.8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customFormat="false" ht="12.8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customFormat="false" ht="12.8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customFormat="false" ht="12.8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customFormat="false" ht="12.8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customFormat="false" ht="12.8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customFormat="false" ht="12.8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customFormat="false" ht="12.8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customFormat="false" ht="12.8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customFormat="false" ht="12.8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customFormat="false" ht="12.8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customFormat="false" ht="12.8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customFormat="false" ht="12.8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customFormat="false" ht="12.8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customFormat="false" ht="12.8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customFormat="false" ht="12.8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customFormat="false" ht="12.8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customFormat="false" ht="12.8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customFormat="false" ht="12.8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customFormat="false" ht="12.8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customFormat="false" ht="12.8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customFormat="false" ht="12.8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customFormat="false" ht="12.8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customFormat="false" ht="12.8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customFormat="false" ht="12.8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customFormat="false" ht="12.8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customFormat="false" ht="12.8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customFormat="false" ht="12.8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customFormat="false" ht="12.8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customFormat="false" ht="12.8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customFormat="false" ht="12.8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customFormat="false" ht="12.8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customFormat="false" ht="12.8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customFormat="false" ht="12.8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customFormat="false" ht="12.8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customFormat="false" ht="12.8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customFormat="false" ht="12.8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customFormat="false" ht="12.8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customFormat="false" ht="12.8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customFormat="false" ht="12.8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customFormat="false" ht="12.8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customFormat="false" ht="12.8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customFormat="false" ht="12.8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customFormat="false" ht="12.8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customFormat="false" ht="12.8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customFormat="false" ht="12.8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customFormat="false" ht="12.8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customFormat="false" ht="12.8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customFormat="false" ht="12.8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customFormat="false" ht="12.8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customFormat="false" ht="12.8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customFormat="false" ht="12.8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customFormat="false" ht="12.8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customFormat="false" ht="12.8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customFormat="false" ht="12.8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customFormat="false" ht="12.8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customFormat="false" ht="12.8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customFormat="false" ht="12.8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customFormat="false" ht="12.8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customFormat="false" ht="12.8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customFormat="false" ht="12.8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customFormat="false" ht="12.8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customFormat="false" ht="12.8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customFormat="false" ht="12.8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customFormat="false" ht="12.8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customFormat="false" ht="12.8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customFormat="false" ht="12.8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customFormat="false" ht="12.8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customFormat="false" ht="12.8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customFormat="false" ht="12.8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customFormat="false" ht="12.8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customFormat="false" ht="12.8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customFormat="false" ht="12.8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customFormat="false" ht="12.8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customFormat="false" ht="12.8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customFormat="false" ht="12.8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customFormat="false" ht="12.8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customFormat="false" ht="12.8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customFormat="false" ht="12.8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customFormat="false" ht="12.8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customFormat="false" ht="12.8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customFormat="false" ht="12.8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customFormat="false" ht="12.8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customFormat="false" ht="12.8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customFormat="false" ht="12.8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customFormat="false" ht="12.8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customFormat="false" ht="12.8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customFormat="false" ht="12.8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customFormat="false" ht="12.8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customFormat="false" ht="12.8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customFormat="false" ht="12.8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customFormat="false" ht="12.8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customFormat="false" ht="12.8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customFormat="false" ht="12.8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customFormat="false" ht="12.8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customFormat="false" ht="12.8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customFormat="false" ht="12.8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customFormat="false" ht="12.8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customFormat="false" ht="12.8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customFormat="false" ht="12.8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customFormat="false" ht="12.8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customFormat="false" ht="12.8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customFormat="false" ht="12.8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customFormat="false" ht="12.8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customFormat="false" ht="12.8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customFormat="false" ht="12.8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customFormat="false" ht="12.8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customFormat="false" ht="12.8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customFormat="false" ht="12.8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customFormat="false" ht="12.8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customFormat="false" ht="12.8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customFormat="false" ht="12.8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customFormat="false" ht="12.8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customFormat="false" ht="12.8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customFormat="false" ht="12.8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customFormat="false" ht="12.8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customFormat="false" ht="12.8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customFormat="false" ht="12.8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customFormat="false" ht="12.8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customFormat="false" ht="12.8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customFormat="false" ht="12.8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customFormat="false" ht="12.8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customFormat="false" ht="12.8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customFormat="false" ht="12.8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customFormat="false" ht="12.8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customFormat="false" ht="12.8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customFormat="false" ht="12.8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customFormat="false" ht="12.8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customFormat="false" ht="12.8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customFormat="false" ht="12.8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customFormat="false" ht="12.8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customFormat="false" ht="12.8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customFormat="false" ht="12.8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customFormat="false" ht="12.8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customFormat="false" ht="12.8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customFormat="false" ht="12.8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</sheetData>
  <mergeCells count="116">
    <mergeCell ref="A1:A6"/>
    <mergeCell ref="B1:B2"/>
    <mergeCell ref="C1:C7"/>
    <mergeCell ref="D1:D7"/>
    <mergeCell ref="E1:F1"/>
    <mergeCell ref="G1:X1"/>
    <mergeCell ref="Y1:Y7"/>
    <mergeCell ref="Z1:AJ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Z3:Z7"/>
    <mergeCell ref="AA3:AA7"/>
    <mergeCell ref="AB3:AB7"/>
    <mergeCell ref="AC3:AC7"/>
    <mergeCell ref="AD3:AD7"/>
    <mergeCell ref="AE3:AE7"/>
    <mergeCell ref="AF3:AF7"/>
    <mergeCell ref="AG3:AG7"/>
    <mergeCell ref="AH3:AH7"/>
    <mergeCell ref="AI3:AI7"/>
    <mergeCell ref="AJ3:AJ7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A48"/>
    <mergeCell ref="C43:G43"/>
    <mergeCell ref="H43:Y43"/>
    <mergeCell ref="Z43:AJ44"/>
    <mergeCell ref="C44:Y44"/>
    <mergeCell ref="B45:B47"/>
    <mergeCell ref="C45:Y45"/>
    <mergeCell ref="Z45:AJ46"/>
    <mergeCell ref="C46:Y46"/>
    <mergeCell ref="C47:Y47"/>
    <mergeCell ref="Z47:AJ4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2022-09-05T00:07:11Z</dcterms:modified>
  <cp:revision>1</cp:revision>
  <dc:subject/>
  <dc:title/>
</cp:coreProperties>
</file>