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nerator Maths" sheetId="1" r:id="rId3"/>
    <sheet state="visible" name="UpgradeCosts" sheetId="2" r:id="rId4"/>
    <sheet state="visible" name="OfficeSell" sheetId="3" r:id="rId5"/>
    <sheet state="visible" name="FactoryIdle" sheetId="4" r:id="rId6"/>
  </sheets>
  <definedNames/>
  <calcPr/>
</workbook>
</file>

<file path=xl/sharedStrings.xml><?xml version="1.0" encoding="utf-8"?>
<sst xmlns="http://schemas.openxmlformats.org/spreadsheetml/2006/main" count="176" uniqueCount="165">
  <si>
    <t>Generator Type</t>
  </si>
  <si>
    <t>Level</t>
  </si>
  <si>
    <t>cell type</t>
  </si>
  <si>
    <t>Office</t>
  </si>
  <si>
    <t>cell level</t>
  </si>
  <si>
    <t>Max Heat</t>
  </si>
  <si>
    <t>Research Center</t>
  </si>
  <si>
    <t>Effectiveness</t>
  </si>
  <si>
    <t>Water</t>
  </si>
  <si>
    <t>Remaining Water</t>
  </si>
  <si>
    <t>Used Water</t>
  </si>
  <si>
    <t>total heat per gen</t>
  </si>
  <si>
    <t>numgen per cell</t>
  </si>
  <si>
    <t>cell heat</t>
  </si>
  <si>
    <t>Generator Effectiveness</t>
  </si>
  <si>
    <t>Upgrade</t>
  </si>
  <si>
    <t>To Level 1</t>
  </si>
  <si>
    <t>Effectiveness Increase</t>
  </si>
  <si>
    <t>Price Increase</t>
  </si>
  <si>
    <t>To level N (from level N - 1)</t>
  </si>
  <si>
    <t>Office Sell Power</t>
  </si>
  <si>
    <t>1 000</t>
  </si>
  <si>
    <t>1 000 * (10.00 ^ N)</t>
  </si>
  <si>
    <t>25 000</t>
  </si>
  <si>
    <t>25 000 * (1.78 ^ N)</t>
  </si>
  <si>
    <t>Boiler House Sell Amount</t>
  </si>
  <si>
    <t>50 000 000</t>
  </si>
  <si>
    <t>50 000 000 * (3.90 ^ N)</t>
  </si>
  <si>
    <t>Heat Cell Level</t>
  </si>
  <si>
    <t>Generator Max Heat</t>
  </si>
  <si>
    <t>1 000 * (3.70 ^ N)</t>
  </si>
  <si>
    <t>400 * (1.50 ^ N)</t>
  </si>
  <si>
    <t>Heat Exchanger Max Heat</t>
  </si>
  <si>
    <t>2 000 000</t>
  </si>
  <si>
    <t>2 000 000 (2.60 ^ N)</t>
  </si>
  <si>
    <t>iso level</t>
  </si>
  <si>
    <t>iso increase</t>
  </si>
  <si>
    <t>base cell</t>
  </si>
  <si>
    <t>Heat Sink Max Heat</t>
  </si>
  <si>
    <t>cell iso</t>
  </si>
  <si>
    <t>20 000 000</t>
  </si>
  <si>
    <t>20 000 000 * (4.00 ^ N)</t>
  </si>
  <si>
    <t>Power Battery Size</t>
  </si>
  <si>
    <t>300 * (2.00 ^ N)</t>
  </si>
  <si>
    <t>Isolation Effectiveness</t>
  </si>
  <si>
    <t>50 000</t>
  </si>
  <si>
    <t>100%*</t>
  </si>
  <si>
    <t>50 000 * (10.00 ^ N)</t>
  </si>
  <si>
    <t>Water Pump Production</t>
  </si>
  <si>
    <t>80 000 000 000</t>
  </si>
  <si>
    <t>80 000 000 000 * (1.98 ^ N)</t>
  </si>
  <si>
    <t>Groundwater Pump Production</t>
  </si>
  <si>
    <t>640 000 000 000</t>
  </si>
  <si>
    <t>Number of cells</t>
  </si>
  <si>
    <t>640 000 000 000 * (2.00 ^ N)</t>
  </si>
  <si>
    <t>Water Elem. Max Water</t>
  </si>
  <si>
    <t>30 000 000 000</t>
  </si>
  <si>
    <t>Cell Life</t>
  </si>
  <si>
    <t>30 000 000 000 * (2.00 ^ N)</t>
  </si>
  <si>
    <t>Water with Circ</t>
  </si>
  <si>
    <t>Generator Max Water</t>
  </si>
  <si>
    <t>20 000 000 000</t>
  </si>
  <si>
    <t>20 000 000 000 * (1.45 ^ N)</t>
  </si>
  <si>
    <t>Curiom Cell</t>
  </si>
  <si>
    <t>100 000 000 000 000 000 000</t>
  </si>
  <si>
    <t>78%?</t>
  </si>
  <si>
    <t>100 000 000 000 000 000 000 * (1.78 ^ N)</t>
  </si>
  <si>
    <t>Curiom Cell Lifetime</t>
  </si>
  <si>
    <t>500 000 000 000 000 000 000</t>
  </si>
  <si>
    <t>700%?</t>
  </si>
  <si>
    <t>500 000 000 000 000 000 000 * (8.00 ^ N)</t>
  </si>
  <si>
    <t>Protactium Cell</t>
  </si>
  <si>
    <t>1 000 000 000 000 000 000</t>
  </si>
  <si>
    <t>1 000 000 000 000 000 000 * (1.78 ^ N)</t>
  </si>
  <si>
    <t>Protactium Cell Lifetime</t>
  </si>
  <si>
    <t>5 000 000 000 000 000 000</t>
  </si>
  <si>
    <t>5 000 000 000 000 000 000 * (8.00 ^ N)</t>
  </si>
  <si>
    <t>Thorium Cell</t>
  </si>
  <si>
    <t>10 000 000 000 000 000</t>
  </si>
  <si>
    <t>10 000 000 000 000 000 * (1.78 ^ N)</t>
  </si>
  <si>
    <t>Thorium Cell Lifetime</t>
  </si>
  <si>
    <t>50 000 000 000 000 000</t>
  </si>
  <si>
    <t>50 000 000 000 000 000 * (8.00 ^ N)</t>
  </si>
  <si>
    <t>Fusion Cell</t>
  </si>
  <si>
    <t>100 000 000 000 000</t>
  </si>
  <si>
    <t>100 000 000 000 000 * (1.78 ^ N)</t>
  </si>
  <si>
    <t>Fusion Cell Lifetime</t>
  </si>
  <si>
    <t>500 000 000 000 000</t>
  </si>
  <si>
    <t>500 000 000 000 000 * (8.00 ^ N)</t>
  </si>
  <si>
    <t>Thermonuclear Cell</t>
  </si>
  <si>
    <t>100 000 000 000</t>
  </si>
  <si>
    <t>100 000 000 000 * (1.78 ^ N)</t>
  </si>
  <si>
    <t>Thermonuclear Cell Lifetime</t>
  </si>
  <si>
    <t>500 000 000 000</t>
  </si>
  <si>
    <t>500 000 000 000 * (8.00 ^ N)</t>
  </si>
  <si>
    <t>Nuclear Cell</t>
  </si>
  <si>
    <t>10 000 000 000</t>
  </si>
  <si>
    <t>10 000 000 000 * (1.78 ^ N)</t>
  </si>
  <si>
    <t>Nuclear Cell Lifetime</t>
  </si>
  <si>
    <t>50 000 000 000</t>
  </si>
  <si>
    <t>50 000 000 000 * (8.00 ^ N)</t>
  </si>
  <si>
    <t>Gas Burner</t>
  </si>
  <si>
    <t>80 000 000</t>
  </si>
  <si>
    <t>80 000 000 * (1.78 ^ N)</t>
  </si>
  <si>
    <t>Gas Burner Lifetime</t>
  </si>
  <si>
    <t>250 000 000</t>
  </si>
  <si>
    <t>250 000 000 * (8.00 ^ N)</t>
  </si>
  <si>
    <t>Coal Burner</t>
  </si>
  <si>
    <t>125 000</t>
  </si>
  <si>
    <t>125 000 * (1.78 ^ N)</t>
  </si>
  <si>
    <t>Coal Burner Lifetime</t>
  </si>
  <si>
    <t>5 000 000</t>
  </si>
  <si>
    <t>5 000 000 * (8.00 ^ N)</t>
  </si>
  <si>
    <t>Solar Cell</t>
  </si>
  <si>
    <t>216.5%**</t>
  </si>
  <si>
    <t>hours</t>
  </si>
  <si>
    <t>1 000 * (3.165 ^ N)</t>
  </si>
  <si>
    <t>Solar Cell Lifetime</t>
  </si>
  <si>
    <t>10 000</t>
  </si>
  <si>
    <t>10 000 * (10.00 ^ N)</t>
  </si>
  <si>
    <t>days</t>
  </si>
  <si>
    <t>Wind Turbine</t>
  </si>
  <si>
    <t>250 * (2.80 ^ N)</t>
  </si>
  <si>
    <t>Wind Turbine Lifetime</t>
  </si>
  <si>
    <t>15 * (12.00 ^ N)</t>
  </si>
  <si>
    <t>fLyd4HeCC0qnaFKSoyLwPUqZOqabHY9boPZqCQ7z</t>
  </si>
  <si>
    <t>gen max heat level</t>
  </si>
  <si>
    <t xml:space="preserve"> gen effectiveness</t>
  </si>
  <si>
    <t>gen max water</t>
  </si>
  <si>
    <t>circulator level</t>
  </si>
  <si>
    <t>Use Circulator</t>
  </si>
  <si>
    <t>Water wo Circ</t>
  </si>
  <si>
    <t>Gross</t>
  </si>
  <si>
    <t>Net Income</t>
  </si>
  <si>
    <t>iso Level</t>
  </si>
  <si>
    <t>number of iso</t>
  </si>
  <si>
    <t>heat produced</t>
  </si>
  <si>
    <t>number of ticks</t>
  </si>
  <si>
    <t>number of ticks/second</t>
  </si>
  <si>
    <t>per tick</t>
  </si>
  <si>
    <t>per minute</t>
  </si>
  <si>
    <t>per hour</t>
  </si>
  <si>
    <t>cost</t>
  </si>
  <si>
    <t>Water pump level</t>
  </si>
  <si>
    <t>Ground Water Pump</t>
  </si>
  <si>
    <t>Water element(pipe)</t>
  </si>
  <si>
    <t>water produced</t>
  </si>
  <si>
    <t>max water</t>
  </si>
  <si>
    <t>Name</t>
  </si>
  <si>
    <t>Cost per Tick</t>
  </si>
  <si>
    <t>Number of Units</t>
  </si>
  <si>
    <t>Unit Price</t>
  </si>
  <si>
    <t>Total Cost Per Tick</t>
  </si>
  <si>
    <t>Total Cost Per Second</t>
  </si>
  <si>
    <t>Oil Buyer</t>
  </si>
  <si>
    <t>Gas Buyer</t>
  </si>
  <si>
    <t>Coal Buyer</t>
  </si>
  <si>
    <t>Plastic Maker</t>
  </si>
  <si>
    <t>Theoretic Yield</t>
  </si>
  <si>
    <t>Plastic Seller</t>
  </si>
  <si>
    <t>Research 2</t>
  </si>
  <si>
    <t>Actual Yield</t>
  </si>
  <si>
    <t>OilGasLab</t>
  </si>
  <si>
    <t>Waste</t>
  </si>
  <si>
    <t>Sorter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</si>
</sst>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7">
    <font>
      <sz val="10.0"/>
      <color rgb="FF000000"/>
      <name val="Arial"/>
    </font>
    <font>
      <color rgb="FF222222"/>
      <name val="Verdana"/>
    </font>
    <font/>
    <font>
      <sz val="11.0"/>
      <color rgb="FF000000"/>
      <name val="Calibri"/>
    </font>
    <font>
      <color rgb="FF000000"/>
    </font>
    <font>
      <sz val="11.0"/>
      <color rgb="FF222222"/>
      <name val="Verdana"/>
    </font>
    <font>
      <sz val="11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3D85C6"/>
        <bgColor rgb="FF3D85C6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</fills>
  <borders count="2">
    <border>
      <left/>
      <right/>
      <top/>
      <bottom/>
    </border>
    <border>
      <left style="medium">
        <color rgb="FF000000"/>
      </left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/>
    </xf>
    <xf borderId="0" fillId="0" fontId="2" numFmtId="0" xfId="0" applyAlignment="1" applyFont="1">
      <alignment/>
    </xf>
    <xf borderId="0" fillId="3" fontId="2" numFmtId="0" xfId="0" applyAlignment="1" applyFill="1" applyFont="1">
      <alignment/>
    </xf>
    <xf borderId="0" fillId="0" fontId="2" numFmtId="164" xfId="0" applyAlignment="1" applyFont="1" applyNumberFormat="1">
      <alignment/>
    </xf>
    <xf borderId="0" fillId="0" fontId="2" numFmtId="3" xfId="0" applyFont="1" applyNumberFormat="1"/>
    <xf borderId="0" fillId="0" fontId="2" numFmtId="3" xfId="0" applyAlignment="1" applyFont="1" applyNumberFormat="1">
      <alignment/>
    </xf>
    <xf borderId="0" fillId="0" fontId="2" numFmtId="4" xfId="0" applyAlignment="1" applyFont="1" applyNumberFormat="1">
      <alignment/>
    </xf>
    <xf borderId="0" fillId="0" fontId="2" numFmtId="164" xfId="0" applyFont="1" applyNumberFormat="1"/>
    <xf borderId="0" fillId="4" fontId="2" numFmtId="0" xfId="0" applyAlignment="1" applyFill="1" applyFont="1">
      <alignment/>
    </xf>
    <xf borderId="0" fillId="0" fontId="1" numFmtId="9" xfId="0" applyAlignment="1" applyFont="1" applyNumberFormat="1">
      <alignment horizontal="center"/>
    </xf>
    <xf borderId="0" fillId="0" fontId="2" numFmtId="4" xfId="0" applyFont="1" applyNumberFormat="1"/>
    <xf borderId="0" fillId="4" fontId="2" numFmtId="3" xfId="0" applyFont="1" applyNumberFormat="1"/>
    <xf borderId="0" fillId="4" fontId="2" numFmtId="3" xfId="0" applyAlignment="1" applyFont="1" applyNumberFormat="1">
      <alignment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1" fillId="5" fontId="3" numFmtId="164" xfId="0" applyAlignment="1" applyBorder="1" applyFill="1" applyFont="1" applyNumberFormat="1">
      <alignment horizontal="center" vertical="center"/>
    </xf>
    <xf borderId="0" fillId="6" fontId="2" numFmtId="4" xfId="0" applyAlignment="1" applyFill="1" applyFont="1" applyNumberFormat="1">
      <alignment/>
    </xf>
    <xf borderId="0" fillId="0" fontId="2" numFmtId="3" xfId="0" applyAlignment="1" applyFont="1" applyNumberFormat="1">
      <alignment/>
    </xf>
    <xf borderId="0" fillId="3" fontId="4" numFmtId="0" xfId="0" applyAlignment="1" applyFont="1">
      <alignment/>
    </xf>
    <xf borderId="0" fillId="0" fontId="2" numFmtId="3" xfId="0" applyFont="1" applyNumberFormat="1"/>
    <xf borderId="0" fillId="7" fontId="5" numFmtId="0" xfId="0" applyAlignment="1" applyFill="1" applyFont="1">
      <alignment/>
    </xf>
    <xf borderId="0" fillId="0" fontId="2" numFmtId="165" xfId="0" applyAlignment="1" applyFont="1" applyNumberFormat="1">
      <alignment/>
    </xf>
    <xf borderId="0" fillId="4" fontId="2" numFmtId="3" xfId="0" applyFont="1" applyNumberFormat="1"/>
    <xf borderId="0" fillId="0" fontId="2" numFmtId="9" xfId="0" applyAlignment="1" applyFont="1" applyNumberFormat="1">
      <alignment/>
    </xf>
    <xf borderId="0" fillId="4" fontId="4" numFmtId="0" xfId="0" applyFont="1"/>
    <xf borderId="0" fillId="2" fontId="2" numFmtId="0" xfId="0" applyAlignment="1" applyFont="1">
      <alignment horizontal="center"/>
    </xf>
    <xf borderId="0" fillId="4" fontId="2" numFmtId="0" xfId="0" applyFont="1"/>
    <xf borderId="0" fillId="8" fontId="2" numFmtId="0" xfId="0" applyAlignment="1" applyFill="1" applyFont="1">
      <alignment/>
    </xf>
    <xf borderId="0" fillId="4" fontId="2" numFmtId="164" xfId="0" applyFont="1" applyNumberFormat="1"/>
    <xf borderId="0" fillId="4" fontId="2" numFmtId="164" xfId="0" applyAlignment="1" applyFont="1" applyNumberFormat="1">
      <alignment/>
    </xf>
    <xf borderId="0" fillId="4" fontId="6" numFmtId="0" xfId="0" applyFont="1"/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alignment/>
      <border>
        <left/>
        <right/>
        <top/>
        <bottom/>
      </border>
    </dxf>
    <dxf>
      <font>
        <b/>
        <color rgb="FFFFC000"/>
      </font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43"/>
    <col customWidth="1" min="2" max="2" width="20.14"/>
    <col customWidth="1" min="3" max="3" width="19.43"/>
    <col customWidth="1" min="5" max="5" width="21.14"/>
    <col customWidth="1" min="6" max="6" width="23.57"/>
    <col customWidth="1" min="7" max="7" width="25.14"/>
    <col customWidth="1" min="8" max="8" width="28.57"/>
    <col customWidth="1" min="9" max="9" width="22.57"/>
    <col customWidth="1" min="10" max="10" width="18.71"/>
    <col customWidth="1" min="12" max="12" width="22.29"/>
    <col customWidth="1" min="15" max="15" width="18.29"/>
    <col customWidth="1" min="17" max="17" width="16.86"/>
  </cols>
  <sheetData>
    <row r="1">
      <c r="A1" s="3" t="s">
        <v>0</v>
      </c>
      <c r="B1" s="5">
        <v>3.0</v>
      </c>
      <c r="C1" s="3" t="s">
        <v>2</v>
      </c>
      <c r="D1" s="3" t="s">
        <v>4</v>
      </c>
      <c r="E1" s="3" t="s">
        <v>5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4" t="s">
        <v>12</v>
      </c>
      <c r="L1" s="4" t="s">
        <v>13</v>
      </c>
      <c r="M1" s="7"/>
      <c r="N1" s="8">
        <v>2.5E9</v>
      </c>
      <c r="O1" s="8">
        <v>1.5E11</v>
      </c>
      <c r="P1" s="4">
        <v>1.0</v>
      </c>
      <c r="Q1" s="8"/>
    </row>
    <row r="2">
      <c r="A2" s="4"/>
      <c r="B2" s="11" t="str">
        <f>100*2^(B1-2)</f>
        <v>200</v>
      </c>
      <c r="C2" s="5">
        <v>7.0</v>
      </c>
      <c r="D2" s="5">
        <v>15.0</v>
      </c>
      <c r="E2" s="14" t="str">
        <f>900*(2^A6)</f>
        <v>15,099,494,400</v>
      </c>
      <c r="F2" s="14" t="str">
        <f>32*(1.25^B6)</f>
        <v>2,829,899,712</v>
      </c>
      <c r="G2" s="15" t="str">
        <f>if(E6=1,G4,G6)</f>
        <v>448,415,509</v>
      </c>
      <c r="H2" s="14" t="str">
        <f>-1*((L2-F2)/B2 - G2)</f>
        <v>107,293,639</v>
      </c>
      <c r="I2" s="14" t="str">
        <f>G2-H2</f>
        <v>341,121,869</v>
      </c>
      <c r="J2" s="14" t="str">
        <f>(((G2-H2)*B2)+F2)/K2</f>
        <v>71,054,273,576</v>
      </c>
      <c r="K2" s="5">
        <v>1.0</v>
      </c>
      <c r="L2" s="14" t="str">
        <f>If((C2=7),N1*(1.25^D2),(If(C2=8,O1*(1.25^D2),(If(C2=9,Q1*(1.25^D2),"ERROR")))))</f>
        <v>71,054,273,576</v>
      </c>
      <c r="M2" s="7"/>
      <c r="N2" s="7" t="str">
        <f>N1*(1.25^P2)</f>
        <v>3,906,250,000</v>
      </c>
      <c r="O2" s="7" t="str">
        <f>O1*(1.25^P2)</f>
        <v>234,375,000,000</v>
      </c>
      <c r="P2" s="4">
        <v>2.0</v>
      </c>
    </row>
    <row r="3">
      <c r="A3" s="3" t="s">
        <v>53</v>
      </c>
      <c r="B3" s="21">
        <v>84.0</v>
      </c>
      <c r="C3" s="3" t="s">
        <v>57</v>
      </c>
      <c r="D3" s="5">
        <v>2.0</v>
      </c>
      <c r="G3" s="3" t="s">
        <v>59</v>
      </c>
      <c r="J3" s="8"/>
      <c r="L3" s="4"/>
      <c r="M3" s="7"/>
      <c r="N3" s="7" t="str">
        <f>N1*(1.25^P3)</f>
        <v>4,882,812,500</v>
      </c>
      <c r="O3" s="7" t="str">
        <f>O1*(1.25^P3)</f>
        <v>292,968,750,000</v>
      </c>
      <c r="P3" s="4">
        <v>3.0</v>
      </c>
    </row>
    <row r="4">
      <c r="A4" s="4"/>
      <c r="C4" s="4"/>
      <c r="G4" s="14" t="str">
        <f>(1.9+(0.225*D6))*G6</f>
        <v>851,989,466</v>
      </c>
      <c r="H4" t="str">
        <f>If(H2&gt;0,"Ok","Upgrade Gen Max Water")</f>
        <v>Ok</v>
      </c>
      <c r="I4" t="str">
        <f>IF(C$16&gt;B$16,If(B$16&gt;I$2,"OK","Upgrade GWP"),"Upgrade Water Element")</f>
        <v>OK</v>
      </c>
      <c r="M4" s="7"/>
      <c r="N4" s="7" t="str">
        <f>N1*(1.25^P4)</f>
        <v>6,103,515,625</v>
      </c>
      <c r="O4" s="7" t="str">
        <f>O1*(1.25^P4)</f>
        <v>366,210,937,500</v>
      </c>
      <c r="P4" s="4">
        <v>4.0</v>
      </c>
    </row>
    <row r="5">
      <c r="A5" s="3" t="s">
        <v>126</v>
      </c>
      <c r="B5" s="3" t="s">
        <v>127</v>
      </c>
      <c r="C5" s="3" t="s">
        <v>128</v>
      </c>
      <c r="D5" s="3" t="s">
        <v>129</v>
      </c>
      <c r="E5" s="3" t="s">
        <v>130</v>
      </c>
      <c r="G5" s="3" t="s">
        <v>131</v>
      </c>
      <c r="K5" s="7"/>
      <c r="M5" s="7"/>
      <c r="N5" s="7" t="str">
        <f>N1*(1.25^P5)</f>
        <v>7,629,394,531</v>
      </c>
      <c r="O5" s="7" t="str">
        <f>O1*(1.25^P5)</f>
        <v>457,763,671,875</v>
      </c>
      <c r="P5" s="4">
        <v>5.0</v>
      </c>
    </row>
    <row r="6">
      <c r="A6" s="5">
        <v>24.0</v>
      </c>
      <c r="B6" s="5">
        <v>82.0</v>
      </c>
      <c r="C6" s="5">
        <v>49.0</v>
      </c>
      <c r="D6" s="5">
        <v>0.0</v>
      </c>
      <c r="E6" s="4">
        <v>0.0</v>
      </c>
      <c r="G6" s="25" t="str">
        <f>(8000*(1.25^C6))</f>
        <v>448,415,509</v>
      </c>
      <c r="M6" s="7"/>
      <c r="N6" s="7" t="str">
        <f>N1*(1.25^P6)</f>
        <v>9,536,743,164</v>
      </c>
      <c r="O6" s="7" t="str">
        <f>O1*(1.25^P6)</f>
        <v>572,204,589,844</v>
      </c>
      <c r="P6" s="4">
        <v>6.0</v>
      </c>
    </row>
    <row r="7">
      <c r="A7" s="26"/>
      <c r="B7" s="26"/>
      <c r="C7" s="4"/>
      <c r="D7" s="27" t="str">
        <f>IF(D6=0,1,1.6+(0.15*D6))</f>
        <v>1</v>
      </c>
      <c r="E7" s="13"/>
      <c r="M7" s="7"/>
      <c r="N7" s="7" t="str">
        <f>N1*(1.25^P7)</f>
        <v>11,920,928,955</v>
      </c>
      <c r="O7" s="7" t="str">
        <f>O1*(1.25^P7)</f>
        <v>715,255,737,305</v>
      </c>
      <c r="P7" s="4">
        <v>7.0</v>
      </c>
    </row>
    <row r="8">
      <c r="A8" s="20"/>
      <c r="B8" s="8"/>
      <c r="C8" s="8"/>
      <c r="D8" s="3" t="s">
        <v>132</v>
      </c>
      <c r="E8" s="15" t="str">
        <f>B3*L2</f>
        <v>5,968,558,980,385</v>
      </c>
      <c r="F8" s="28" t="s">
        <v>133</v>
      </c>
      <c r="M8" s="7"/>
      <c r="N8" s="7" t="str">
        <f>N1*(1.25^P8)</f>
        <v>14,901,161,194</v>
      </c>
      <c r="O8" s="7" t="str">
        <f>O1*(1.25^P8)</f>
        <v>894,069,671,631</v>
      </c>
      <c r="P8" s="4">
        <v>8.0</v>
      </c>
    </row>
    <row r="9">
      <c r="A9" s="3" t="s">
        <v>134</v>
      </c>
      <c r="B9" s="3" t="s">
        <v>135</v>
      </c>
      <c r="C9" s="3" t="s">
        <v>136</v>
      </c>
      <c r="D9" s="3" t="s">
        <v>137</v>
      </c>
      <c r="E9" s="3" t="s">
        <v>138</v>
      </c>
      <c r="F9" s="3" t="s">
        <v>139</v>
      </c>
      <c r="G9" s="3" t="s">
        <v>140</v>
      </c>
      <c r="H9" s="3" t="s">
        <v>141</v>
      </c>
      <c r="L9" s="4"/>
      <c r="M9" s="7"/>
      <c r="N9" s="7" t="str">
        <f>N1*(1.25^P9)</f>
        <v>18,626,451,492</v>
      </c>
      <c r="O9" s="7" t="str">
        <f>O1*(1.25^P9)</f>
        <v>1,117,587,089,539</v>
      </c>
      <c r="P9" s="4">
        <v>9.0</v>
      </c>
    </row>
    <row r="10">
      <c r="A10" s="5">
        <v>0.0</v>
      </c>
      <c r="B10" s="5">
        <v>1.0</v>
      </c>
      <c r="C10" s="14" t="str">
        <f>L2*(1+((5+(A10*5))/100)*B10)</f>
        <v>74,606,987,255</v>
      </c>
      <c r="D10" s="29" t="str">
        <f>800*(2^D3)</f>
        <v>3200</v>
      </c>
      <c r="E10" s="30">
        <v>5.0</v>
      </c>
      <c r="F10" s="31" t="str">
        <f>(L2-D11)*B3</f>
        <v>$5,947,558,980,384.84</v>
      </c>
      <c r="G10" s="31" t="str">
        <f>E10*F10*60</f>
        <v>$1,784,267,694,115,450.00</v>
      </c>
      <c r="H10" s="32" t="str">
        <f>G10*60</f>
        <v>$107,056,061,646,927,000.00</v>
      </c>
      <c r="M10" s="7"/>
      <c r="N10" s="7" t="str">
        <f>N1*(1.25^P10)</f>
        <v>23,283,064,365</v>
      </c>
      <c r="O10" s="7" t="str">
        <f>O1*(1.25^P10)</f>
        <v>1,396,983,861,923</v>
      </c>
      <c r="P10" s="4">
        <v>10.0</v>
      </c>
    </row>
    <row r="11">
      <c r="C11" s="3" t="s">
        <v>142</v>
      </c>
      <c r="D11" s="33" t="str">
        <f>If((C2=7),800000000000/D10,(If(C2=8,72000000000000/D10,(If(C2=9,6480000000000000/D10,"ERROR")))))</f>
        <v>250000000</v>
      </c>
      <c r="E11" s="14"/>
      <c r="G11" s="8"/>
      <c r="H11" s="7"/>
      <c r="I11" s="8"/>
      <c r="M11" s="7"/>
      <c r="N11" s="7" t="str">
        <f>N1*(1.25^P11)</f>
        <v>29,103,830,457</v>
      </c>
      <c r="O11" s="7" t="str">
        <f>O1*(1.25^P11)</f>
        <v>1,746,229,827,404</v>
      </c>
      <c r="P11" s="4">
        <v>11.0</v>
      </c>
    </row>
    <row r="12">
      <c r="H12" s="7"/>
      <c r="M12" s="7"/>
      <c r="N12" s="7" t="str">
        <f>N1*(1.25^P12)</f>
        <v>36,379,788,071</v>
      </c>
      <c r="O12" s="7" t="str">
        <f>O1*(1.25^P12)</f>
        <v>2,182,787,284,255</v>
      </c>
      <c r="P12" s="4">
        <v>12.0</v>
      </c>
    </row>
    <row r="13">
      <c r="A13" s="3" t="s">
        <v>143</v>
      </c>
      <c r="B13" s="3" t="s">
        <v>144</v>
      </c>
      <c r="C13" s="3" t="s">
        <v>145</v>
      </c>
      <c r="D13" s="4"/>
      <c r="H13" s="7"/>
      <c r="M13" s="7"/>
      <c r="N13" s="7" t="str">
        <f>N1*(1.25^P13)</f>
        <v>45,474,735,089</v>
      </c>
      <c r="O13" s="7" t="str">
        <f>O1*(1.25^P13)</f>
        <v>2,728,484,105,319</v>
      </c>
      <c r="P13" s="4">
        <v>13.0</v>
      </c>
    </row>
    <row r="14">
      <c r="A14" s="30">
        <v>20.0</v>
      </c>
      <c r="B14" s="30">
        <v>22.0</v>
      </c>
      <c r="C14" s="30">
        <v>23.0</v>
      </c>
      <c r="D14" s="4"/>
      <c r="E14" s="4"/>
      <c r="F14" s="7"/>
      <c r="H14" s="7"/>
      <c r="M14" s="7"/>
      <c r="N14" s="7" t="str">
        <f>N1*(1.25^P14)</f>
        <v>56,843,418,861</v>
      </c>
      <c r="O14" s="7" t="str">
        <f>O1*(1.25^P14)</f>
        <v>3,410,605,131,648</v>
      </c>
      <c r="P14" s="4">
        <v>14.0</v>
      </c>
    </row>
    <row r="15">
      <c r="A15" s="3" t="s">
        <v>146</v>
      </c>
      <c r="B15" s="3" t="s">
        <v>146</v>
      </c>
      <c r="D15" s="4"/>
      <c r="E15" s="4"/>
      <c r="F15" s="7"/>
      <c r="G15" s="7"/>
      <c r="H15" s="7"/>
      <c r="M15" s="7"/>
      <c r="N15" s="7" t="str">
        <f>N1*(1.25^P15)</f>
        <v>71,054,273,576</v>
      </c>
      <c r="O15" s="7" t="str">
        <f>O1*(1.25^P15)</f>
        <v>4,263,256,414,561</v>
      </c>
      <c r="P15" s="4">
        <v>15.0</v>
      </c>
    </row>
    <row r="16">
      <c r="A16" s="14" t="str">
        <f>25000*(1.5^A14)</f>
        <v>83,131,418</v>
      </c>
      <c r="B16" s="15" t="str">
        <f>67500*(1.5^B14)</f>
        <v>505,023,366</v>
      </c>
      <c r="C16" s="15" t="str">
        <f>100000*(1.5^C14)</f>
        <v>1,122,274,146</v>
      </c>
      <c r="D16" s="4"/>
      <c r="E16" s="4"/>
      <c r="F16" s="7"/>
      <c r="G16" s="7"/>
      <c r="H16" s="7"/>
      <c r="J16" s="4"/>
      <c r="M16" s="7"/>
      <c r="N16" s="7" t="str">
        <f>N1*(1.25^P16)</f>
        <v>88,817,841,970</v>
      </c>
      <c r="O16" s="7" t="str">
        <f>O1*(1.25^P16)</f>
        <v>5,329,070,518,201</v>
      </c>
      <c r="P16" s="4">
        <v>16.0</v>
      </c>
    </row>
    <row r="17">
      <c r="A17" s="4" t="s">
        <v>147</v>
      </c>
      <c r="B17" s="4" t="s">
        <v>147</v>
      </c>
      <c r="D17" s="4"/>
      <c r="E17" s="4"/>
      <c r="F17" s="7"/>
      <c r="G17" s="7"/>
      <c r="H17" s="7"/>
      <c r="M17" s="7"/>
      <c r="N17" s="7" t="str">
        <f>N1*(1.25^P17)</f>
        <v>111,022,302,463</v>
      </c>
      <c r="O17" s="7" t="str">
        <f>O1*(1.25^P17)</f>
        <v>6,661,338,147,751</v>
      </c>
      <c r="P17" s="4">
        <v>17.0</v>
      </c>
    </row>
    <row r="18">
      <c r="A18" s="15" t="str">
        <f>150000*(1.5^C14)</f>
        <v>1,683,411,220</v>
      </c>
      <c r="B18" s="14" t="str">
        <f>250000*(1.5^C14)</f>
        <v>2,805,685,366</v>
      </c>
      <c r="D18" s="4"/>
      <c r="E18" s="4"/>
      <c r="F18" s="7"/>
      <c r="H18" s="7"/>
      <c r="M18" s="7"/>
      <c r="N18" s="7" t="str">
        <f>N1*(1.25^P18)</f>
        <v>138,777,878,078</v>
      </c>
      <c r="O18" s="7" t="str">
        <f>O1*(1.25^P18)</f>
        <v>8,326,672,684,689</v>
      </c>
      <c r="P18" s="4">
        <v>18.0</v>
      </c>
    </row>
    <row r="19">
      <c r="F19" s="8"/>
      <c r="I19" s="7"/>
      <c r="J19" s="7"/>
      <c r="M19" s="7"/>
      <c r="N19" s="7" t="str">
        <f>N1*(1.25^P19)</f>
        <v>173,472,347,598</v>
      </c>
      <c r="O19" s="7" t="str">
        <f>O1*(1.25^P19)</f>
        <v>10,408,340,855,861</v>
      </c>
      <c r="P19" s="4">
        <v>19.0</v>
      </c>
    </row>
    <row r="20">
      <c r="I20" s="7"/>
      <c r="J20" s="7"/>
      <c r="M20" s="7"/>
      <c r="N20" s="7" t="str">
        <f>N1*(1.25^P20)</f>
        <v>216,840,434,497</v>
      </c>
      <c r="O20" s="7" t="str">
        <f>O1*(1.25^P20)</f>
        <v>13,010,426,069,826</v>
      </c>
      <c r="P20" s="4">
        <v>20.0</v>
      </c>
    </row>
    <row r="21">
      <c r="I21" s="7"/>
      <c r="J21" s="7"/>
    </row>
    <row r="22">
      <c r="H22" s="4"/>
      <c r="I22" s="7"/>
      <c r="J22" s="7"/>
    </row>
    <row r="23">
      <c r="I23" s="7"/>
      <c r="J23" s="7"/>
    </row>
    <row r="24">
      <c r="C24" s="34"/>
      <c r="I24" s="7"/>
      <c r="J24" s="7"/>
    </row>
    <row r="25">
      <c r="C25" s="4"/>
      <c r="I25" s="7"/>
      <c r="J25" s="7"/>
    </row>
    <row r="26">
      <c r="A26" s="4"/>
      <c r="I26" s="7"/>
      <c r="J26" s="7"/>
    </row>
    <row r="27">
      <c r="A27" s="4"/>
      <c r="B27" s="4"/>
      <c r="C27" s="7"/>
      <c r="E27" s="4"/>
      <c r="I27" s="7"/>
      <c r="J27" s="7"/>
    </row>
    <row r="28">
      <c r="A28" s="4"/>
      <c r="B28" s="4"/>
      <c r="C28" s="7"/>
      <c r="D28" s="7"/>
      <c r="G28" s="4"/>
      <c r="H28" s="4"/>
      <c r="I28" s="13"/>
      <c r="J28" s="7"/>
    </row>
    <row r="29">
      <c r="A29" s="4"/>
      <c r="B29" s="4"/>
      <c r="C29" s="7"/>
      <c r="D29" s="7"/>
      <c r="G29" s="4"/>
      <c r="H29" s="4"/>
      <c r="I29" s="13"/>
      <c r="J29" s="7"/>
    </row>
    <row r="30">
      <c r="A30" s="4"/>
      <c r="B30" s="4"/>
      <c r="C30" s="7"/>
      <c r="D30" s="7"/>
      <c r="G30" s="4"/>
      <c r="H30" s="4"/>
      <c r="I30" s="13"/>
      <c r="J30" s="7"/>
    </row>
    <row r="31">
      <c r="A31" s="4"/>
      <c r="B31" s="4"/>
      <c r="C31" s="7"/>
      <c r="G31" s="4"/>
      <c r="H31" s="4"/>
      <c r="I31" s="13"/>
      <c r="J31" s="7"/>
    </row>
    <row r="32">
      <c r="A32" s="4"/>
      <c r="B32" s="4"/>
      <c r="C32" s="7"/>
      <c r="G32" s="4"/>
      <c r="H32" s="4"/>
      <c r="I32" s="13"/>
      <c r="J32" s="7"/>
    </row>
    <row r="33">
      <c r="G33" s="4"/>
      <c r="H33" s="4"/>
      <c r="I33" s="13"/>
      <c r="J33" s="7"/>
    </row>
    <row r="34">
      <c r="I34" s="7"/>
      <c r="J34" s="7"/>
    </row>
    <row r="35">
      <c r="I35" s="7"/>
      <c r="J35" s="7"/>
    </row>
    <row r="36">
      <c r="D36" s="4">
        <v>8000.0</v>
      </c>
      <c r="E36" s="4"/>
      <c r="F36" s="4"/>
      <c r="G36" s="4"/>
      <c r="H36" s="4"/>
      <c r="I36" s="8"/>
      <c r="J36" s="7"/>
    </row>
    <row r="37">
      <c r="A37" t="str">
        <f t="shared" ref="A37:A47" si="1">((9/40)*(C37+1))+(67/40)</f>
        <v>1.9</v>
      </c>
      <c r="B37" s="4">
        <v>1.9</v>
      </c>
      <c r="C37" s="4">
        <v>0.0</v>
      </c>
      <c r="D37" s="4">
        <v>15200.0</v>
      </c>
      <c r="E37" s="4" t="str">
        <f t="shared" ref="E37:E42" si="2">D$36*B37</f>
        <v>15200</v>
      </c>
      <c r="F37" s="4" t="str">
        <f t="shared" ref="F37:F42" si="3">B37-1.6</f>
        <v>0.3</v>
      </c>
      <c r="G37" s="4"/>
      <c r="H37" s="4" t="str">
        <f t="shared" ref="H37:H42" si="4">1.9+(0.225*C37)</f>
        <v>1.9</v>
      </c>
      <c r="I37" s="4" t="str">
        <f t="shared" ref="I37:I42" si="5">(1.9+(0.225*C37))*D$36</f>
        <v>15200</v>
      </c>
      <c r="J37" s="7"/>
    </row>
    <row r="38">
      <c r="A38" t="str">
        <f t="shared" si="1"/>
        <v>2.125</v>
      </c>
      <c r="B38" s="4">
        <v>2.125</v>
      </c>
      <c r="C38" s="4">
        <v>1.0</v>
      </c>
      <c r="D38" s="4">
        <v>17000.0</v>
      </c>
      <c r="E38" s="4" t="str">
        <f t="shared" si="2"/>
        <v>17000</v>
      </c>
      <c r="F38" s="4" t="str">
        <f t="shared" si="3"/>
        <v>0.525</v>
      </c>
      <c r="G38" t="str">
        <f t="shared" ref="G38:G42" si="6">F38-F37</f>
        <v>0.225</v>
      </c>
      <c r="H38" s="4" t="str">
        <f t="shared" si="4"/>
        <v>2.125</v>
      </c>
      <c r="I38" s="4" t="str">
        <f t="shared" si="5"/>
        <v>17000</v>
      </c>
      <c r="J38" s="7"/>
    </row>
    <row r="39">
      <c r="A39" t="str">
        <f t="shared" si="1"/>
        <v>2.35</v>
      </c>
      <c r="B39" s="4">
        <v>2.35</v>
      </c>
      <c r="C39" s="4">
        <v>2.0</v>
      </c>
      <c r="D39" s="4">
        <v>18800.0</v>
      </c>
      <c r="E39" s="4" t="str">
        <f t="shared" si="2"/>
        <v>18800</v>
      </c>
      <c r="F39" s="4" t="str">
        <f t="shared" si="3"/>
        <v>0.75</v>
      </c>
      <c r="G39" t="str">
        <f t="shared" si="6"/>
        <v>0.225</v>
      </c>
      <c r="H39" s="4" t="str">
        <f t="shared" si="4"/>
        <v>2.35</v>
      </c>
      <c r="I39" s="4" t="str">
        <f t="shared" si="5"/>
        <v>18800</v>
      </c>
      <c r="J39" s="7"/>
    </row>
    <row r="40">
      <c r="A40" t="str">
        <f t="shared" si="1"/>
        <v>2.575</v>
      </c>
      <c r="B40" s="4">
        <v>2.575</v>
      </c>
      <c r="C40" s="4">
        <v>3.0</v>
      </c>
      <c r="D40" s="4">
        <v>20600.0</v>
      </c>
      <c r="E40" s="4" t="str">
        <f t="shared" si="2"/>
        <v>20600</v>
      </c>
      <c r="F40" s="4" t="str">
        <f t="shared" si="3"/>
        <v>0.975</v>
      </c>
      <c r="G40" t="str">
        <f t="shared" si="6"/>
        <v>0.225</v>
      </c>
      <c r="H40" s="4" t="str">
        <f t="shared" si="4"/>
        <v>2.575</v>
      </c>
      <c r="I40" s="4" t="str">
        <f t="shared" si="5"/>
        <v>20600</v>
      </c>
      <c r="J40" s="7"/>
    </row>
    <row r="41">
      <c r="A41" t="str">
        <f t="shared" si="1"/>
        <v>2.8</v>
      </c>
      <c r="B41" s="4">
        <v>2.8</v>
      </c>
      <c r="C41" s="4">
        <v>4.0</v>
      </c>
      <c r="D41" s="4">
        <v>22400.0</v>
      </c>
      <c r="E41" s="4" t="str">
        <f t="shared" si="2"/>
        <v>22400</v>
      </c>
      <c r="F41" s="4" t="str">
        <f t="shared" si="3"/>
        <v>1.2</v>
      </c>
      <c r="G41" t="str">
        <f t="shared" si="6"/>
        <v>0.225</v>
      </c>
      <c r="H41" s="4" t="str">
        <f t="shared" si="4"/>
        <v>2.8</v>
      </c>
      <c r="I41" s="4" t="str">
        <f t="shared" si="5"/>
        <v>22400</v>
      </c>
      <c r="J41" s="7"/>
    </row>
    <row r="42">
      <c r="A42" t="str">
        <f t="shared" si="1"/>
        <v>3.025</v>
      </c>
      <c r="B42" s="4">
        <v>3.025</v>
      </c>
      <c r="C42" s="4">
        <v>5.0</v>
      </c>
      <c r="D42" s="4">
        <v>24200.0</v>
      </c>
      <c r="E42" s="4" t="str">
        <f t="shared" si="2"/>
        <v>24200</v>
      </c>
      <c r="F42" s="4" t="str">
        <f t="shared" si="3"/>
        <v>1.425</v>
      </c>
      <c r="G42" t="str">
        <f t="shared" si="6"/>
        <v>0.225</v>
      </c>
      <c r="H42" s="4" t="str">
        <f t="shared" si="4"/>
        <v>3.025</v>
      </c>
      <c r="I42" s="4" t="str">
        <f t="shared" si="5"/>
        <v>24200</v>
      </c>
      <c r="J42" s="7"/>
    </row>
    <row r="43">
      <c r="A43" t="str">
        <f t="shared" si="1"/>
        <v>3.25</v>
      </c>
      <c r="C43" s="4">
        <v>6.0</v>
      </c>
      <c r="I43" s="7"/>
      <c r="J43" s="7"/>
    </row>
    <row r="44">
      <c r="A44" t="str">
        <f t="shared" si="1"/>
        <v>3.475</v>
      </c>
      <c r="C44" s="4">
        <v>7.0</v>
      </c>
      <c r="I44" s="7"/>
      <c r="J44" s="7"/>
    </row>
    <row r="45">
      <c r="A45" t="str">
        <f t="shared" si="1"/>
        <v>3.7</v>
      </c>
      <c r="C45" s="4">
        <v>8.0</v>
      </c>
      <c r="I45" s="7"/>
      <c r="J45" s="7"/>
    </row>
    <row r="46">
      <c r="A46" t="str">
        <f t="shared" si="1"/>
        <v>3.925</v>
      </c>
      <c r="C46" s="4">
        <v>9.0</v>
      </c>
      <c r="I46" s="7"/>
      <c r="J46" s="7"/>
    </row>
    <row r="47">
      <c r="A47" t="str">
        <f t="shared" si="1"/>
        <v>4.15</v>
      </c>
      <c r="C47" s="4">
        <v>10.0</v>
      </c>
      <c r="I47" s="7"/>
      <c r="J47" s="7"/>
    </row>
    <row r="48">
      <c r="I48" s="7"/>
      <c r="J48" s="7"/>
    </row>
  </sheetData>
  <mergeCells count="1">
    <mergeCell ref="F8:H8"/>
  </mergeCells>
  <conditionalFormatting sqref="H4:H5 I4:I6">
    <cfRule type="beginsWith" dxfId="0" priority="1" operator="beginsWith" text="O">
      <formula>LEFT((H4),LEN("O"))=("O")</formula>
    </cfRule>
  </conditionalFormatting>
  <conditionalFormatting sqref="H4:H5 I4:I6">
    <cfRule type="beginsWith" dxfId="1" priority="2" operator="beginsWith" text="U">
      <formula>LEFT((H4),LEN("U"))=("U")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0.0"/>
    <col customWidth="1" min="2" max="2" width="34.29"/>
    <col customWidth="1" min="3" max="3" width="21.14"/>
    <col customWidth="1" min="4" max="4" width="22.0"/>
    <col customWidth="1" min="5" max="5" width="46.0"/>
    <col customWidth="1" min="6" max="6" width="5.71"/>
    <col customWidth="1" min="7" max="7" width="9.29"/>
    <col customWidth="1" min="8" max="8" width="45.43"/>
    <col customWidth="1" min="9" max="9" width="45.0"/>
  </cols>
  <sheetData>
    <row r="1">
      <c r="A1" s="1"/>
      <c r="B1" s="2"/>
      <c r="C1" s="2"/>
      <c r="D1" s="2"/>
      <c r="E1" s="2"/>
      <c r="F1" s="4" t="s">
        <v>1</v>
      </c>
      <c r="G1" s="4" t="s">
        <v>3</v>
      </c>
      <c r="H1" s="6" t="s">
        <v>6</v>
      </c>
      <c r="I1" s="4" t="s">
        <v>14</v>
      </c>
    </row>
    <row r="2">
      <c r="A2" s="1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4">
        <v>1.0</v>
      </c>
      <c r="G2" s="10" t="str">
        <f t="shared" ref="G2:G101" si="1">1000*(10^(F2-1))</f>
        <v>$1,000.00</v>
      </c>
      <c r="H2" s="10" t="str">
        <f t="shared" ref="H2:H101" si="2">25000*(1.78^(F2-1))</f>
        <v>$25,000.00</v>
      </c>
      <c r="I2" s="10" t="str">
        <f t="shared" ref="I2:I101" si="3">400*(1.5^(F2-1))</f>
        <v>$400.00</v>
      </c>
    </row>
    <row r="3">
      <c r="A3" s="1" t="s">
        <v>20</v>
      </c>
      <c r="B3" s="2" t="s">
        <v>21</v>
      </c>
      <c r="C3" s="12">
        <v>1.0</v>
      </c>
      <c r="D3" s="12">
        <v>9.0</v>
      </c>
      <c r="E3" s="2" t="s">
        <v>22</v>
      </c>
      <c r="F3" s="4">
        <v>2.0</v>
      </c>
      <c r="G3" s="10" t="str">
        <f t="shared" si="1"/>
        <v>$10,000.00</v>
      </c>
      <c r="H3" s="10" t="str">
        <f t="shared" si="2"/>
        <v>$44,500.00</v>
      </c>
      <c r="I3" s="10" t="str">
        <f t="shared" si="3"/>
        <v>$600.00</v>
      </c>
    </row>
    <row r="4">
      <c r="A4" s="1" t="s">
        <v>6</v>
      </c>
      <c r="B4" s="2" t="s">
        <v>23</v>
      </c>
      <c r="C4" s="12">
        <v>0.25</v>
      </c>
      <c r="D4" s="12">
        <v>0.78</v>
      </c>
      <c r="E4" s="2" t="s">
        <v>24</v>
      </c>
      <c r="F4" s="4">
        <v>3.0</v>
      </c>
      <c r="G4" s="10" t="str">
        <f t="shared" si="1"/>
        <v>$100,000.00</v>
      </c>
      <c r="H4" s="10" t="str">
        <f t="shared" si="2"/>
        <v>$79,210.00</v>
      </c>
      <c r="I4" s="10" t="str">
        <f t="shared" si="3"/>
        <v>$900.00</v>
      </c>
    </row>
    <row r="5">
      <c r="A5" s="1" t="s">
        <v>25</v>
      </c>
      <c r="B5" s="2" t="s">
        <v>26</v>
      </c>
      <c r="C5" s="12">
        <v>0.4</v>
      </c>
      <c r="D5" s="12">
        <v>2.9</v>
      </c>
      <c r="E5" s="2" t="s">
        <v>27</v>
      </c>
      <c r="F5" s="4">
        <v>4.0</v>
      </c>
      <c r="G5" s="10" t="str">
        <f t="shared" si="1"/>
        <v>$1,000,000.00</v>
      </c>
      <c r="H5" s="10" t="str">
        <f t="shared" si="2"/>
        <v>$140,993.80</v>
      </c>
      <c r="I5" s="10" t="str">
        <f t="shared" si="3"/>
        <v>$1,350.00</v>
      </c>
    </row>
    <row r="6">
      <c r="A6" s="16"/>
      <c r="B6" s="17"/>
      <c r="C6" s="17"/>
      <c r="F6" s="4">
        <v>5.0</v>
      </c>
      <c r="G6" s="10" t="str">
        <f t="shared" si="1"/>
        <v>$10,000,000.00</v>
      </c>
      <c r="H6" s="10" t="str">
        <f t="shared" si="2"/>
        <v>$250,968.96</v>
      </c>
      <c r="I6" s="10" t="str">
        <f t="shared" si="3"/>
        <v>$2,025.00</v>
      </c>
    </row>
    <row r="7">
      <c r="A7" s="1" t="s">
        <v>29</v>
      </c>
      <c r="B7" s="2" t="s">
        <v>21</v>
      </c>
      <c r="C7" s="12">
        <v>1.0</v>
      </c>
      <c r="D7" s="12">
        <v>2.7</v>
      </c>
      <c r="E7" s="2" t="s">
        <v>30</v>
      </c>
      <c r="F7" s="4">
        <v>6.0</v>
      </c>
      <c r="G7" s="10" t="str">
        <f t="shared" si="1"/>
        <v>$100,000,000.00</v>
      </c>
      <c r="H7" s="10" t="str">
        <f t="shared" si="2"/>
        <v>$446,724.76</v>
      </c>
      <c r="I7" s="10" t="str">
        <f t="shared" si="3"/>
        <v>$3,037.50</v>
      </c>
    </row>
    <row r="8">
      <c r="A8" s="1" t="s">
        <v>14</v>
      </c>
      <c r="B8" s="2">
        <v>400.0</v>
      </c>
      <c r="C8" s="12">
        <v>0.25</v>
      </c>
      <c r="D8" s="12">
        <v>0.5</v>
      </c>
      <c r="E8" s="2" t="s">
        <v>31</v>
      </c>
      <c r="F8" s="4">
        <v>7.0</v>
      </c>
      <c r="G8" s="10" t="str">
        <f t="shared" si="1"/>
        <v>$1,000,000,000.00</v>
      </c>
      <c r="H8" s="10" t="str">
        <f t="shared" si="2"/>
        <v>$795,170.07</v>
      </c>
      <c r="I8" s="10" t="str">
        <f t="shared" si="3"/>
        <v>$4,556.25</v>
      </c>
    </row>
    <row r="9">
      <c r="A9" s="1" t="s">
        <v>32</v>
      </c>
      <c r="B9" s="2" t="s">
        <v>33</v>
      </c>
      <c r="C9" s="12">
        <v>1.0</v>
      </c>
      <c r="D9" s="12">
        <v>1.6</v>
      </c>
      <c r="E9" s="2" t="s">
        <v>34</v>
      </c>
      <c r="F9" s="4">
        <v>8.0</v>
      </c>
      <c r="G9" s="10" t="str">
        <f t="shared" si="1"/>
        <v>$10,000,000,000.00</v>
      </c>
      <c r="H9" s="10" t="str">
        <f t="shared" si="2"/>
        <v>$1,415,402.72</v>
      </c>
      <c r="I9" s="10" t="str">
        <f t="shared" si="3"/>
        <v>$6,834.38</v>
      </c>
    </row>
    <row r="10">
      <c r="A10" s="1" t="s">
        <v>38</v>
      </c>
      <c r="B10" s="2" t="s">
        <v>40</v>
      </c>
      <c r="C10" s="12">
        <v>1.0</v>
      </c>
      <c r="D10" s="12">
        <v>3.0</v>
      </c>
      <c r="E10" s="2" t="s">
        <v>41</v>
      </c>
      <c r="F10" s="4">
        <v>9.0</v>
      </c>
      <c r="G10" s="10" t="str">
        <f t="shared" si="1"/>
        <v>$100,000,000,000.00</v>
      </c>
      <c r="H10" s="10" t="str">
        <f t="shared" si="2"/>
        <v>$2,519,416.84</v>
      </c>
      <c r="I10" s="10" t="str">
        <f t="shared" si="3"/>
        <v>$10,251.56</v>
      </c>
    </row>
    <row r="11">
      <c r="A11" s="1" t="s">
        <v>42</v>
      </c>
      <c r="B11" s="2">
        <v>300.0</v>
      </c>
      <c r="C11" s="12">
        <v>1.0</v>
      </c>
      <c r="D11" s="12">
        <v>1.0</v>
      </c>
      <c r="E11" s="2" t="s">
        <v>43</v>
      </c>
      <c r="F11" s="4">
        <v>10.0</v>
      </c>
      <c r="G11" s="10" t="str">
        <f t="shared" si="1"/>
        <v>$1,000,000,000,000.00</v>
      </c>
      <c r="H11" s="10" t="str">
        <f t="shared" si="2"/>
        <v>$4,484,561.97</v>
      </c>
      <c r="I11" s="10" t="str">
        <f t="shared" si="3"/>
        <v>$15,377.34</v>
      </c>
    </row>
    <row r="12">
      <c r="A12" s="1" t="s">
        <v>44</v>
      </c>
      <c r="B12" s="2" t="s">
        <v>45</v>
      </c>
      <c r="C12" s="2" t="s">
        <v>46</v>
      </c>
      <c r="D12" s="12">
        <v>9.0</v>
      </c>
      <c r="E12" s="2" t="s">
        <v>47</v>
      </c>
      <c r="F12" s="4">
        <v>11.0</v>
      </c>
      <c r="G12" s="10" t="str">
        <f t="shared" si="1"/>
        <v>$10,000,000,000,000.00</v>
      </c>
      <c r="H12" s="10" t="str">
        <f t="shared" si="2"/>
        <v>$7,982,520.30</v>
      </c>
      <c r="I12" s="10" t="str">
        <f t="shared" si="3"/>
        <v>$23,066.02</v>
      </c>
    </row>
    <row r="13">
      <c r="A13" s="1" t="s">
        <v>48</v>
      </c>
      <c r="B13" s="2" t="s">
        <v>49</v>
      </c>
      <c r="C13" s="12">
        <v>0.5</v>
      </c>
      <c r="D13" s="12">
        <v>0.98</v>
      </c>
      <c r="E13" s="2" t="s">
        <v>50</v>
      </c>
      <c r="F13" s="4">
        <v>12.0</v>
      </c>
      <c r="G13" s="10" t="str">
        <f t="shared" si="1"/>
        <v>$100,000,000,000,000.00</v>
      </c>
      <c r="H13" s="10" t="str">
        <f t="shared" si="2"/>
        <v>$14,208,886.14</v>
      </c>
      <c r="I13" s="10" t="str">
        <f t="shared" si="3"/>
        <v>$34,599.02</v>
      </c>
    </row>
    <row r="14">
      <c r="A14" s="1" t="s">
        <v>51</v>
      </c>
      <c r="B14" s="2" t="s">
        <v>52</v>
      </c>
      <c r="C14" s="12">
        <v>0.5</v>
      </c>
      <c r="D14" s="12">
        <v>1.0</v>
      </c>
      <c r="E14" s="2" t="s">
        <v>54</v>
      </c>
      <c r="F14" s="4">
        <v>13.0</v>
      </c>
      <c r="G14" s="10" t="str">
        <f t="shared" si="1"/>
        <v>$1,000,000,000,000,000.00</v>
      </c>
      <c r="H14" s="10" t="str">
        <f t="shared" si="2"/>
        <v>$25,291,817.33</v>
      </c>
      <c r="I14" s="10" t="str">
        <f t="shared" si="3"/>
        <v>$51,898.54</v>
      </c>
    </row>
    <row r="15">
      <c r="A15" s="1" t="s">
        <v>55</v>
      </c>
      <c r="B15" s="2" t="s">
        <v>56</v>
      </c>
      <c r="C15" s="12">
        <v>0.5</v>
      </c>
      <c r="D15" s="12">
        <v>1.0</v>
      </c>
      <c r="E15" s="2" t="s">
        <v>58</v>
      </c>
      <c r="F15" s="4">
        <v>14.0</v>
      </c>
      <c r="G15" s="10" t="str">
        <f t="shared" si="1"/>
        <v>$10,000,000,000,000,000.00</v>
      </c>
      <c r="H15" s="10" t="str">
        <f t="shared" si="2"/>
        <v>$45,019,434.84</v>
      </c>
      <c r="I15" s="10" t="str">
        <f t="shared" si="3"/>
        <v>$77,847.80</v>
      </c>
    </row>
    <row r="16">
      <c r="A16" s="1" t="s">
        <v>60</v>
      </c>
      <c r="B16" s="2" t="s">
        <v>61</v>
      </c>
      <c r="C16" s="12">
        <v>0.25</v>
      </c>
      <c r="D16" s="12">
        <v>0.45</v>
      </c>
      <c r="E16" s="2" t="s">
        <v>62</v>
      </c>
      <c r="F16" s="4">
        <v>15.0</v>
      </c>
      <c r="G16" s="10" t="str">
        <f t="shared" si="1"/>
        <v>$100,000,000,000,000,000.00</v>
      </c>
      <c r="H16" s="10" t="str">
        <f t="shared" si="2"/>
        <v>$80,134,594.01</v>
      </c>
      <c r="I16" s="10" t="str">
        <f t="shared" si="3"/>
        <v>$116,771.70</v>
      </c>
    </row>
    <row r="17">
      <c r="A17" s="16"/>
      <c r="B17" s="17"/>
      <c r="C17" s="17"/>
      <c r="F17" s="4">
        <v>16.0</v>
      </c>
      <c r="G17" s="10" t="str">
        <f t="shared" si="1"/>
        <v>$1,000,000,000,000,000,000.00</v>
      </c>
      <c r="H17" s="10" t="str">
        <f t="shared" si="2"/>
        <v>$142,639,577.34</v>
      </c>
      <c r="I17" s="10" t="str">
        <f t="shared" si="3"/>
        <v>$175,157.56</v>
      </c>
    </row>
    <row r="18">
      <c r="A18" s="1" t="s">
        <v>63</v>
      </c>
      <c r="B18" s="23" t="s">
        <v>64</v>
      </c>
      <c r="C18" s="12">
        <v>0.25</v>
      </c>
      <c r="D18" s="2" t="s">
        <v>65</v>
      </c>
      <c r="E18" s="2" t="s">
        <v>66</v>
      </c>
      <c r="F18" s="4">
        <v>17.0</v>
      </c>
      <c r="G18" s="10" t="str">
        <f t="shared" si="1"/>
        <v>$10,000,000,000,000,000,000.00</v>
      </c>
      <c r="H18" s="10" t="str">
        <f t="shared" si="2"/>
        <v>$253,898,447.67</v>
      </c>
      <c r="I18" s="10" t="str">
        <f t="shared" si="3"/>
        <v>$262,736.33</v>
      </c>
    </row>
    <row r="19">
      <c r="A19" s="1" t="s">
        <v>67</v>
      </c>
      <c r="B19" s="23" t="s">
        <v>68</v>
      </c>
      <c r="C19" s="12">
        <v>1.0</v>
      </c>
      <c r="D19" s="2" t="s">
        <v>69</v>
      </c>
      <c r="E19" s="2" t="s">
        <v>70</v>
      </c>
      <c r="F19" s="4">
        <v>18.0</v>
      </c>
      <c r="G19" s="10" t="str">
        <f t="shared" si="1"/>
        <v>$100,000,000,000,000,000,000.00</v>
      </c>
      <c r="H19" s="10" t="str">
        <f t="shared" si="2"/>
        <v>$451,939,236.85</v>
      </c>
      <c r="I19" s="10" t="str">
        <f t="shared" si="3"/>
        <v>$394,104.50</v>
      </c>
    </row>
    <row r="20">
      <c r="A20" s="1" t="s">
        <v>71</v>
      </c>
      <c r="B20" s="23" t="s">
        <v>72</v>
      </c>
      <c r="C20" s="12">
        <v>0.25</v>
      </c>
      <c r="D20" s="2" t="s">
        <v>65</v>
      </c>
      <c r="E20" s="2" t="s">
        <v>73</v>
      </c>
      <c r="F20" s="4">
        <v>19.0</v>
      </c>
      <c r="G20" s="10" t="str">
        <f t="shared" si="1"/>
        <v>$1,000,000,000,000,000,000,000.00</v>
      </c>
      <c r="H20" s="10" t="str">
        <f t="shared" si="2"/>
        <v>$804,451,841.60</v>
      </c>
      <c r="I20" s="10" t="str">
        <f t="shared" si="3"/>
        <v>$591,156.75</v>
      </c>
    </row>
    <row r="21">
      <c r="A21" s="1" t="s">
        <v>74</v>
      </c>
      <c r="B21" s="23" t="s">
        <v>75</v>
      </c>
      <c r="C21" s="12">
        <v>1.0</v>
      </c>
      <c r="D21" s="2" t="s">
        <v>69</v>
      </c>
      <c r="E21" s="2" t="s">
        <v>76</v>
      </c>
      <c r="F21" s="4">
        <v>20.0</v>
      </c>
      <c r="G21" s="10" t="str">
        <f t="shared" si="1"/>
        <v>$10,000,000,000,000,000,000,000.00</v>
      </c>
      <c r="H21" s="10" t="str">
        <f t="shared" si="2"/>
        <v>$1,431,924,278.04</v>
      </c>
      <c r="I21" s="10" t="str">
        <f t="shared" si="3"/>
        <v>$886,735.13</v>
      </c>
    </row>
    <row r="22">
      <c r="A22" s="1" t="s">
        <v>77</v>
      </c>
      <c r="B22" s="23" t="s">
        <v>78</v>
      </c>
      <c r="C22" s="12">
        <v>0.25</v>
      </c>
      <c r="D22" s="2" t="s">
        <v>65</v>
      </c>
      <c r="E22" s="2" t="s">
        <v>79</v>
      </c>
      <c r="F22" s="4">
        <v>21.0</v>
      </c>
      <c r="G22" s="10" t="str">
        <f t="shared" si="1"/>
        <v>$100,000,000,000,000,000,000,000.00</v>
      </c>
      <c r="H22" s="10" t="str">
        <f t="shared" si="2"/>
        <v>$2,548,825,214.92</v>
      </c>
      <c r="I22" s="10" t="str">
        <f t="shared" si="3"/>
        <v>$1,330,102.69</v>
      </c>
    </row>
    <row r="23">
      <c r="A23" s="1" t="s">
        <v>80</v>
      </c>
      <c r="B23" s="23" t="s">
        <v>81</v>
      </c>
      <c r="C23" s="12">
        <v>1.0</v>
      </c>
      <c r="D23" s="2" t="s">
        <v>69</v>
      </c>
      <c r="E23" s="2" t="s">
        <v>82</v>
      </c>
      <c r="F23" s="4">
        <v>22.0</v>
      </c>
      <c r="G23" s="10" t="str">
        <f t="shared" si="1"/>
        <v>$1,000,000,000,000,000,000,000,000.00</v>
      </c>
      <c r="H23" s="10" t="str">
        <f t="shared" si="2"/>
        <v>$4,536,908,882.56</v>
      </c>
      <c r="I23" s="10" t="str">
        <f t="shared" si="3"/>
        <v>$1,995,154.04</v>
      </c>
    </row>
    <row r="24">
      <c r="A24" s="1" t="s">
        <v>83</v>
      </c>
      <c r="B24" s="2" t="s">
        <v>84</v>
      </c>
      <c r="C24" s="12">
        <v>0.25</v>
      </c>
      <c r="D24" s="12">
        <v>0.78</v>
      </c>
      <c r="E24" s="2" t="s">
        <v>85</v>
      </c>
      <c r="F24" s="4">
        <v>23.0</v>
      </c>
      <c r="G24" s="10" t="str">
        <f t="shared" si="1"/>
        <v>$10,000,000,000,000,000,000,000,000.00</v>
      </c>
      <c r="H24" s="10" t="str">
        <f t="shared" si="2"/>
        <v>$8,075,697,810.95</v>
      </c>
      <c r="I24" s="10" t="str">
        <f t="shared" si="3"/>
        <v>$2,992,731.06</v>
      </c>
    </row>
    <row r="25">
      <c r="A25" s="1" t="s">
        <v>86</v>
      </c>
      <c r="B25" s="2" t="s">
        <v>87</v>
      </c>
      <c r="C25" s="12">
        <v>1.0</v>
      </c>
      <c r="D25" s="2" t="s">
        <v>69</v>
      </c>
      <c r="E25" s="2" t="s">
        <v>88</v>
      </c>
      <c r="F25" s="4">
        <v>24.0</v>
      </c>
      <c r="G25" s="10" t="str">
        <f t="shared" si="1"/>
        <v>$100,000,000,000,000,000,000,000,000.00</v>
      </c>
      <c r="H25" s="10" t="str">
        <f t="shared" si="2"/>
        <v>$14,374,742,103.49</v>
      </c>
      <c r="I25" s="10" t="str">
        <f t="shared" si="3"/>
        <v>$4,489,096.59</v>
      </c>
    </row>
    <row r="26">
      <c r="A26" s="1" t="s">
        <v>89</v>
      </c>
      <c r="B26" s="2" t="s">
        <v>90</v>
      </c>
      <c r="C26" s="12">
        <v>0.25</v>
      </c>
      <c r="D26" s="12">
        <v>0.78</v>
      </c>
      <c r="E26" s="2" t="s">
        <v>91</v>
      </c>
      <c r="F26" s="4">
        <v>25.0</v>
      </c>
      <c r="G26" s="10" t="str">
        <f t="shared" si="1"/>
        <v>$1,000,000,000,000,000,000,000,000,000.00</v>
      </c>
      <c r="H26" s="10" t="str">
        <f t="shared" si="2"/>
        <v>$25,587,040,944.21</v>
      </c>
      <c r="I26" s="10" t="str">
        <f t="shared" si="3"/>
        <v>$6,733,644.88</v>
      </c>
    </row>
    <row r="27">
      <c r="A27" s="1" t="s">
        <v>92</v>
      </c>
      <c r="B27" s="2" t="s">
        <v>93</v>
      </c>
      <c r="C27" s="12">
        <v>1.0</v>
      </c>
      <c r="D27" s="12">
        <v>7.0</v>
      </c>
      <c r="E27" s="2" t="s">
        <v>94</v>
      </c>
      <c r="F27" s="4">
        <v>26.0</v>
      </c>
      <c r="G27" s="10" t="str">
        <f t="shared" si="1"/>
        <v>$10,000,000,000,000,000,000,000,000,000.00</v>
      </c>
      <c r="H27" s="10" t="str">
        <f t="shared" si="2"/>
        <v>$45,544,932,880.70</v>
      </c>
      <c r="I27" s="10" t="str">
        <f t="shared" si="3"/>
        <v>$10,100,467.32</v>
      </c>
    </row>
    <row r="28">
      <c r="A28" s="1" t="s">
        <v>95</v>
      </c>
      <c r="B28" s="2" t="s">
        <v>96</v>
      </c>
      <c r="C28" s="12">
        <v>0.25</v>
      </c>
      <c r="D28" s="12">
        <v>0.78</v>
      </c>
      <c r="E28" s="2" t="s">
        <v>97</v>
      </c>
      <c r="F28" s="4">
        <v>27.0</v>
      </c>
      <c r="G28" s="10" t="str">
        <f t="shared" si="1"/>
        <v>$100,000,000,000,000,000,000,000,000,000.00</v>
      </c>
      <c r="H28" s="10" t="str">
        <f t="shared" si="2"/>
        <v>$81,069,980,527.65</v>
      </c>
      <c r="I28" s="10" t="str">
        <f t="shared" si="3"/>
        <v>$15,150,700.98</v>
      </c>
    </row>
    <row r="29">
      <c r="A29" s="1" t="s">
        <v>98</v>
      </c>
      <c r="B29" s="2" t="s">
        <v>99</v>
      </c>
      <c r="C29" s="12">
        <v>1.0</v>
      </c>
      <c r="D29" s="12">
        <v>7.0</v>
      </c>
      <c r="E29" s="2" t="s">
        <v>100</v>
      </c>
      <c r="F29" s="4">
        <v>28.0</v>
      </c>
      <c r="G29" s="10" t="str">
        <f t="shared" si="1"/>
        <v>$1,000,000,000,000,000,000,000,000,000,000.00</v>
      </c>
      <c r="H29" s="10" t="str">
        <f t="shared" si="2"/>
        <v>$144,304,565,339.22</v>
      </c>
      <c r="I29" s="10" t="str">
        <f t="shared" si="3"/>
        <v>$22,726,051.46</v>
      </c>
    </row>
    <row r="30">
      <c r="A30" s="1" t="s">
        <v>101</v>
      </c>
      <c r="B30" s="2" t="s">
        <v>102</v>
      </c>
      <c r="C30" s="12">
        <v>0.25</v>
      </c>
      <c r="D30" s="12">
        <v>0.78</v>
      </c>
      <c r="E30" s="2" t="s">
        <v>103</v>
      </c>
      <c r="F30" s="4">
        <v>29.0</v>
      </c>
      <c r="G30" s="10" t="str">
        <f t="shared" si="1"/>
        <v>$10,000,000,000,000,000,000,000,000,000,000.00</v>
      </c>
      <c r="H30" s="10" t="str">
        <f t="shared" si="2"/>
        <v>$256,862,126,303.80</v>
      </c>
      <c r="I30" s="10" t="str">
        <f t="shared" si="3"/>
        <v>$34,089,077.20</v>
      </c>
    </row>
    <row r="31">
      <c r="A31" s="1" t="s">
        <v>104</v>
      </c>
      <c r="B31" s="2" t="s">
        <v>105</v>
      </c>
      <c r="C31" s="12">
        <v>1.0</v>
      </c>
      <c r="D31" s="12">
        <v>7.0</v>
      </c>
      <c r="E31" s="2" t="s">
        <v>106</v>
      </c>
      <c r="F31" s="4">
        <v>30.0</v>
      </c>
      <c r="G31" s="10" t="str">
        <f t="shared" si="1"/>
        <v>$100,000,000,000,000,000,000,000,000,000,000.00</v>
      </c>
      <c r="H31" s="10" t="str">
        <f t="shared" si="2"/>
        <v>$457,214,584,820.77</v>
      </c>
      <c r="I31" s="10" t="str">
        <f t="shared" si="3"/>
        <v>$51,133,615.80</v>
      </c>
    </row>
    <row r="32">
      <c r="A32" s="1" t="s">
        <v>107</v>
      </c>
      <c r="B32" s="2" t="s">
        <v>108</v>
      </c>
      <c r="C32" s="12">
        <v>0.25</v>
      </c>
      <c r="D32" s="12">
        <v>0.78</v>
      </c>
      <c r="E32" s="2" t="s">
        <v>109</v>
      </c>
      <c r="F32" s="4">
        <v>31.0</v>
      </c>
      <c r="G32" s="10" t="str">
        <f t="shared" si="1"/>
        <v>$1,000,000,000,000,000,000,000,000,000,000,000.00</v>
      </c>
      <c r="H32" s="10" t="str">
        <f t="shared" si="2"/>
        <v>$813,841,960,980.97</v>
      </c>
      <c r="I32" s="10" t="str">
        <f t="shared" si="3"/>
        <v>$76,700,423.69</v>
      </c>
    </row>
    <row r="33">
      <c r="A33" s="1" t="s">
        <v>110</v>
      </c>
      <c r="B33" s="2" t="s">
        <v>111</v>
      </c>
      <c r="C33" s="12">
        <v>1.0</v>
      </c>
      <c r="D33" s="12">
        <v>7.0</v>
      </c>
      <c r="E33" s="2" t="s">
        <v>112</v>
      </c>
      <c r="F33" s="4">
        <v>32.0</v>
      </c>
      <c r="G33" s="10" t="str">
        <f t="shared" si="1"/>
        <v>$10,000,000,000,000,000,000,000,000,000,000,000.00</v>
      </c>
      <c r="H33" s="10" t="str">
        <f t="shared" si="2"/>
        <v>$1,448,638,690,546.13</v>
      </c>
      <c r="I33" s="10" t="str">
        <f t="shared" si="3"/>
        <v>$115,050,635.54</v>
      </c>
    </row>
    <row r="34">
      <c r="A34" s="1" t="s">
        <v>113</v>
      </c>
      <c r="B34" s="2" t="s">
        <v>21</v>
      </c>
      <c r="C34" s="12">
        <v>0.5</v>
      </c>
      <c r="D34" s="2" t="s">
        <v>114</v>
      </c>
      <c r="E34" s="2" t="s">
        <v>116</v>
      </c>
      <c r="F34" s="4">
        <v>33.0</v>
      </c>
      <c r="G34" s="10" t="str">
        <f t="shared" si="1"/>
        <v>$100,000,000,000,000,000,000,000,000,000,000,000.00</v>
      </c>
      <c r="H34" s="10" t="str">
        <f t="shared" si="2"/>
        <v>$2,578,576,869,172.11</v>
      </c>
      <c r="I34" s="10" t="str">
        <f t="shared" si="3"/>
        <v>$172,575,953.31</v>
      </c>
    </row>
    <row r="35">
      <c r="A35" s="1" t="s">
        <v>117</v>
      </c>
      <c r="B35" s="2" t="s">
        <v>118</v>
      </c>
      <c r="C35" s="12">
        <v>1.0</v>
      </c>
      <c r="D35" s="12">
        <v>9.0</v>
      </c>
      <c r="E35" s="2" t="s">
        <v>119</v>
      </c>
      <c r="F35" s="4">
        <v>34.0</v>
      </c>
      <c r="G35" s="10" t="str">
        <f t="shared" si="1"/>
        <v>$1,000,000,000,000,000,000,000,000,000,000,000,000.00</v>
      </c>
      <c r="H35" s="10" t="str">
        <f t="shared" si="2"/>
        <v>$4,589,866,827,126.35</v>
      </c>
      <c r="I35" s="10" t="str">
        <f t="shared" si="3"/>
        <v>$258,863,929.96</v>
      </c>
    </row>
    <row r="36">
      <c r="A36" s="1" t="s">
        <v>121</v>
      </c>
      <c r="B36" s="2">
        <v>250.0</v>
      </c>
      <c r="C36" s="12">
        <v>0.5</v>
      </c>
      <c r="D36" s="12">
        <v>1.8</v>
      </c>
      <c r="E36" s="2" t="s">
        <v>122</v>
      </c>
      <c r="F36" s="4">
        <v>35.0</v>
      </c>
      <c r="G36" s="10" t="str">
        <f t="shared" si="1"/>
        <v>$10,000,000,000,000,000,000,000,000,000,000,000,000.00</v>
      </c>
      <c r="H36" s="10" t="str">
        <f t="shared" si="2"/>
        <v>$8,169,962,952,284.90</v>
      </c>
      <c r="I36" s="10" t="str">
        <f t="shared" si="3"/>
        <v>$388,295,894.95</v>
      </c>
    </row>
    <row r="37">
      <c r="A37" s="1" t="s">
        <v>123</v>
      </c>
      <c r="B37" s="2">
        <v>15.0</v>
      </c>
      <c r="C37" s="12">
        <v>1.0</v>
      </c>
      <c r="D37" s="12">
        <v>11.0</v>
      </c>
      <c r="E37" s="2" t="s">
        <v>124</v>
      </c>
      <c r="F37" s="4">
        <v>36.0</v>
      </c>
      <c r="G37" s="10" t="str">
        <f t="shared" si="1"/>
        <v>$100,000,000,000,000,000,000,000,000,000,000,000,000.00</v>
      </c>
      <c r="H37" s="10" t="str">
        <f t="shared" si="2"/>
        <v>$14,542,534,055,067.10</v>
      </c>
      <c r="I37" s="10" t="str">
        <f t="shared" si="3"/>
        <v>$582,443,842.42</v>
      </c>
    </row>
    <row r="38">
      <c r="F38" s="4">
        <v>37.0</v>
      </c>
      <c r="G38" s="10" t="str">
        <f t="shared" si="1"/>
        <v>$1,000,000,000,000,000,000,000,000,000,000,000,000,000.00</v>
      </c>
      <c r="H38" s="10" t="str">
        <f t="shared" si="2"/>
        <v>$25,885,710,618,019.50</v>
      </c>
      <c r="I38" s="10" t="str">
        <f t="shared" si="3"/>
        <v>$873,665,763.63</v>
      </c>
    </row>
    <row r="39">
      <c r="F39" s="4">
        <v>38.0</v>
      </c>
      <c r="G39" s="10" t="str">
        <f t="shared" si="1"/>
        <v>$10,000,000,000,000,000,000,000,000,000,000,000,000,000.00</v>
      </c>
      <c r="H39" s="10" t="str">
        <f t="shared" si="2"/>
        <v>$46,076,564,900,074.70</v>
      </c>
      <c r="I39" s="10" t="str">
        <f t="shared" si="3"/>
        <v>$1,310,498,645.44</v>
      </c>
    </row>
    <row r="40">
      <c r="F40" s="4">
        <v>39.0</v>
      </c>
      <c r="G40" s="10" t="str">
        <f t="shared" si="1"/>
        <v>$100,000,000,000,000,000,000,000,000,000,000,000,000,000.00</v>
      </c>
      <c r="H40" s="10" t="str">
        <f t="shared" si="2"/>
        <v>$82,016,285,522,132.90</v>
      </c>
      <c r="I40" s="10" t="str">
        <f t="shared" si="3"/>
        <v>$1,965,747,968.17</v>
      </c>
    </row>
    <row r="41">
      <c r="F41" s="4">
        <v>40.0</v>
      </c>
      <c r="G41" s="10" t="str">
        <f t="shared" si="1"/>
        <v>$1,000,000,000,000,000,000,000,000,000,000,000,000,000,000.00</v>
      </c>
      <c r="H41" s="10" t="str">
        <f t="shared" si="2"/>
        <v>$145,988,988,229,397.00</v>
      </c>
      <c r="I41" s="10" t="str">
        <f t="shared" si="3"/>
        <v>$2,948,621,952.25</v>
      </c>
    </row>
    <row r="42">
      <c r="F42" s="4">
        <v>41.0</v>
      </c>
      <c r="G42" s="10" t="str">
        <f t="shared" si="1"/>
        <v>$10,000,000,000,000,000,000,000,000,000,000,000,000,000,000.00</v>
      </c>
      <c r="H42" s="10" t="str">
        <f t="shared" si="2"/>
        <v>$259,860,399,048,326.00</v>
      </c>
      <c r="I42" s="10" t="str">
        <f t="shared" si="3"/>
        <v>$4,422,932,928.38</v>
      </c>
    </row>
    <row r="43">
      <c r="F43" s="4">
        <v>42.0</v>
      </c>
      <c r="G43" s="10" t="str">
        <f t="shared" si="1"/>
        <v>$100,000,000,000,000,000,000,000,000,000,000,000,000,000,000.00</v>
      </c>
      <c r="H43" s="10" t="str">
        <f t="shared" si="2"/>
        <v>$462,551,510,306,020.00</v>
      </c>
      <c r="I43" s="10" t="str">
        <f t="shared" si="3"/>
        <v>$6,634,399,392.56</v>
      </c>
    </row>
    <row r="44">
      <c r="F44" s="4">
        <v>43.0</v>
      </c>
      <c r="G44" s="10" t="str">
        <f t="shared" si="1"/>
        <v>$1,000,000,000,000,000,000,000,000,000,000,000,000,000,000,000.00</v>
      </c>
      <c r="H44" s="10" t="str">
        <f t="shared" si="2"/>
        <v>$823,341,688,344,716.00</v>
      </c>
      <c r="I44" s="10" t="str">
        <f t="shared" si="3"/>
        <v>$9,951,599,088.85</v>
      </c>
    </row>
    <row r="45">
      <c r="F45" s="4">
        <v>44.0</v>
      </c>
      <c r="G45" s="10" t="str">
        <f t="shared" si="1"/>
        <v>$10,000,000,000,000,000,000,000,000,000,000,000,000,000,000,000.00</v>
      </c>
      <c r="H45" s="10" t="str">
        <f t="shared" si="2"/>
        <v>$1,465,548,205,253,590.00</v>
      </c>
      <c r="I45" s="10" t="str">
        <f t="shared" si="3"/>
        <v>$14,927,398,633.27</v>
      </c>
    </row>
    <row r="46">
      <c r="F46" s="4">
        <v>45.0</v>
      </c>
      <c r="G46" s="10" t="str">
        <f t="shared" si="1"/>
        <v>$100,000,000,000,000,000,000,000,000,000,000,000,000,000,000,000.00</v>
      </c>
      <c r="H46" s="10" t="str">
        <f t="shared" si="2"/>
        <v>$2,608,675,805,351,400.00</v>
      </c>
      <c r="I46" s="10" t="str">
        <f t="shared" si="3"/>
        <v>$22,391,097,949.90</v>
      </c>
    </row>
    <row r="47">
      <c r="F47" s="4">
        <v>46.0</v>
      </c>
      <c r="G47" s="10" t="str">
        <f t="shared" si="1"/>
        <v>$1,000,000,000,000,000,000,000,000,000,000,000,000,000,000,000,000.00</v>
      </c>
      <c r="H47" s="10" t="str">
        <f t="shared" si="2"/>
        <v>$4,643,442,933,525,490.00</v>
      </c>
      <c r="I47" s="10" t="str">
        <f t="shared" si="3"/>
        <v>$33,586,646,924.86</v>
      </c>
    </row>
    <row r="48">
      <c r="F48" s="4">
        <v>47.0</v>
      </c>
      <c r="G48" s="10" t="str">
        <f t="shared" si="1"/>
        <v>$10,000,000,000,000,000,000,000,000,000,000,000,000,000,000,000,000.00</v>
      </c>
      <c r="H48" s="10" t="str">
        <f t="shared" si="2"/>
        <v>$8,265,328,421,675,370.00</v>
      </c>
      <c r="I48" s="10" t="str">
        <f t="shared" si="3"/>
        <v>$50,379,970,387.28</v>
      </c>
    </row>
    <row r="49">
      <c r="B49" s="10"/>
      <c r="F49" s="4">
        <v>48.0</v>
      </c>
      <c r="G49" s="10" t="str">
        <f t="shared" si="1"/>
        <v>$100,000,000,000,000,000,000,000,000,000,000,000,000,000,000,000,000.00</v>
      </c>
      <c r="H49" s="10" t="str">
        <f t="shared" si="2"/>
        <v>$14,712,284,590,582,200.00</v>
      </c>
      <c r="I49" s="10" t="str">
        <f t="shared" si="3"/>
        <v>$75,569,955,580.92</v>
      </c>
    </row>
    <row r="50">
      <c r="B50" s="10"/>
      <c r="F50" s="4">
        <v>49.0</v>
      </c>
      <c r="G50" s="10" t="str">
        <f t="shared" si="1"/>
        <v>$1,000,000,000,000,000,000,000,000,000,000,000,000,000,000,000,000,000.00</v>
      </c>
      <c r="H50" s="10" t="str">
        <f t="shared" si="2"/>
        <v>$26,187,866,571,236,200.00</v>
      </c>
      <c r="I50" s="10" t="str">
        <f t="shared" si="3"/>
        <v>$113,354,933,371.39</v>
      </c>
    </row>
    <row r="51">
      <c r="B51" s="10"/>
      <c r="F51" s="4">
        <v>50.0</v>
      </c>
      <c r="G51" s="10" t="str">
        <f t="shared" si="1"/>
        <v>$10,000,000,000,000,000,000,000,000,000,000,000,000,000,000,000,000,000.00</v>
      </c>
      <c r="H51" s="10" t="str">
        <f t="shared" si="2"/>
        <v>$46,614,402,496,800,500.00</v>
      </c>
      <c r="I51" s="10" t="str">
        <f t="shared" si="3"/>
        <v>$170,032,400,057.08</v>
      </c>
    </row>
    <row r="52">
      <c r="B52" s="10"/>
      <c r="F52" s="4">
        <v>51.0</v>
      </c>
      <c r="G52" s="10" t="str">
        <f t="shared" si="1"/>
        <v>$100,000,000,000,000,000,000,000,000,000,000,000,000,000,000,000,000,000.00</v>
      </c>
      <c r="H52" s="10" t="str">
        <f t="shared" si="2"/>
        <v>$82,973,636,444,304,900.00</v>
      </c>
      <c r="I52" s="10" t="str">
        <f t="shared" si="3"/>
        <v>$255,048,600,085.62</v>
      </c>
    </row>
    <row r="53">
      <c r="B53" s="10"/>
      <c r="F53" s="4">
        <v>52.0</v>
      </c>
      <c r="G53" s="10" t="str">
        <f t="shared" si="1"/>
        <v>$1,000,000,000,000,000,000,000,000,000,000,000,000,000,000,000,000,000,000.00</v>
      </c>
      <c r="H53" s="10" t="str">
        <f t="shared" si="2"/>
        <v>$147,693,072,870,863,000.00</v>
      </c>
      <c r="I53" s="10" t="str">
        <f t="shared" si="3"/>
        <v>$382,572,900,128.43</v>
      </c>
    </row>
    <row r="54">
      <c r="B54" s="10"/>
      <c r="F54" s="4">
        <v>53.0</v>
      </c>
      <c r="G54" s="10" t="str">
        <f t="shared" si="1"/>
        <v>$10,000,000,000,000,000,000,000,000,000,000,000,000,000,000,000,000,000,000.00</v>
      </c>
      <c r="H54" s="10" t="str">
        <f t="shared" si="2"/>
        <v>$262,893,669,710,136,000.00</v>
      </c>
      <c r="I54" s="10" t="str">
        <f t="shared" si="3"/>
        <v>$573,859,350,192.65</v>
      </c>
    </row>
    <row r="55">
      <c r="B55" s="10"/>
      <c r="F55" s="4">
        <v>54.0</v>
      </c>
      <c r="G55" s="10" t="str">
        <f t="shared" si="1"/>
        <v>$100,000,000,000,000,000,000,000,000,000,000,000,000,000,000,000,000,000,000.00</v>
      </c>
      <c r="H55" s="10" t="str">
        <f t="shared" si="2"/>
        <v>$467,950,732,084,041,000.00</v>
      </c>
      <c r="I55" s="10" t="str">
        <f t="shared" si="3"/>
        <v>$860,789,025,288.97</v>
      </c>
    </row>
    <row r="56">
      <c r="B56" s="10"/>
      <c r="F56" s="4">
        <v>55.0</v>
      </c>
      <c r="G56" s="10" t="str">
        <f t="shared" si="1"/>
        <v>$1,000,000,000,000,000,000,000,000,000,000,000,000,000,000,000,000,000,000,000.00</v>
      </c>
      <c r="H56" s="10" t="str">
        <f t="shared" si="2"/>
        <v>$832,952,303,109,594,000.00</v>
      </c>
      <c r="I56" s="10" t="str">
        <f t="shared" si="3"/>
        <v>$1,291,183,537,933.45</v>
      </c>
    </row>
    <row r="57">
      <c r="B57" s="10"/>
      <c r="F57" s="4">
        <v>56.0</v>
      </c>
      <c r="G57" s="10" t="str">
        <f t="shared" si="1"/>
        <v>$10,000,000,000,000,000,000,000,000,000,000,000,000,000,000,000,000,000,000,000.00</v>
      </c>
      <c r="H57" s="10" t="str">
        <f t="shared" si="2"/>
        <v>$1,482,655,099,535,080,000.00</v>
      </c>
      <c r="I57" s="10" t="str">
        <f t="shared" si="3"/>
        <v>$1,936,775,306,900.18</v>
      </c>
    </row>
    <row r="58">
      <c r="F58" s="4">
        <v>57.0</v>
      </c>
      <c r="G58" s="10" t="str">
        <f t="shared" si="1"/>
        <v>$100,000,000,000,000,000,000,000,000,000,000,000,000,000,000,000,000,000,000,000.00</v>
      </c>
      <c r="H58" s="10" t="str">
        <f t="shared" si="2"/>
        <v>$2,639,126,077,172,440,000.00</v>
      </c>
      <c r="I58" s="10" t="str">
        <f t="shared" si="3"/>
        <v>$2,905,162,960,350.26</v>
      </c>
    </row>
    <row r="59">
      <c r="F59" s="4">
        <v>58.0</v>
      </c>
      <c r="G59" s="10" t="str">
        <f t="shared" si="1"/>
        <v>$1,000,000,000,000,000,000,000,000,000,000,000,000,000,000,000,000,000,000,000,000.00</v>
      </c>
      <c r="H59" s="10" t="str">
        <f t="shared" si="2"/>
        <v>$4,697,644,417,366,940,000.00</v>
      </c>
      <c r="I59" s="10" t="str">
        <f t="shared" si="3"/>
        <v>$4,357,744,440,525.40</v>
      </c>
    </row>
    <row r="60">
      <c r="F60" s="4">
        <v>59.0</v>
      </c>
      <c r="G60" s="10" t="str">
        <f t="shared" si="1"/>
        <v>$10,000,000,000,000,000,000,000,000,000,000,000,000,000,000,000,000,000,000,000,000.00</v>
      </c>
      <c r="H60" s="10" t="str">
        <f t="shared" si="2"/>
        <v>$8,361,807,062,913,150,000.00</v>
      </c>
      <c r="I60" s="10" t="str">
        <f t="shared" si="3"/>
        <v>$6,536,616,660,788.09</v>
      </c>
    </row>
    <row r="61">
      <c r="F61" s="4">
        <v>60.0</v>
      </c>
      <c r="G61" s="10" t="str">
        <f t="shared" si="1"/>
        <v>$100,000,000,000,000,000,000,000,000,000,000,000,000,000,000,000,000,000,000,000,000.00</v>
      </c>
      <c r="H61" s="10" t="str">
        <f t="shared" si="2"/>
        <v>$14,884,016,571,985,400,000.00</v>
      </c>
      <c r="I61" s="10" t="str">
        <f t="shared" si="3"/>
        <v>$9,804,924,991,182.14</v>
      </c>
    </row>
    <row r="62">
      <c r="F62" s="4">
        <v>61.0</v>
      </c>
      <c r="G62" s="10" t="str">
        <f t="shared" si="1"/>
        <v>$1,000,000,000,000,000,000,000,000,000,000,000,000,000,000,000,000,000,000,000,000,000.00</v>
      </c>
      <c r="H62" s="10" t="str">
        <f t="shared" si="2"/>
        <v>$26,493,549,498,134,000,000.00</v>
      </c>
      <c r="I62" s="10" t="str">
        <f t="shared" si="3"/>
        <v>$14,707,387,486,773.20</v>
      </c>
    </row>
    <row r="63">
      <c r="F63" s="4">
        <v>62.0</v>
      </c>
      <c r="G63" s="10" t="str">
        <f t="shared" si="1"/>
        <v>$10,000,000,000,000,000,000,000,000,000,000,000,000,000,000,000,000,000,000,000,000,000.00</v>
      </c>
      <c r="H63" s="10" t="str">
        <f t="shared" si="2"/>
        <v>$47,158,518,106,678,600,000.00</v>
      </c>
      <c r="I63" s="10" t="str">
        <f t="shared" si="3"/>
        <v>$22,061,081,230,159.80</v>
      </c>
    </row>
    <row r="64">
      <c r="F64" s="4">
        <v>63.0</v>
      </c>
      <c r="G64" s="10" t="str">
        <f t="shared" si="1"/>
        <v>$100,000,000,000,000,000,000,000,000,000,000,000,000,000,000,000,000,000,000,000,000,000.00</v>
      </c>
      <c r="H64" s="10" t="str">
        <f t="shared" si="2"/>
        <v>$83,942,162,229,887,800,000.00</v>
      </c>
      <c r="I64" s="10" t="str">
        <f t="shared" si="3"/>
        <v>$33,091,621,845,239.70</v>
      </c>
    </row>
    <row r="65">
      <c r="F65" s="4">
        <v>64.0</v>
      </c>
      <c r="G65" s="10" t="str">
        <f t="shared" si="1"/>
        <v>$1,000,000,000,000,000,000,000,000,000,000,000,000,000,000,000,000,000,000,000,000,000,000.00</v>
      </c>
      <c r="H65" s="10" t="str">
        <f t="shared" si="2"/>
        <v>$149,417,048,769,200,000,000.00</v>
      </c>
      <c r="I65" s="10" t="str">
        <f t="shared" si="3"/>
        <v>$49,637,432,767,859.60</v>
      </c>
    </row>
    <row r="66">
      <c r="F66" s="4">
        <v>65.0</v>
      </c>
      <c r="G66" s="10" t="str">
        <f t="shared" si="1"/>
        <v>$10,000,000,000,000,000,000,000,000,000,000,000,000,000,000,000,000,000,000,000,000,000,000.00</v>
      </c>
      <c r="H66" s="10" t="str">
        <f t="shared" si="2"/>
        <v>$265,962,346,809,177,000,000.00</v>
      </c>
      <c r="I66" s="10" t="str">
        <f t="shared" si="3"/>
        <v>$74,456,149,151,789.40</v>
      </c>
    </row>
    <row r="67">
      <c r="F67" s="4">
        <v>66.0</v>
      </c>
      <c r="G67" s="10" t="str">
        <f t="shared" si="1"/>
        <v>$100,000,000,000,000,000,000,000,000,000,000,000,000,000,000,000,000,000,000,000,000,000,000.00</v>
      </c>
      <c r="H67" s="10" t="str">
        <f t="shared" si="2"/>
        <v>$473,412,977,320,335,000,000.00</v>
      </c>
      <c r="I67" s="10" t="str">
        <f t="shared" si="3"/>
        <v>$111,684,223,727,684.00</v>
      </c>
    </row>
    <row r="68">
      <c r="F68" s="4">
        <v>67.0</v>
      </c>
      <c r="G68" s="10" t="str">
        <f t="shared" si="1"/>
        <v>$1,000,000,000,000,000,000,000,000,000,000,000,000,000,000,000,000,000,000,000,000,000,000,000.00</v>
      </c>
      <c r="H68" s="10" t="str">
        <f t="shared" si="2"/>
        <v>$842,675,099,630,195,000,000.00</v>
      </c>
      <c r="I68" s="10" t="str">
        <f t="shared" si="3"/>
        <v>$167,526,335,591,526.00</v>
      </c>
    </row>
    <row r="69">
      <c r="F69" s="4">
        <v>68.0</v>
      </c>
      <c r="G69" s="10" t="str">
        <f t="shared" si="1"/>
        <v>$10,000,000,000,000,000,000,000,000,000,000,000,000,000,000,000,000,000,000,000,000,000,000,000.00</v>
      </c>
      <c r="H69" s="10" t="str">
        <f t="shared" si="2"/>
        <v>$1,499,961,677,341,750,000,000.00</v>
      </c>
      <c r="I69" s="10" t="str">
        <f t="shared" si="3"/>
        <v>$251,289,503,387,289.00</v>
      </c>
    </row>
    <row r="70">
      <c r="F70" s="4">
        <v>69.0</v>
      </c>
      <c r="G70" s="10" t="str">
        <f t="shared" si="1"/>
        <v>$100,000,000,000,000,000,000,000,000,000,000,000,000,000,000,000,000,000,000,000,000,000,000,000.00</v>
      </c>
      <c r="H70" s="10" t="str">
        <f t="shared" si="2"/>
        <v>$2,669,931,785,668,310,000,000.00</v>
      </c>
      <c r="I70" s="10" t="str">
        <f t="shared" si="3"/>
        <v>$376,934,255,080,934.00</v>
      </c>
    </row>
    <row r="71">
      <c r="F71" s="4">
        <v>70.0</v>
      </c>
      <c r="G71" s="10" t="str">
        <f t="shared" si="1"/>
        <v>$1,000,000,000,000,000,000,000,000,000,000,000,000,000,000,000,000,000,000,000,000,000,000,000,000.00</v>
      </c>
      <c r="H71" s="10" t="str">
        <f t="shared" si="2"/>
        <v>$4,752,478,578,489,590,000,000.00</v>
      </c>
      <c r="I71" s="10" t="str">
        <f t="shared" si="3"/>
        <v>$565,401,382,621,401.00</v>
      </c>
    </row>
    <row r="72">
      <c r="F72" s="4">
        <v>71.0</v>
      </c>
      <c r="G72" s="10" t="str">
        <f t="shared" si="1"/>
        <v>$10,000,000,000,000,000,000,000,000,000,000,000,000,000,000,000,000,000,000,000,000,000,000,000,000.00</v>
      </c>
      <c r="H72" s="10" t="str">
        <f t="shared" si="2"/>
        <v>$8,459,411,869,711,480,000,000.00</v>
      </c>
      <c r="I72" s="10" t="str">
        <f t="shared" si="3"/>
        <v>$848,102,073,932,101.00</v>
      </c>
    </row>
    <row r="73">
      <c r="F73" s="4">
        <v>72.0</v>
      </c>
      <c r="G73" s="10" t="str">
        <f t="shared" si="1"/>
        <v>$100,000,000,000,000,000,000,000,000,000,000,000,000,000,000,000,000,000,000,000,000,000,000,000,000.00</v>
      </c>
      <c r="H73" s="10" t="str">
        <f t="shared" si="2"/>
        <v>$15,057,753,128,086,400,000,000.00</v>
      </c>
      <c r="I73" s="10" t="str">
        <f t="shared" si="3"/>
        <v>$1,272,153,110,898,150.00</v>
      </c>
    </row>
    <row r="74">
      <c r="F74" s="4">
        <v>73.0</v>
      </c>
      <c r="G74" s="10" t="str">
        <f t="shared" si="1"/>
        <v>$1,000,000,000,000,000,000,000,000,000,000,000,000,000,000,000,000,000,000,000,000,000,000,000,000,000.00</v>
      </c>
      <c r="H74" s="10" t="str">
        <f t="shared" si="2"/>
        <v>$26,802,800,567,993,800,000,000.00</v>
      </c>
      <c r="I74" s="10" t="str">
        <f t="shared" si="3"/>
        <v>$1,908,229,666,347,230.00</v>
      </c>
    </row>
    <row r="75">
      <c r="F75" s="4">
        <v>74.0</v>
      </c>
      <c r="G75" s="10" t="str">
        <f t="shared" si="1"/>
        <v>$10,000,000,000,000,000,000,000,000,000,000,000,000,000,000,000,000,000,000,000,000,000,000,000,000,000.00</v>
      </c>
      <c r="H75" s="10" t="str">
        <f t="shared" si="2"/>
        <v>$47,708,985,011,029,000,000,000.00</v>
      </c>
      <c r="I75" s="10" t="str">
        <f t="shared" si="3"/>
        <v>$2,862,344,499,520,840.00</v>
      </c>
    </row>
    <row r="76">
      <c r="F76" s="4">
        <v>75.0</v>
      </c>
      <c r="G76" s="10" t="str">
        <f t="shared" si="1"/>
        <v>$100,000,000,000,000,000,000,000,000,000,000,000,000,000,000,000,000,000,000,000,000,000,000,000,000,000.00</v>
      </c>
      <c r="H76" s="10" t="str">
        <f t="shared" si="2"/>
        <v>$84,921,993,319,631,700,000,000.00</v>
      </c>
      <c r="I76" s="10" t="str">
        <f t="shared" si="3"/>
        <v>$4,293,516,749,281,260.00</v>
      </c>
    </row>
    <row r="77">
      <c r="F77" s="4">
        <v>76.0</v>
      </c>
      <c r="G77" s="10" t="str">
        <f t="shared" si="1"/>
        <v>$1,000,000,000,000,000,000,000,000,000,000,000,000,000,000,000,000,000,000,000,000,000,000,000,000,000,000.00</v>
      </c>
      <c r="H77" s="10" t="str">
        <f t="shared" si="2"/>
        <v>$151,161,148,108,944,000,000,000.00</v>
      </c>
      <c r="I77" s="10" t="str">
        <f t="shared" si="3"/>
        <v>$6,440,275,123,921,890.00</v>
      </c>
    </row>
    <row r="78">
      <c r="F78" s="4">
        <v>77.0</v>
      </c>
      <c r="G78" s="10" t="str">
        <f t="shared" si="1"/>
        <v>$10,000,000,000,000,000,000,000,000,000,000,000,000,000,000,000,000,000,000,000,000,000,000,000,000,000,000.00</v>
      </c>
      <c r="H78" s="10" t="str">
        <f t="shared" si="2"/>
        <v>$269,066,843,633,921,000,000,000.00</v>
      </c>
      <c r="I78" s="10" t="str">
        <f t="shared" si="3"/>
        <v>$9,660,412,685,882,840.00</v>
      </c>
    </row>
    <row r="79">
      <c r="F79" s="4">
        <v>78.0</v>
      </c>
      <c r="G79" s="10" t="str">
        <f t="shared" si="1"/>
        <v>$100,000,000,000,000,000,000,000,000,000,000,000,000,000,000,000,000,000,000,000,000,000,000,000,000,000,000.00</v>
      </c>
      <c r="H79" s="10" t="str">
        <f t="shared" si="2"/>
        <v>$478,938,981,668,380,000,000,000.00</v>
      </c>
      <c r="I79" s="10" t="str">
        <f t="shared" si="3"/>
        <v>$14,490,619,028,824,300.00</v>
      </c>
    </row>
    <row r="80">
      <c r="F80" s="4">
        <v>79.0</v>
      </c>
      <c r="G80" s="10" t="str">
        <f t="shared" si="1"/>
        <v>$1,000,000,000,000,000,000,000,000,000,000,000,000,000,000,000,000,000,000,000,000,000,000,000,000,000,000,000.00</v>
      </c>
      <c r="H80" s="10" t="str">
        <f t="shared" si="2"/>
        <v>$852,511,387,369,716,000,000,000.00</v>
      </c>
      <c r="I80" s="10" t="str">
        <f t="shared" si="3"/>
        <v>$21,735,928,543,236,400.00</v>
      </c>
    </row>
    <row r="81">
      <c r="F81" s="4">
        <v>80.0</v>
      </c>
      <c r="G81" s="10" t="str">
        <f t="shared" si="1"/>
        <v>$10,000,000,000,000,000,000,000,000,000,000,000,000,000,000,000,000,000,000,000,000,000,000,000,000,000,000,000.00</v>
      </c>
      <c r="H81" s="10" t="str">
        <f t="shared" si="2"/>
        <v>$1,517,470,269,518,090,000,000,000.00</v>
      </c>
      <c r="I81" s="10" t="str">
        <f t="shared" si="3"/>
        <v>$32,603,892,814,854,600.00</v>
      </c>
    </row>
    <row r="82">
      <c r="F82" s="4">
        <v>81.0</v>
      </c>
      <c r="G82" s="10" t="str">
        <f t="shared" si="1"/>
        <v>$100,000,000,000,000,000,000,000,000,000,000,000,000,000,000,000,000,000,000,000,000,000,000,000,000,000,000,000.00</v>
      </c>
      <c r="H82" s="10" t="str">
        <f t="shared" si="2"/>
        <v>$2,701,097,079,742,210,000,000,000.00</v>
      </c>
      <c r="I82" s="10" t="str">
        <f t="shared" si="3"/>
        <v>$48,905,839,222,281,900.00</v>
      </c>
    </row>
    <row r="83">
      <c r="F83" s="4">
        <v>82.0</v>
      </c>
      <c r="G83" s="10" t="str">
        <f t="shared" si="1"/>
        <v>$1,000,000,000,000,000,000,000,000,000,000,000,000,000,000,000,000,000,000,000,000,000,000,000,000,000,000,000,000.00</v>
      </c>
      <c r="H83" s="10" t="str">
        <f t="shared" si="2"/>
        <v>$4,807,952,801,941,130,000,000,000.00</v>
      </c>
      <c r="I83" s="10" t="str">
        <f t="shared" si="3"/>
        <v>$73,358,758,833,422,800.00</v>
      </c>
    </row>
    <row r="84">
      <c r="F84" s="4">
        <v>83.0</v>
      </c>
      <c r="G84" s="10" t="str">
        <f t="shared" si="1"/>
        <v>$10,000,000,000,000,000,000,000,000,000,000,000,000,000,000,000,000,000,000,000,000,000,000,000,000,000,000,000,000.00</v>
      </c>
      <c r="H84" s="10" t="str">
        <f t="shared" si="2"/>
        <v>$8,558,155,987,455,210,000,000,000.00</v>
      </c>
      <c r="I84" s="10" t="str">
        <f t="shared" si="3"/>
        <v>$110,038,138,250,134,000.00</v>
      </c>
    </row>
    <row r="85">
      <c r="F85" s="4">
        <v>84.0</v>
      </c>
      <c r="G85" s="10" t="str">
        <f t="shared" si="1"/>
        <v>$100,000,000,000,000,000,000,000,000,000,000,000,000,000,000,000,000,000,000,000,000,000,000,000,000,000,000,000,000.00</v>
      </c>
      <c r="H85" s="10" t="str">
        <f t="shared" si="2"/>
        <v>$15,233,517,657,670,300,000,000,000.00</v>
      </c>
      <c r="I85" s="10" t="str">
        <f t="shared" si="3"/>
        <v>$165,057,207,375,201,000.00</v>
      </c>
    </row>
    <row r="86">
      <c r="F86" s="4">
        <v>85.0</v>
      </c>
      <c r="G86" s="10" t="str">
        <f t="shared" si="1"/>
        <v>$1,000,000,000,000,000,000,000,000,000,000,000,000,000,000,000,000,000,000,000,000,000,000,000,000,000,000,000,000,000.00</v>
      </c>
      <c r="H86" s="10" t="str">
        <f t="shared" si="2"/>
        <v>$27,115,661,430,653,100,000,000,000.00</v>
      </c>
      <c r="I86" s="10" t="str">
        <f t="shared" si="3"/>
        <v>$247,585,811,062,802,000.00</v>
      </c>
    </row>
    <row r="87">
      <c r="F87" s="4">
        <v>86.0</v>
      </c>
      <c r="G87" s="10" t="str">
        <f t="shared" si="1"/>
        <v>$10,000,000,000,000,000,000,000,000,000,000,000,000,000,000,000,000,000,000,000,000,000,000,000,000,000,000,000,000,000.00</v>
      </c>
      <c r="H87" s="10" t="str">
        <f t="shared" si="2"/>
        <v>$48,265,877,346,562,500,000,000,000.00</v>
      </c>
      <c r="I87" s="10" t="str">
        <f t="shared" si="3"/>
        <v>$371,378,716,594,203,000.00</v>
      </c>
    </row>
    <row r="88">
      <c r="F88" s="4">
        <v>87.0</v>
      </c>
      <c r="G88" s="10" t="str">
        <f t="shared" si="1"/>
        <v>$100,000,000,000,000,000,000,000,000,000,000,000,000,000,000,000,000,000,000,000,000,000,000,000,000,000,000,000,000,000.00</v>
      </c>
      <c r="H88" s="10" t="str">
        <f t="shared" si="2"/>
        <v>$85,913,261,676,881,200,000,000,000.00</v>
      </c>
      <c r="I88" s="10" t="str">
        <f t="shared" si="3"/>
        <v>$557,068,074,891,304,000.00</v>
      </c>
    </row>
    <row r="89">
      <c r="F89" s="4">
        <v>88.0</v>
      </c>
      <c r="G89" s="10" t="str">
        <f t="shared" si="1"/>
        <v>$1,000,000,000,000,000,000,000,000,000,000,000,000,000,000,000,000,000,000,000,000,000,000,000,000,000,000,000,000,000,000.00</v>
      </c>
      <c r="H89" s="10" t="str">
        <f t="shared" si="2"/>
        <v>$152,925,605,784,849,000,000,000,000.00</v>
      </c>
      <c r="I89" s="10" t="str">
        <f t="shared" si="3"/>
        <v>$835,602,112,336,956,000.00</v>
      </c>
    </row>
    <row r="90">
      <c r="F90" s="4">
        <v>89.0</v>
      </c>
      <c r="G90" s="10" t="str">
        <f t="shared" si="1"/>
        <v>$10,000,000,000,000,000,000,000,000,000,000,000,000,000,000,000,000,000,000,000,000,000,000,000,000,000,000,000,000,000,000.00</v>
      </c>
      <c r="H90" s="10" t="str">
        <f t="shared" si="2"/>
        <v>$272,207,578,297,031,000,000,000,000.00</v>
      </c>
      <c r="I90" s="10" t="str">
        <f t="shared" si="3"/>
        <v>$1,253,403,168,505,430,000.00</v>
      </c>
    </row>
    <row r="91">
      <c r="F91" s="4">
        <v>90.0</v>
      </c>
      <c r="G91" s="10" t="str">
        <f t="shared" si="1"/>
        <v>$100,000,000,000,000,000,000,000,000,000,000,000,000,000,000,000,000,000,000,000,000,000,000,000,000,000,000,000,000,000,000.00</v>
      </c>
      <c r="H91" s="10" t="str">
        <f t="shared" si="2"/>
        <v>$484,529,489,368,714,000,000,000,000.00</v>
      </c>
      <c r="I91" s="10" t="str">
        <f t="shared" si="3"/>
        <v>$1,880,104,752,758,150,000.00</v>
      </c>
    </row>
    <row r="92">
      <c r="F92" s="4">
        <v>91.0</v>
      </c>
      <c r="G92" s="10" t="str">
        <f t="shared" si="1"/>
        <v>$1,000,000,000,000,000,000,000,000,000,000,000,000,000,000,000,000,000,000,000,000,000,000,000,000,000,000,000,000,000,000,000.00</v>
      </c>
      <c r="H92" s="10" t="str">
        <f t="shared" si="2"/>
        <v>$862,462,491,076,312,000,000,000,000.00</v>
      </c>
      <c r="I92" s="10" t="str">
        <f t="shared" si="3"/>
        <v>$2,820,157,129,137,230,000.00</v>
      </c>
    </row>
    <row r="93">
      <c r="F93" s="4">
        <v>92.0</v>
      </c>
      <c r="G93" s="10" t="str">
        <f t="shared" si="1"/>
        <v>$10,000,000,000,000,000,000,000,000,000,000,000,000,000,000,000,000,000,000,000,000,000,000,000,000,000,000,000,000,000,000,000.00</v>
      </c>
      <c r="H93" s="10" t="str">
        <f t="shared" si="2"/>
        <v>$1,535,183,234,115,830,000,000,000,000.00</v>
      </c>
      <c r="I93" s="10" t="str">
        <f t="shared" si="3"/>
        <v>$4,230,235,693,705,840,000.00</v>
      </c>
    </row>
    <row r="94">
      <c r="F94" s="4">
        <v>93.0</v>
      </c>
      <c r="G94" s="10" t="str">
        <f t="shared" si="1"/>
        <v>$100,000,000,000,000,000,000,000,000,000,000,000,000,000,000,000,000,000,000,000,000,000,000,000,000,000,000,000,000,000,000,000.00</v>
      </c>
      <c r="H94" s="10" t="str">
        <f t="shared" si="2"/>
        <v>$2,732,626,156,726,190,000,000,000,000.00</v>
      </c>
      <c r="I94" s="10" t="str">
        <f t="shared" si="3"/>
        <v>$6,345,353,540,558,760,000.00</v>
      </c>
    </row>
    <row r="95">
      <c r="F95" s="4">
        <v>94.0</v>
      </c>
      <c r="G95" s="10" t="str">
        <f t="shared" si="1"/>
        <v>$1,000,000,000,000,000,000,000,000,000,000,000,000,000,000,000,000,000,000,000,000,000,000,000,000,000,000,000,000,000,000,000,000.00</v>
      </c>
      <c r="H95" s="10" t="str">
        <f t="shared" si="2"/>
        <v>$4,864,074,558,972,610,000,000,000,000.00</v>
      </c>
      <c r="I95" s="10" t="str">
        <f t="shared" si="3"/>
        <v>$9,518,030,310,838,150,000.00</v>
      </c>
    </row>
    <row r="96">
      <c r="F96" s="4">
        <v>95.0</v>
      </c>
      <c r="G96" s="10" t="str">
        <f t="shared" si="1"/>
        <v>$10,000,000,000,000,000,000,000,000,000,000,000,000,000,000,000,000,000,000,000,000,000,000,000,000,000,000,000,000,000,000,000,000.00</v>
      </c>
      <c r="H96" s="10" t="str">
        <f t="shared" si="2"/>
        <v>$8,658,052,714,971,250,000,000,000,000.00</v>
      </c>
      <c r="I96" s="10" t="str">
        <f t="shared" si="3"/>
        <v>$14,277,045,466,257,200,000.00</v>
      </c>
    </row>
    <row r="97">
      <c r="F97" s="4">
        <v>96.0</v>
      </c>
      <c r="G97" s="10" t="str">
        <f t="shared" si="1"/>
        <v>$100,000,000,000,000,000,000,000,000,000,000,000,000,000,000,000,000,000,000,000,000,000,000,000,000,000,000,000,000,000,000,000,000.00</v>
      </c>
      <c r="H97" s="10" t="str">
        <f t="shared" si="2"/>
        <v>$15,411,333,832,648,800,000,000,000,000.00</v>
      </c>
      <c r="I97" s="10" t="str">
        <f t="shared" si="3"/>
        <v>$21,415,568,199,385,800,000.00</v>
      </c>
    </row>
    <row r="98">
      <c r="F98" s="4">
        <v>97.0</v>
      </c>
      <c r="G98" s="10" t="str">
        <f t="shared" si="1"/>
        <v>$1,000,000,000,000,000,000,000,000,000,000,000,000,000,000,000,000,000,000,000,000,000,000,000,000,000,000,000,000,000,000,000,000,000.00</v>
      </c>
      <c r="H98" s="10" t="str">
        <f t="shared" si="2"/>
        <v>$27,432,174,222,114,900,000,000,000,000.00</v>
      </c>
      <c r="I98" s="10" t="str">
        <f t="shared" si="3"/>
        <v>$32,123,352,299,078,700,000.00</v>
      </c>
    </row>
    <row r="99">
      <c r="F99" s="4">
        <v>98.0</v>
      </c>
      <c r="G99" s="10" t="str">
        <f t="shared" si="1"/>
        <v>$10,000,000,000,000,000,000,000,000,000,000,000,000,000,000,000,000,000,000,000,000,000,000,000,000,000,000,000,000,000,000,000,000,000.00</v>
      </c>
      <c r="H99" s="10" t="str">
        <f t="shared" si="2"/>
        <v>$48,829,270,115,364,500,000,000,000,000.00</v>
      </c>
      <c r="I99" s="10" t="str">
        <f t="shared" si="3"/>
        <v>$48,185,028,448,618,100,000.00</v>
      </c>
    </row>
    <row r="100">
      <c r="F100" s="4">
        <v>99.0</v>
      </c>
      <c r="G100" s="10" t="str">
        <f t="shared" si="1"/>
        <v>$100,000,000,000,000,000,000,000,000,000,000,000,000,000,000,000,000,000,000,000,000,000,000,000,000,000,000,000,000,000,000,000,000,000.00</v>
      </c>
      <c r="H100" s="10" t="str">
        <f t="shared" si="2"/>
        <v>$86,916,100,805,348,800,000,000,000,000.00</v>
      </c>
      <c r="I100" s="10" t="str">
        <f t="shared" si="3"/>
        <v>$72,277,542,672,927,200,000.00</v>
      </c>
    </row>
    <row r="101">
      <c r="F101" s="4">
        <v>100.0</v>
      </c>
      <c r="G101" s="10" t="str">
        <f t="shared" si="1"/>
        <v>$1,000,000,000,000,000,000,000,000,000,000,000,000,000,000,000,000,000,000,000,000,000,000,000,000,000,000,000,000,000,000,000,000,000,000.00</v>
      </c>
      <c r="H101" s="10" t="str">
        <f t="shared" si="2"/>
        <v>$154,710,659,433,521,000,000,000,000,000.00</v>
      </c>
      <c r="I101" s="10" t="str">
        <f t="shared" si="3"/>
        <v>$108,416,314,009,391,000,000.00</v>
      </c>
    </row>
  </sheetData>
  <mergeCells count="2">
    <mergeCell ref="D6:E6"/>
    <mergeCell ref="D17:E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29"/>
    <col customWidth="1" min="2" max="2" width="25.57"/>
    <col customWidth="1" min="10" max="10" width="29.86"/>
    <col customWidth="1" min="11" max="11" width="25.71"/>
    <col customWidth="1" min="12" max="12" width="31.71"/>
    <col customWidth="1" min="13" max="13" width="26.29"/>
    <col customWidth="1" min="14" max="14" width="33.57"/>
  </cols>
  <sheetData>
    <row r="1">
      <c r="A1" s="4">
        <v>3.69E9</v>
      </c>
      <c r="B1" s="4">
        <v>0.0</v>
      </c>
      <c r="C1" t="str">
        <f t="shared" ref="C1:C5" si="1">A1*B1</f>
        <v>0</v>
      </c>
      <c r="F1" s="4">
        <v>245.76</v>
      </c>
      <c r="G1" s="4">
        <v>0.0</v>
      </c>
      <c r="H1" t="str">
        <f t="shared" ref="H1:H4" si="2">F1*G1</f>
        <v>0</v>
      </c>
    </row>
    <row r="2">
      <c r="A2" s="9" t="str">
        <f>A1*2.5</f>
        <v>9,225,000,000.00</v>
      </c>
      <c r="B2" s="4">
        <v>4.0</v>
      </c>
      <c r="C2" t="str">
        <f t="shared" si="1"/>
        <v>36900000000</v>
      </c>
      <c r="F2" s="9" t="str">
        <f>F1*2.5</f>
        <v>614.40</v>
      </c>
      <c r="G2" s="4">
        <v>2.0</v>
      </c>
      <c r="H2" t="str">
        <f t="shared" si="2"/>
        <v>1228.8</v>
      </c>
      <c r="J2" s="10"/>
    </row>
    <row r="3">
      <c r="A3" s="9" t="str">
        <f>A1*4</f>
        <v>14,760,000,000.00</v>
      </c>
      <c r="B3" s="4">
        <v>2.0</v>
      </c>
      <c r="C3" t="str">
        <f t="shared" si="1"/>
        <v>29520000000</v>
      </c>
      <c r="F3" s="9" t="str">
        <f>F1*4</f>
        <v>983.04</v>
      </c>
      <c r="G3" s="4">
        <v>8.0</v>
      </c>
      <c r="H3" t="str">
        <f t="shared" si="2"/>
        <v>7864.32</v>
      </c>
      <c r="J3" s="6">
        <v>8.96596435547E11</v>
      </c>
      <c r="L3" s="6">
        <v>1.14E15</v>
      </c>
    </row>
    <row r="4">
      <c r="A4" s="9" t="str">
        <f>A1*5.5</f>
        <v>20,295,000,000.00</v>
      </c>
      <c r="B4" s="4">
        <v>4.0</v>
      </c>
      <c r="C4" t="str">
        <f t="shared" si="1"/>
        <v>81180000000</v>
      </c>
      <c r="F4" s="9" t="str">
        <f>F1*5.5</f>
        <v>1,351.68</v>
      </c>
      <c r="G4" s="4">
        <v>4.0</v>
      </c>
      <c r="H4" t="str">
        <f t="shared" si="2"/>
        <v>5406.72</v>
      </c>
      <c r="J4" s="6">
        <v>8.55E11</v>
      </c>
      <c r="M4" s="6">
        <v>5.0E16</v>
      </c>
      <c r="N4" s="6">
        <v>1.25E18</v>
      </c>
      <c r="O4" s="10"/>
      <c r="P4" s="10"/>
    </row>
    <row r="5">
      <c r="A5" s="13" t="str">
        <f>A1*7</f>
        <v>25,830,000,000.00</v>
      </c>
      <c r="B5" s="4">
        <v>5.0</v>
      </c>
      <c r="C5" t="str">
        <f t="shared" si="1"/>
        <v>129150000000</v>
      </c>
      <c r="F5" s="13"/>
      <c r="J5" s="10"/>
      <c r="M5" s="10" t="str">
        <f>M4-L3</f>
        <v>$48,860,000,000,000,000.00</v>
      </c>
    </row>
    <row r="6">
      <c r="A6" s="13"/>
      <c r="J6" s="10" t="str">
        <f>sum(J3:J4)</f>
        <v>$1,751,596,435,547.00</v>
      </c>
      <c r="K6" s="10" t="str">
        <f>J6*60</f>
        <v>$105,095,786,132,820.00</v>
      </c>
      <c r="L6" s="10" t="str">
        <f>K6*24</f>
        <v>$2,522,298,867,187,680.00</v>
      </c>
      <c r="M6" t="str">
        <f>M5/L6</f>
        <v>19.37121752</v>
      </c>
      <c r="N6" t="str">
        <f>N4/L6</f>
        <v>495.579654</v>
      </c>
    </row>
    <row r="7">
      <c r="A7" s="13"/>
      <c r="C7" s="7" t="str">
        <f>sum(C1:C5)</f>
        <v>276,750,000,000</v>
      </c>
      <c r="E7" s="7" t="str">
        <f>C7+H7</f>
        <v>276,750,014,500</v>
      </c>
      <c r="H7" t="str">
        <f>sum(H1:H5)</f>
        <v>14499.84</v>
      </c>
      <c r="J7" s="10"/>
    </row>
    <row r="8">
      <c r="A8" s="13"/>
      <c r="D8" s="4">
        <v>42.0</v>
      </c>
      <c r="J8" s="10"/>
    </row>
    <row r="9">
      <c r="A9" s="9" t="s">
        <v>28</v>
      </c>
      <c r="J9" s="18">
        <v>1.575E12</v>
      </c>
      <c r="L9" s="6">
        <v>1.14E15</v>
      </c>
    </row>
    <row r="10">
      <c r="A10" s="19">
        <v>7.0</v>
      </c>
      <c r="J10" s="6">
        <v>1.14E12</v>
      </c>
      <c r="M10" s="6">
        <v>5.0E16</v>
      </c>
      <c r="N10" s="6">
        <v>1.25E18</v>
      </c>
    </row>
    <row r="11">
      <c r="A11" s="9" t="s">
        <v>35</v>
      </c>
      <c r="B11" s="4" t="s">
        <v>36</v>
      </c>
      <c r="C11" s="4" t="s">
        <v>37</v>
      </c>
      <c r="D11" s="4" t="s">
        <v>39</v>
      </c>
      <c r="E11" s="4"/>
      <c r="J11" s="10"/>
      <c r="M11" s="10" t="str">
        <f>M10-L9</f>
        <v>$48,860,000,000,000,000.00</v>
      </c>
    </row>
    <row r="12">
      <c r="A12" s="19">
        <v>10.0</v>
      </c>
      <c r="B12" s="11">
        <v>3.0</v>
      </c>
      <c r="C12" s="4">
        <v>4.88</v>
      </c>
      <c r="D12" s="4" t="str">
        <f t="shared" ref="D12:D16" si="3">((A12*B12)+1)*C12</f>
        <v>151.28</v>
      </c>
      <c r="E12" s="4"/>
      <c r="F12" s="4"/>
      <c r="G12" s="20">
        <v>1.262E7</v>
      </c>
      <c r="H12" s="4"/>
      <c r="J12" s="10" t="str">
        <f>sum(J9:J10)</f>
        <v>$2,715,000,000,000.00</v>
      </c>
      <c r="K12" s="10" t="str">
        <f>J12*60</f>
        <v>$162,900,000,000,000.00</v>
      </c>
      <c r="L12" s="10" t="str">
        <f>K12*24</f>
        <v>$3,909,600,000,000,000.00</v>
      </c>
      <c r="M12" t="str">
        <f>M11/L12</f>
        <v>12.49744219</v>
      </c>
      <c r="N12" t="str">
        <f>N10/L12</f>
        <v>319.7258032</v>
      </c>
    </row>
    <row r="13">
      <c r="A13" s="9" t="str">
        <f>C13*((1+((5+(A12*5))/100))*B13)</f>
        <v>77,500,000.00</v>
      </c>
      <c r="B13" s="4">
        <v>1.0</v>
      </c>
      <c r="C13" s="8">
        <v>5.0E7</v>
      </c>
      <c r="D13" s="8" t="str">
        <f t="shared" si="3"/>
        <v>3,875,000,050,000,000</v>
      </c>
      <c r="E13" s="4"/>
      <c r="F13" s="4"/>
      <c r="G13" s="20">
        <v>7330000.0</v>
      </c>
      <c r="J13" s="10"/>
    </row>
    <row r="14">
      <c r="A14" s="9" t="str">
        <f>C14*((1+((5+(A12*5))/100))*B14)</f>
        <v>155,000,000.00</v>
      </c>
      <c r="B14" s="4">
        <v>2.0</v>
      </c>
      <c r="C14" s="8">
        <v>5.0E7</v>
      </c>
      <c r="D14" s="8" t="str">
        <f t="shared" si="3"/>
        <v>15,500,000,050,000,000</v>
      </c>
      <c r="E14" s="4"/>
      <c r="F14" s="4"/>
      <c r="G14" s="22" t="str">
        <f>G12-G13</f>
        <v>5,290,000</v>
      </c>
      <c r="J14" s="10"/>
    </row>
    <row r="15">
      <c r="A15" s="9" t="str">
        <f>C13*((1+((5+(A12*5))/100))*B15)</f>
        <v>232,500,000.00</v>
      </c>
      <c r="B15" s="4">
        <v>3.0</v>
      </c>
      <c r="C15" s="8">
        <v>5.0E7</v>
      </c>
      <c r="D15" s="8" t="str">
        <f t="shared" si="3"/>
        <v>34,875,000,050,000,000</v>
      </c>
      <c r="E15" s="4"/>
      <c r="F15" s="4"/>
      <c r="G15" s="7" t="str">
        <f>G14*200</f>
        <v>1,058,000,000</v>
      </c>
      <c r="H15" s="8">
        <v>2.4309E8</v>
      </c>
      <c r="I15" s="4">
        <v>3.0</v>
      </c>
      <c r="J15" s="6">
        <v>5.0E16</v>
      </c>
    </row>
    <row r="16">
      <c r="A16" s="9" t="str">
        <f>C16*((1+((5+(A15*5))/100))*B16)</f>
        <v>2,325,000,210,000,000.00</v>
      </c>
      <c r="B16" s="4">
        <v>4.0</v>
      </c>
      <c r="C16" s="8">
        <v>5.0E7</v>
      </c>
      <c r="D16" s="8" t="str">
        <f t="shared" si="3"/>
        <v>465,000,042,000,000,000,000,000</v>
      </c>
      <c r="E16" s="4"/>
      <c r="F16" s="4"/>
      <c r="J16" s="6">
        <v>5.42E15</v>
      </c>
    </row>
    <row r="17">
      <c r="A17" s="9"/>
      <c r="E17" s="4"/>
      <c r="F17" s="4"/>
      <c r="H17" s="7" t="str">
        <f>G15+H15</f>
        <v>1,301,090,000</v>
      </c>
      <c r="I17" s="7" t="str">
        <f>H17*I15</f>
        <v>3,903,270,000</v>
      </c>
      <c r="J17" s="6" t="str">
        <f>J15-J16</f>
        <v>$44,580,000,000,000,000.00</v>
      </c>
      <c r="K17" t="str">
        <f>J17/J19</f>
        <v>479354.8387</v>
      </c>
    </row>
    <row r="18">
      <c r="A18" s="9"/>
      <c r="E18" s="4"/>
      <c r="F18" s="4"/>
      <c r="J18" s="6">
        <v>1.86E10</v>
      </c>
      <c r="K18" t="str">
        <f>K17/3600</f>
        <v>133.1541219</v>
      </c>
    </row>
    <row r="19">
      <c r="A19" s="9" t="str">
        <f>1.05^2</f>
        <v>1.10</v>
      </c>
      <c r="E19" s="4"/>
      <c r="F19" s="4"/>
      <c r="J19" s="10" t="str">
        <f>J18*5</f>
        <v>$93,000,000,000.00</v>
      </c>
      <c r="K19" t="str">
        <f>K18/24</f>
        <v>5.548088411</v>
      </c>
    </row>
    <row r="20">
      <c r="A20" s="9"/>
      <c r="E20" s="4"/>
      <c r="F20" s="4"/>
    </row>
    <row r="21">
      <c r="A21" s="6">
        <v>4.223E16</v>
      </c>
      <c r="E21" s="4"/>
      <c r="F21" s="4"/>
    </row>
    <row r="22">
      <c r="A22" s="6">
        <v>5.2E16</v>
      </c>
      <c r="B22" s="24">
        <v>1.594125E15</v>
      </c>
      <c r="E22" s="4"/>
      <c r="F22" s="4"/>
    </row>
    <row r="23">
      <c r="A23" s="10" t="str">
        <f>B22+B23</f>
        <v>$1,818,035,156,250,000.00</v>
      </c>
      <c r="B23" s="24">
        <v>2.2391015625E14</v>
      </c>
      <c r="D23" s="4">
        <v>14.57</v>
      </c>
      <c r="E23" s="4">
        <v>8.0</v>
      </c>
      <c r="F23" t="str">
        <f t="shared" ref="F23:F25" si="4">D23*E23</f>
        <v>116.56</v>
      </c>
    </row>
    <row r="24">
      <c r="A24" s="13"/>
      <c r="D24" s="4">
        <v>20.28</v>
      </c>
      <c r="E24" s="4">
        <v>4.0</v>
      </c>
      <c r="F24" t="str">
        <f t="shared" si="4"/>
        <v>81.12</v>
      </c>
    </row>
    <row r="25">
      <c r="A25" s="13" t="str">
        <f>(A22-A21)/A23</f>
        <v>5.37</v>
      </c>
      <c r="B25" s="4" t="s">
        <v>115</v>
      </c>
      <c r="D25" s="4">
        <v>25.8</v>
      </c>
      <c r="E25" s="4">
        <v>2.0</v>
      </c>
      <c r="F25" t="str">
        <f t="shared" si="4"/>
        <v>51.6</v>
      </c>
    </row>
    <row r="26">
      <c r="A26" s="13" t="str">
        <f>A25/24</f>
        <v>0.22</v>
      </c>
      <c r="B26" s="4" t="s">
        <v>120</v>
      </c>
    </row>
    <row r="27">
      <c r="A27" s="13"/>
      <c r="F27" t="str">
        <f>sum(F23:F25)</f>
        <v>249.28</v>
      </c>
    </row>
    <row r="28">
      <c r="A28" s="6">
        <v>4.257E16</v>
      </c>
    </row>
    <row r="29">
      <c r="A29" s="13" t="str">
        <f>A28+A23</f>
        <v>44,388,035,156,250,000.00</v>
      </c>
    </row>
    <row r="30">
      <c r="A30" s="13"/>
    </row>
    <row r="31">
      <c r="A31" s="13"/>
    </row>
    <row r="32">
      <c r="A32" s="13"/>
    </row>
    <row r="33">
      <c r="A33" s="9" t="s">
        <v>125</v>
      </c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0.14"/>
    <col customWidth="1" min="5" max="6" width="21.29"/>
    <col customWidth="1" min="7" max="7" width="18.86"/>
    <col customWidth="1" min="8" max="8" width="24.0"/>
  </cols>
  <sheetData>
    <row r="1">
      <c r="A1" s="4" t="s">
        <v>148</v>
      </c>
      <c r="B1" s="6" t="s">
        <v>149</v>
      </c>
      <c r="C1" s="4" t="s">
        <v>150</v>
      </c>
      <c r="D1" s="4"/>
      <c r="E1" s="4" t="s">
        <v>151</v>
      </c>
      <c r="F1" s="4" t="s">
        <v>152</v>
      </c>
      <c r="H1" s="4" t="s">
        <v>153</v>
      </c>
    </row>
    <row r="2">
      <c r="A2" s="4" t="s">
        <v>154</v>
      </c>
      <c r="B2" s="6">
        <v>15.2</v>
      </c>
      <c r="C2" s="4">
        <v>64.0</v>
      </c>
      <c r="D2" s="10" t="str">
        <f t="shared" ref="D2:E2" si="1">B2*C2</f>
        <v>$972.80</v>
      </c>
      <c r="E2" s="10" t="str">
        <f t="shared" si="1"/>
        <v>$62,259.20</v>
      </c>
      <c r="F2" s="10" t="str">
        <f>sum(E2:E10)</f>
        <v>$118,314.60</v>
      </c>
      <c r="G2" s="9">
        <v>8.0</v>
      </c>
      <c r="H2" s="10" t="str">
        <f>F2*G2</f>
        <v>$946,516.80</v>
      </c>
      <c r="I2" s="10"/>
    </row>
    <row r="3">
      <c r="A3" s="4" t="s">
        <v>155</v>
      </c>
      <c r="B3" s="6">
        <v>10.2</v>
      </c>
      <c r="C3" s="4">
        <v>44.0</v>
      </c>
      <c r="D3" s="10" t="str">
        <f t="shared" ref="D3:E3" si="2">B3*C3</f>
        <v>$448.80</v>
      </c>
      <c r="E3" s="10" t="str">
        <f t="shared" si="2"/>
        <v>$19,747.20</v>
      </c>
      <c r="F3" s="10"/>
      <c r="G3" s="10"/>
      <c r="H3" s="10"/>
      <c r="I3" s="10"/>
    </row>
    <row r="4">
      <c r="A4" s="4" t="s">
        <v>156</v>
      </c>
      <c r="B4" s="6">
        <v>3.4</v>
      </c>
      <c r="C4" s="4">
        <v>19.0</v>
      </c>
      <c r="D4" s="10" t="str">
        <f t="shared" ref="D4:E4" si="3">B4*C4</f>
        <v>$64.60</v>
      </c>
      <c r="E4" s="10" t="str">
        <f t="shared" si="3"/>
        <v>$1,227.40</v>
      </c>
      <c r="F4" s="10"/>
      <c r="G4" s="10"/>
      <c r="H4" s="10"/>
      <c r="I4" s="10"/>
    </row>
    <row r="5">
      <c r="A5" s="4" t="s">
        <v>157</v>
      </c>
      <c r="B5" s="6">
        <v>38.0</v>
      </c>
      <c r="C5" s="4">
        <v>26.0</v>
      </c>
      <c r="D5" s="10" t="str">
        <f t="shared" ref="D5:E5" si="4">B5*C5</f>
        <v>$988.00</v>
      </c>
      <c r="E5" s="10" t="str">
        <f t="shared" si="4"/>
        <v>$25,688.00</v>
      </c>
      <c r="F5" s="6" t="s">
        <v>158</v>
      </c>
      <c r="G5" s="10"/>
      <c r="H5" s="10"/>
      <c r="I5" s="10"/>
    </row>
    <row r="6">
      <c r="A6" s="4" t="s">
        <v>159</v>
      </c>
      <c r="B6" s="6">
        <v>43.2</v>
      </c>
      <c r="C6" s="4">
        <v>12.0</v>
      </c>
      <c r="D6" s="10" t="str">
        <f t="shared" ref="D6:E6" si="5">B6*C6</f>
        <v>$518.40</v>
      </c>
      <c r="E6" s="10" t="str">
        <f t="shared" si="5"/>
        <v>$6,220.80</v>
      </c>
      <c r="F6" s="10" t="str">
        <f>G6*C6</f>
        <v>$148,680.00</v>
      </c>
      <c r="G6" s="6">
        <v>12390.0</v>
      </c>
      <c r="H6" s="10"/>
      <c r="I6" s="10"/>
    </row>
    <row r="7">
      <c r="A7" s="4" t="s">
        <v>160</v>
      </c>
      <c r="B7" s="6">
        <v>260.0</v>
      </c>
      <c r="C7" s="4">
        <v>3.0</v>
      </c>
      <c r="D7" s="10" t="str">
        <f t="shared" ref="D7:E7" si="6">B7*C7</f>
        <v>$780.00</v>
      </c>
      <c r="E7" s="10" t="str">
        <f t="shared" si="6"/>
        <v>$2,340.00</v>
      </c>
      <c r="F7" s="6" t="s">
        <v>161</v>
      </c>
      <c r="G7" s="10"/>
      <c r="H7" s="10"/>
      <c r="I7" s="10"/>
    </row>
    <row r="8">
      <c r="A8" s="4" t="s">
        <v>162</v>
      </c>
      <c r="B8" s="6">
        <v>200.0</v>
      </c>
      <c r="C8" s="4">
        <v>2.0</v>
      </c>
      <c r="D8" s="10" t="str">
        <f t="shared" ref="D8:E8" si="7">B8*C8</f>
        <v>$400.00</v>
      </c>
      <c r="E8" s="10" t="str">
        <f t="shared" si="7"/>
        <v>$800.00</v>
      </c>
      <c r="F8" s="10" t="str">
        <f>sum(C16:C28)</f>
        <v>$88,216.80</v>
      </c>
      <c r="G8" s="10"/>
      <c r="H8" s="10"/>
      <c r="I8" s="10"/>
    </row>
    <row r="9">
      <c r="A9" s="4" t="s">
        <v>163</v>
      </c>
      <c r="B9" s="6">
        <v>0.0</v>
      </c>
      <c r="C9" s="4">
        <v>19.0</v>
      </c>
      <c r="D9" s="10" t="str">
        <f t="shared" ref="D9:E9" si="8">B9*C9</f>
        <v>$0.00</v>
      </c>
      <c r="E9" s="10" t="str">
        <f t="shared" si="8"/>
        <v>$0.00</v>
      </c>
    </row>
    <row r="10">
      <c r="A10" s="4" t="s">
        <v>164</v>
      </c>
      <c r="B10" s="6">
        <v>2.0</v>
      </c>
      <c r="C10" s="4">
        <v>4.0</v>
      </c>
      <c r="D10" s="10" t="str">
        <f t="shared" ref="D10:E10" si="9">B10*C10</f>
        <v>$8.00</v>
      </c>
      <c r="E10" s="10" t="str">
        <f t="shared" si="9"/>
        <v>$32.00</v>
      </c>
      <c r="F10" s="10" t="str">
        <f>F8-F2</f>
        <v>-$30,097.80</v>
      </c>
      <c r="G10" s="10" t="str">
        <f>F10*G2</f>
        <v>-$240,782.40</v>
      </c>
    </row>
    <row r="11">
      <c r="B11" s="10"/>
    </row>
    <row r="12">
      <c r="B12" s="10"/>
    </row>
    <row r="13">
      <c r="B13" s="10"/>
    </row>
    <row r="14">
      <c r="B14" s="10"/>
    </row>
    <row r="15">
      <c r="B15" s="10"/>
    </row>
    <row r="16">
      <c r="A16" s="6">
        <v>12390.0</v>
      </c>
      <c r="B16" s="6">
        <v>0.0</v>
      </c>
      <c r="C16" t="str">
        <f t="shared" ref="C16:C28" si="10">A16*B16</f>
        <v>0</v>
      </c>
    </row>
    <row r="17">
      <c r="A17" s="6">
        <v>12390.0</v>
      </c>
      <c r="B17" s="6">
        <v>0.6</v>
      </c>
      <c r="C17" t="str">
        <f t="shared" si="10"/>
        <v>7434</v>
      </c>
    </row>
    <row r="18">
      <c r="A18" s="6">
        <v>12390.0</v>
      </c>
      <c r="B18" s="6">
        <v>0.4</v>
      </c>
      <c r="C18" t="str">
        <f t="shared" si="10"/>
        <v>4956</v>
      </c>
    </row>
    <row r="19">
      <c r="A19" s="6">
        <v>12390.0</v>
      </c>
      <c r="B19" s="6">
        <v>0.72</v>
      </c>
      <c r="C19" t="str">
        <f t="shared" si="10"/>
        <v>8920.8</v>
      </c>
    </row>
    <row r="20">
      <c r="A20" s="6">
        <v>12390.0</v>
      </c>
      <c r="B20" s="6">
        <v>0.4</v>
      </c>
      <c r="C20" t="str">
        <f t="shared" si="10"/>
        <v>4956</v>
      </c>
    </row>
    <row r="21">
      <c r="A21" s="6">
        <v>12390.0</v>
      </c>
      <c r="B21" s="6">
        <v>0.8</v>
      </c>
      <c r="C21" t="str">
        <f t="shared" si="10"/>
        <v>9912</v>
      </c>
    </row>
    <row r="22">
      <c r="A22" s="6">
        <v>12390.0</v>
      </c>
      <c r="B22" s="6">
        <v>0.54</v>
      </c>
      <c r="C22" t="str">
        <f t="shared" si="10"/>
        <v>6690.6</v>
      </c>
    </row>
    <row r="23">
      <c r="A23" s="6">
        <v>12390.0</v>
      </c>
      <c r="B23" s="6">
        <v>0.3</v>
      </c>
      <c r="C23" t="str">
        <f t="shared" si="10"/>
        <v>3717</v>
      </c>
    </row>
    <row r="24">
      <c r="A24" s="6">
        <v>12390.0</v>
      </c>
      <c r="B24" s="6">
        <v>0.4</v>
      </c>
      <c r="C24" t="str">
        <f t="shared" si="10"/>
        <v>4956</v>
      </c>
    </row>
    <row r="25">
      <c r="A25" s="6">
        <v>12390.0</v>
      </c>
      <c r="B25" s="6">
        <v>0.74</v>
      </c>
      <c r="C25" t="str">
        <f t="shared" si="10"/>
        <v>9168.6</v>
      </c>
    </row>
    <row r="26">
      <c r="A26" s="6">
        <v>12390.0</v>
      </c>
      <c r="B26" s="6">
        <v>0.78</v>
      </c>
      <c r="C26" t="str">
        <f t="shared" si="10"/>
        <v>9664.2</v>
      </c>
    </row>
    <row r="27">
      <c r="A27" s="6">
        <v>12390.0</v>
      </c>
      <c r="B27" s="6">
        <v>0.44</v>
      </c>
      <c r="C27" t="str">
        <f t="shared" si="10"/>
        <v>5451.6</v>
      </c>
    </row>
    <row r="28">
      <c r="A28" s="6">
        <v>12390.0</v>
      </c>
      <c r="B28" s="6">
        <v>1.0</v>
      </c>
      <c r="C28" t="str">
        <f t="shared" si="10"/>
        <v>12390</v>
      </c>
    </row>
    <row r="29">
      <c r="B29" s="10"/>
    </row>
    <row r="30">
      <c r="B30" s="10"/>
    </row>
    <row r="31">
      <c r="B31" s="10"/>
    </row>
    <row r="32">
      <c r="B32" s="10"/>
    </row>
    <row r="33">
      <c r="B33" s="10"/>
    </row>
    <row r="34">
      <c r="B34" s="10"/>
    </row>
    <row r="35">
      <c r="B35" s="10"/>
    </row>
    <row r="36">
      <c r="B36" s="10"/>
    </row>
    <row r="37">
      <c r="B37" s="10"/>
    </row>
    <row r="38">
      <c r="B38" s="10"/>
    </row>
    <row r="39">
      <c r="B39" s="10"/>
    </row>
    <row r="40">
      <c r="B40" s="10"/>
    </row>
    <row r="41">
      <c r="B41" s="10"/>
    </row>
    <row r="42">
      <c r="B42" s="10"/>
    </row>
    <row r="43">
      <c r="B43" s="10"/>
    </row>
    <row r="44">
      <c r="B44" s="10"/>
    </row>
    <row r="45">
      <c r="B45" s="10"/>
    </row>
    <row r="46">
      <c r="B46" s="10"/>
    </row>
    <row r="47">
      <c r="B47" s="10"/>
    </row>
    <row r="48">
      <c r="B48" s="10"/>
    </row>
    <row r="49">
      <c r="B49" s="10"/>
    </row>
    <row r="50">
      <c r="B50" s="10"/>
    </row>
    <row r="51">
      <c r="B51" s="10"/>
    </row>
    <row r="52">
      <c r="B52" s="10"/>
    </row>
    <row r="53">
      <c r="B53" s="10"/>
    </row>
    <row r="54">
      <c r="B54" s="10"/>
    </row>
    <row r="55">
      <c r="B55" s="10"/>
    </row>
    <row r="56">
      <c r="B56" s="10"/>
    </row>
    <row r="57">
      <c r="B57" s="10"/>
    </row>
    <row r="58">
      <c r="B58" s="10"/>
    </row>
    <row r="59">
      <c r="B59" s="10"/>
    </row>
    <row r="60">
      <c r="B60" s="10"/>
    </row>
    <row r="61">
      <c r="B61" s="10"/>
    </row>
    <row r="62">
      <c r="B62" s="10"/>
    </row>
    <row r="63">
      <c r="B63" s="10"/>
    </row>
    <row r="64">
      <c r="B64" s="10"/>
    </row>
    <row r="65">
      <c r="B65" s="10"/>
    </row>
    <row r="66">
      <c r="B66" s="10"/>
    </row>
    <row r="67">
      <c r="B67" s="10"/>
    </row>
    <row r="68">
      <c r="B68" s="10"/>
    </row>
    <row r="69">
      <c r="B69" s="10"/>
    </row>
    <row r="70">
      <c r="B70" s="10"/>
    </row>
    <row r="71">
      <c r="B71" s="10"/>
    </row>
    <row r="72">
      <c r="B72" s="10"/>
    </row>
    <row r="73">
      <c r="B73" s="10"/>
    </row>
    <row r="74">
      <c r="B74" s="10"/>
    </row>
    <row r="75">
      <c r="B75" s="10"/>
    </row>
    <row r="76">
      <c r="B76" s="10"/>
    </row>
    <row r="77">
      <c r="B77" s="10"/>
    </row>
    <row r="78">
      <c r="B78" s="10"/>
    </row>
    <row r="79">
      <c r="B79" s="10"/>
    </row>
    <row r="80">
      <c r="B80" s="10"/>
    </row>
    <row r="81">
      <c r="B81" s="10"/>
    </row>
    <row r="82">
      <c r="B82" s="10"/>
    </row>
    <row r="83">
      <c r="B83" s="10"/>
    </row>
    <row r="84">
      <c r="B84" s="10"/>
    </row>
    <row r="85">
      <c r="B85" s="10"/>
    </row>
    <row r="86">
      <c r="B86" s="10"/>
    </row>
    <row r="87">
      <c r="B87" s="10"/>
    </row>
    <row r="88">
      <c r="B88" s="10"/>
    </row>
    <row r="89">
      <c r="B89" s="10"/>
    </row>
    <row r="90">
      <c r="B90" s="10"/>
    </row>
    <row r="91">
      <c r="B91" s="10"/>
    </row>
    <row r="92">
      <c r="B92" s="10"/>
    </row>
    <row r="93">
      <c r="B93" s="10"/>
    </row>
    <row r="94">
      <c r="B94" s="10"/>
    </row>
    <row r="95">
      <c r="B95" s="10"/>
    </row>
    <row r="96">
      <c r="B96" s="10"/>
    </row>
    <row r="97">
      <c r="B97" s="10"/>
    </row>
    <row r="98">
      <c r="B98" s="10"/>
    </row>
    <row r="99">
      <c r="B99" s="10"/>
    </row>
    <row r="100">
      <c r="B100" s="10"/>
    </row>
    <row r="101">
      <c r="B101" s="10"/>
    </row>
    <row r="102">
      <c r="B102" s="10"/>
    </row>
    <row r="103">
      <c r="B103" s="10"/>
    </row>
    <row r="104">
      <c r="B104" s="10"/>
    </row>
    <row r="105">
      <c r="B105" s="10"/>
    </row>
    <row r="106">
      <c r="B106" s="10"/>
    </row>
    <row r="107">
      <c r="B107" s="10"/>
    </row>
    <row r="108">
      <c r="B108" s="10"/>
    </row>
    <row r="109">
      <c r="B109" s="10"/>
    </row>
    <row r="110">
      <c r="B110" s="10"/>
    </row>
    <row r="111">
      <c r="B111" s="10"/>
    </row>
    <row r="112">
      <c r="B112" s="10"/>
    </row>
    <row r="113">
      <c r="B113" s="10"/>
    </row>
    <row r="114">
      <c r="B114" s="10"/>
    </row>
    <row r="115">
      <c r="B115" s="10"/>
    </row>
    <row r="116">
      <c r="B116" s="10"/>
    </row>
    <row r="117">
      <c r="B117" s="10"/>
    </row>
    <row r="118">
      <c r="B118" s="10"/>
    </row>
    <row r="119">
      <c r="B119" s="10"/>
    </row>
    <row r="120">
      <c r="B120" s="10"/>
    </row>
    <row r="121">
      <c r="B121" s="10"/>
    </row>
    <row r="122">
      <c r="B122" s="10"/>
    </row>
    <row r="123">
      <c r="B123" s="10"/>
    </row>
    <row r="124">
      <c r="B124" s="10"/>
    </row>
    <row r="125">
      <c r="B125" s="10"/>
    </row>
    <row r="126">
      <c r="B126" s="10"/>
    </row>
    <row r="127">
      <c r="B127" s="10"/>
    </row>
    <row r="128">
      <c r="B128" s="10"/>
    </row>
    <row r="129">
      <c r="B129" s="10"/>
    </row>
    <row r="130">
      <c r="B130" s="10"/>
    </row>
    <row r="131">
      <c r="B131" s="10"/>
    </row>
    <row r="132">
      <c r="B132" s="10"/>
    </row>
    <row r="133">
      <c r="B133" s="10"/>
    </row>
    <row r="134">
      <c r="B134" s="10"/>
    </row>
    <row r="135">
      <c r="B135" s="10"/>
    </row>
    <row r="136">
      <c r="B136" s="10"/>
    </row>
    <row r="137">
      <c r="B137" s="10"/>
    </row>
    <row r="138">
      <c r="B138" s="10"/>
    </row>
    <row r="139">
      <c r="B139" s="10"/>
    </row>
    <row r="140">
      <c r="B140" s="10"/>
    </row>
    <row r="141">
      <c r="B141" s="10"/>
    </row>
    <row r="142">
      <c r="B142" s="10"/>
    </row>
    <row r="143">
      <c r="B143" s="10"/>
    </row>
    <row r="144">
      <c r="B144" s="10"/>
    </row>
    <row r="145">
      <c r="B145" s="10"/>
    </row>
    <row r="146">
      <c r="B146" s="10"/>
    </row>
    <row r="147">
      <c r="B147" s="10"/>
    </row>
    <row r="148">
      <c r="B148" s="10"/>
    </row>
    <row r="149">
      <c r="B149" s="10"/>
    </row>
    <row r="150">
      <c r="B150" s="10"/>
    </row>
    <row r="151">
      <c r="B151" s="10"/>
    </row>
    <row r="152">
      <c r="B152" s="10"/>
    </row>
    <row r="153">
      <c r="B153" s="10"/>
    </row>
    <row r="154">
      <c r="B154" s="10"/>
    </row>
    <row r="155">
      <c r="B155" s="10"/>
    </row>
    <row r="156">
      <c r="B156" s="10"/>
    </row>
    <row r="157">
      <c r="B157" s="10"/>
    </row>
    <row r="158">
      <c r="B158" s="10"/>
    </row>
    <row r="159">
      <c r="B159" s="10"/>
    </row>
    <row r="160">
      <c r="B160" s="10"/>
    </row>
    <row r="161">
      <c r="B161" s="10"/>
    </row>
    <row r="162">
      <c r="B162" s="10"/>
    </row>
    <row r="163">
      <c r="B163" s="10"/>
    </row>
    <row r="164">
      <c r="B164" s="10"/>
    </row>
    <row r="165">
      <c r="B165" s="10"/>
    </row>
    <row r="166">
      <c r="B166" s="10"/>
    </row>
    <row r="167">
      <c r="B167" s="10"/>
    </row>
    <row r="168">
      <c r="B168" s="10"/>
    </row>
    <row r="169">
      <c r="B169" s="10"/>
    </row>
    <row r="170">
      <c r="B170" s="10"/>
    </row>
    <row r="171">
      <c r="B171" s="10"/>
    </row>
    <row r="172">
      <c r="B172" s="10"/>
    </row>
    <row r="173">
      <c r="B173" s="10"/>
    </row>
    <row r="174">
      <c r="B174" s="10"/>
    </row>
    <row r="175">
      <c r="B175" s="10"/>
    </row>
    <row r="176">
      <c r="B176" s="10"/>
    </row>
    <row r="177">
      <c r="B177" s="10"/>
    </row>
    <row r="178">
      <c r="B178" s="10"/>
    </row>
    <row r="179">
      <c r="B179" s="10"/>
    </row>
    <row r="180">
      <c r="B180" s="10"/>
    </row>
    <row r="181">
      <c r="B181" s="10"/>
    </row>
    <row r="182">
      <c r="B182" s="10"/>
    </row>
    <row r="183">
      <c r="B183" s="10"/>
    </row>
    <row r="184">
      <c r="B184" s="10"/>
    </row>
    <row r="185">
      <c r="B185" s="10"/>
    </row>
    <row r="186">
      <c r="B186" s="10"/>
    </row>
    <row r="187">
      <c r="B187" s="10"/>
    </row>
    <row r="188">
      <c r="B188" s="10"/>
    </row>
    <row r="189">
      <c r="B189" s="10"/>
    </row>
    <row r="190">
      <c r="B190" s="10"/>
    </row>
    <row r="191">
      <c r="B191" s="10"/>
    </row>
    <row r="192">
      <c r="B192" s="10"/>
    </row>
    <row r="193">
      <c r="B193" s="10"/>
    </row>
    <row r="194">
      <c r="B194" s="10"/>
    </row>
    <row r="195">
      <c r="B195" s="10"/>
    </row>
    <row r="196">
      <c r="B196" s="10"/>
    </row>
    <row r="197">
      <c r="B197" s="10"/>
    </row>
    <row r="198">
      <c r="B198" s="10"/>
    </row>
    <row r="199">
      <c r="B199" s="10"/>
    </row>
    <row r="200">
      <c r="B200" s="10"/>
    </row>
    <row r="201">
      <c r="B201" s="10"/>
    </row>
    <row r="202">
      <c r="B202" s="10"/>
    </row>
    <row r="203">
      <c r="B203" s="10"/>
    </row>
    <row r="204">
      <c r="B204" s="10"/>
    </row>
    <row r="205">
      <c r="B205" s="10"/>
    </row>
    <row r="206">
      <c r="B206" s="10"/>
    </row>
    <row r="207">
      <c r="B207" s="10"/>
    </row>
    <row r="208">
      <c r="B208" s="10"/>
    </row>
    <row r="209">
      <c r="B209" s="10"/>
    </row>
    <row r="210">
      <c r="B210" s="10"/>
    </row>
    <row r="211">
      <c r="B211" s="10"/>
    </row>
    <row r="212">
      <c r="B212" s="10"/>
    </row>
    <row r="213">
      <c r="B213" s="10"/>
    </row>
    <row r="214">
      <c r="B214" s="10"/>
    </row>
    <row r="215">
      <c r="B215" s="10"/>
    </row>
    <row r="216">
      <c r="B216" s="10"/>
    </row>
    <row r="217">
      <c r="B217" s="10"/>
    </row>
    <row r="218">
      <c r="B218" s="10"/>
    </row>
    <row r="219">
      <c r="B219" s="10"/>
    </row>
    <row r="220">
      <c r="B220" s="10"/>
    </row>
    <row r="221">
      <c r="B221" s="10"/>
    </row>
    <row r="222">
      <c r="B222" s="10"/>
    </row>
    <row r="223">
      <c r="B223" s="10"/>
    </row>
    <row r="224">
      <c r="B224" s="10"/>
    </row>
    <row r="225">
      <c r="B225" s="10"/>
    </row>
    <row r="226">
      <c r="B226" s="10"/>
    </row>
    <row r="227">
      <c r="B227" s="10"/>
    </row>
    <row r="228">
      <c r="B228" s="10"/>
    </row>
    <row r="229">
      <c r="B229" s="10"/>
    </row>
    <row r="230">
      <c r="B230" s="10"/>
    </row>
    <row r="231">
      <c r="B231" s="10"/>
    </row>
    <row r="232">
      <c r="B232" s="10"/>
    </row>
    <row r="233">
      <c r="B233" s="10"/>
    </row>
    <row r="234">
      <c r="B234" s="10"/>
    </row>
    <row r="235">
      <c r="B235" s="10"/>
    </row>
    <row r="236">
      <c r="B236" s="10"/>
    </row>
    <row r="237">
      <c r="B237" s="10"/>
    </row>
    <row r="238">
      <c r="B238" s="10"/>
    </row>
    <row r="239">
      <c r="B239" s="10"/>
    </row>
    <row r="240">
      <c r="B240" s="10"/>
    </row>
    <row r="241">
      <c r="B241" s="10"/>
    </row>
    <row r="242">
      <c r="B242" s="10"/>
    </row>
    <row r="243">
      <c r="B243" s="10"/>
    </row>
    <row r="244">
      <c r="B244" s="10"/>
    </row>
    <row r="245">
      <c r="B245" s="10"/>
    </row>
    <row r="246">
      <c r="B246" s="10"/>
    </row>
    <row r="247">
      <c r="B247" s="10"/>
    </row>
    <row r="248">
      <c r="B248" s="10"/>
    </row>
    <row r="249">
      <c r="B249" s="10"/>
    </row>
    <row r="250">
      <c r="B250" s="10"/>
    </row>
    <row r="251">
      <c r="B251" s="10"/>
    </row>
    <row r="252">
      <c r="B252" s="10"/>
    </row>
    <row r="253">
      <c r="B253" s="10"/>
    </row>
    <row r="254">
      <c r="B254" s="10"/>
    </row>
    <row r="255">
      <c r="B255" s="10"/>
    </row>
    <row r="256">
      <c r="B256" s="10"/>
    </row>
    <row r="257">
      <c r="B257" s="10"/>
    </row>
    <row r="258">
      <c r="B258" s="10"/>
    </row>
    <row r="259">
      <c r="B259" s="10"/>
    </row>
    <row r="260">
      <c r="B260" s="10"/>
    </row>
    <row r="261">
      <c r="B261" s="10"/>
    </row>
    <row r="262">
      <c r="B262" s="10"/>
    </row>
    <row r="263">
      <c r="B263" s="10"/>
    </row>
    <row r="264">
      <c r="B264" s="10"/>
    </row>
    <row r="265">
      <c r="B265" s="10"/>
    </row>
    <row r="266">
      <c r="B266" s="10"/>
    </row>
    <row r="267">
      <c r="B267" s="10"/>
    </row>
    <row r="268">
      <c r="B268" s="10"/>
    </row>
    <row r="269">
      <c r="B269" s="10"/>
    </row>
    <row r="270">
      <c r="B270" s="10"/>
    </row>
    <row r="271">
      <c r="B271" s="10"/>
    </row>
    <row r="272">
      <c r="B272" s="10"/>
    </row>
    <row r="273">
      <c r="B273" s="10"/>
    </row>
    <row r="274">
      <c r="B274" s="10"/>
    </row>
    <row r="275">
      <c r="B275" s="10"/>
    </row>
    <row r="276">
      <c r="B276" s="10"/>
    </row>
    <row r="277">
      <c r="B277" s="10"/>
    </row>
    <row r="278">
      <c r="B278" s="10"/>
    </row>
    <row r="279">
      <c r="B279" s="10"/>
    </row>
    <row r="280">
      <c r="B280" s="10"/>
    </row>
    <row r="281">
      <c r="B281" s="10"/>
    </row>
    <row r="282">
      <c r="B282" s="10"/>
    </row>
    <row r="283">
      <c r="B283" s="10"/>
    </row>
    <row r="284">
      <c r="B284" s="10"/>
    </row>
    <row r="285">
      <c r="B285" s="10"/>
    </row>
    <row r="286">
      <c r="B286" s="10"/>
    </row>
    <row r="287">
      <c r="B287" s="10"/>
    </row>
    <row r="288">
      <c r="B288" s="10"/>
    </row>
    <row r="289">
      <c r="B289" s="10"/>
    </row>
    <row r="290">
      <c r="B290" s="10"/>
    </row>
    <row r="291">
      <c r="B291" s="10"/>
    </row>
    <row r="292">
      <c r="B292" s="10"/>
    </row>
    <row r="293">
      <c r="B293" s="10"/>
    </row>
    <row r="294">
      <c r="B294" s="10"/>
    </row>
    <row r="295">
      <c r="B295" s="10"/>
    </row>
    <row r="296">
      <c r="B296" s="10"/>
    </row>
    <row r="297">
      <c r="B297" s="10"/>
    </row>
    <row r="298">
      <c r="B298" s="10"/>
    </row>
    <row r="299">
      <c r="B299" s="10"/>
    </row>
    <row r="300">
      <c r="B300" s="10"/>
    </row>
    <row r="301">
      <c r="B301" s="10"/>
    </row>
    <row r="302">
      <c r="B302" s="10"/>
    </row>
    <row r="303">
      <c r="B303" s="10"/>
    </row>
    <row r="304">
      <c r="B304" s="10"/>
    </row>
    <row r="305">
      <c r="B305" s="10"/>
    </row>
    <row r="306">
      <c r="B306" s="10"/>
    </row>
    <row r="307">
      <c r="B307" s="10"/>
    </row>
    <row r="308">
      <c r="B308" s="10"/>
    </row>
    <row r="309">
      <c r="B309" s="10"/>
    </row>
    <row r="310">
      <c r="B310" s="10"/>
    </row>
    <row r="311">
      <c r="B311" s="10"/>
    </row>
    <row r="312">
      <c r="B312" s="10"/>
    </row>
    <row r="313">
      <c r="B313" s="10"/>
    </row>
    <row r="314">
      <c r="B314" s="10"/>
    </row>
    <row r="315">
      <c r="B315" s="10"/>
    </row>
    <row r="316">
      <c r="B316" s="10"/>
    </row>
    <row r="317">
      <c r="B317" s="10"/>
    </row>
    <row r="318">
      <c r="B318" s="10"/>
    </row>
    <row r="319">
      <c r="B319" s="10"/>
    </row>
    <row r="320">
      <c r="B320" s="10"/>
    </row>
    <row r="321">
      <c r="B321" s="10"/>
    </row>
    <row r="322">
      <c r="B322" s="10"/>
    </row>
    <row r="323">
      <c r="B323" s="10"/>
    </row>
    <row r="324">
      <c r="B324" s="10"/>
    </row>
    <row r="325">
      <c r="B325" s="10"/>
    </row>
    <row r="326">
      <c r="B326" s="10"/>
    </row>
    <row r="327">
      <c r="B327" s="10"/>
    </row>
    <row r="328">
      <c r="B328" s="10"/>
    </row>
    <row r="329">
      <c r="B329" s="10"/>
    </row>
    <row r="330">
      <c r="B330" s="10"/>
    </row>
    <row r="331">
      <c r="B331" s="10"/>
    </row>
    <row r="332">
      <c r="B332" s="10"/>
    </row>
    <row r="333">
      <c r="B333" s="10"/>
    </row>
    <row r="334">
      <c r="B334" s="10"/>
    </row>
    <row r="335">
      <c r="B335" s="10"/>
    </row>
    <row r="336">
      <c r="B336" s="10"/>
    </row>
    <row r="337">
      <c r="B337" s="10"/>
    </row>
    <row r="338">
      <c r="B338" s="10"/>
    </row>
    <row r="339">
      <c r="B339" s="10"/>
    </row>
    <row r="340">
      <c r="B340" s="10"/>
    </row>
    <row r="341">
      <c r="B341" s="10"/>
    </row>
    <row r="342">
      <c r="B342" s="10"/>
    </row>
    <row r="343">
      <c r="B343" s="10"/>
    </row>
    <row r="344">
      <c r="B344" s="10"/>
    </row>
    <row r="345">
      <c r="B345" s="10"/>
    </row>
    <row r="346">
      <c r="B346" s="10"/>
    </row>
    <row r="347">
      <c r="B347" s="10"/>
    </row>
    <row r="348">
      <c r="B348" s="10"/>
    </row>
    <row r="349">
      <c r="B349" s="10"/>
    </row>
    <row r="350">
      <c r="B350" s="10"/>
    </row>
    <row r="351">
      <c r="B351" s="10"/>
    </row>
    <row r="352">
      <c r="B352" s="10"/>
    </row>
    <row r="353">
      <c r="B353" s="10"/>
    </row>
    <row r="354">
      <c r="B354" s="10"/>
    </row>
    <row r="355">
      <c r="B355" s="10"/>
    </row>
    <row r="356">
      <c r="B356" s="10"/>
    </row>
    <row r="357">
      <c r="B357" s="10"/>
    </row>
    <row r="358">
      <c r="B358" s="10"/>
    </row>
    <row r="359">
      <c r="B359" s="10"/>
    </row>
    <row r="360">
      <c r="B360" s="10"/>
    </row>
    <row r="361">
      <c r="B361" s="10"/>
    </row>
    <row r="362">
      <c r="B362" s="10"/>
    </row>
    <row r="363">
      <c r="B363" s="10"/>
    </row>
    <row r="364">
      <c r="B364" s="10"/>
    </row>
    <row r="365">
      <c r="B365" s="10"/>
    </row>
    <row r="366">
      <c r="B366" s="10"/>
    </row>
    <row r="367">
      <c r="B367" s="10"/>
    </row>
    <row r="368">
      <c r="B368" s="10"/>
    </row>
    <row r="369">
      <c r="B369" s="10"/>
    </row>
    <row r="370">
      <c r="B370" s="10"/>
    </row>
    <row r="371">
      <c r="B371" s="10"/>
    </row>
    <row r="372">
      <c r="B372" s="10"/>
    </row>
    <row r="373">
      <c r="B373" s="10"/>
    </row>
    <row r="374">
      <c r="B374" s="10"/>
    </row>
    <row r="375">
      <c r="B375" s="10"/>
    </row>
    <row r="376">
      <c r="B376" s="10"/>
    </row>
    <row r="377">
      <c r="B377" s="10"/>
    </row>
    <row r="378">
      <c r="B378" s="10"/>
    </row>
    <row r="379">
      <c r="B379" s="10"/>
    </row>
    <row r="380">
      <c r="B380" s="10"/>
    </row>
    <row r="381">
      <c r="B381" s="10"/>
    </row>
    <row r="382">
      <c r="B382" s="10"/>
    </row>
    <row r="383">
      <c r="B383" s="10"/>
    </row>
    <row r="384">
      <c r="B384" s="10"/>
    </row>
    <row r="385">
      <c r="B385" s="10"/>
    </row>
    <row r="386">
      <c r="B386" s="10"/>
    </row>
    <row r="387">
      <c r="B387" s="10"/>
    </row>
    <row r="388">
      <c r="B388" s="10"/>
    </row>
    <row r="389">
      <c r="B389" s="10"/>
    </row>
    <row r="390">
      <c r="B390" s="10"/>
    </row>
    <row r="391">
      <c r="B391" s="10"/>
    </row>
    <row r="392">
      <c r="B392" s="10"/>
    </row>
    <row r="393">
      <c r="B393" s="10"/>
    </row>
    <row r="394">
      <c r="B394" s="10"/>
    </row>
    <row r="395">
      <c r="B395" s="10"/>
    </row>
    <row r="396">
      <c r="B396" s="10"/>
    </row>
    <row r="397">
      <c r="B397" s="10"/>
    </row>
    <row r="398">
      <c r="B398" s="10"/>
    </row>
    <row r="399">
      <c r="B399" s="10"/>
    </row>
    <row r="400">
      <c r="B400" s="10"/>
    </row>
    <row r="401">
      <c r="B401" s="10"/>
    </row>
    <row r="402">
      <c r="B402" s="10"/>
    </row>
    <row r="403">
      <c r="B403" s="10"/>
    </row>
    <row r="404">
      <c r="B404" s="10"/>
    </row>
    <row r="405">
      <c r="B405" s="10"/>
    </row>
    <row r="406">
      <c r="B406" s="10"/>
    </row>
    <row r="407">
      <c r="B407" s="10"/>
    </row>
    <row r="408">
      <c r="B408" s="10"/>
    </row>
    <row r="409">
      <c r="B409" s="10"/>
    </row>
    <row r="410">
      <c r="B410" s="10"/>
    </row>
    <row r="411">
      <c r="B411" s="10"/>
    </row>
    <row r="412">
      <c r="B412" s="10"/>
    </row>
    <row r="413">
      <c r="B413" s="10"/>
    </row>
    <row r="414">
      <c r="B414" s="10"/>
    </row>
    <row r="415">
      <c r="B415" s="10"/>
    </row>
    <row r="416">
      <c r="B416" s="10"/>
    </row>
    <row r="417">
      <c r="B417" s="10"/>
    </row>
    <row r="418">
      <c r="B418" s="10"/>
    </row>
    <row r="419">
      <c r="B419" s="10"/>
    </row>
    <row r="420">
      <c r="B420" s="10"/>
    </row>
    <row r="421">
      <c r="B421" s="10"/>
    </row>
    <row r="422">
      <c r="B422" s="10"/>
    </row>
    <row r="423">
      <c r="B423" s="10"/>
    </row>
    <row r="424">
      <c r="B424" s="10"/>
    </row>
    <row r="425">
      <c r="B425" s="10"/>
    </row>
    <row r="426">
      <c r="B426" s="10"/>
    </row>
    <row r="427">
      <c r="B427" s="10"/>
    </row>
    <row r="428">
      <c r="B428" s="10"/>
    </row>
    <row r="429">
      <c r="B429" s="10"/>
    </row>
    <row r="430">
      <c r="B430" s="10"/>
    </row>
    <row r="431">
      <c r="B431" s="10"/>
    </row>
    <row r="432">
      <c r="B432" s="10"/>
    </row>
    <row r="433">
      <c r="B433" s="10"/>
    </row>
    <row r="434">
      <c r="B434" s="10"/>
    </row>
    <row r="435">
      <c r="B435" s="10"/>
    </row>
    <row r="436">
      <c r="B436" s="10"/>
    </row>
    <row r="437">
      <c r="B437" s="10"/>
    </row>
    <row r="438">
      <c r="B438" s="10"/>
    </row>
    <row r="439">
      <c r="B439" s="10"/>
    </row>
    <row r="440">
      <c r="B440" s="10"/>
    </row>
    <row r="441">
      <c r="B441" s="10"/>
    </row>
    <row r="442">
      <c r="B442" s="10"/>
    </row>
    <row r="443">
      <c r="B443" s="10"/>
    </row>
    <row r="444">
      <c r="B444" s="10"/>
    </row>
    <row r="445">
      <c r="B445" s="10"/>
    </row>
    <row r="446">
      <c r="B446" s="10"/>
    </row>
    <row r="447">
      <c r="B447" s="10"/>
    </row>
    <row r="448">
      <c r="B448" s="10"/>
    </row>
    <row r="449">
      <c r="B449" s="10"/>
    </row>
    <row r="450">
      <c r="B450" s="10"/>
    </row>
    <row r="451">
      <c r="B451" s="10"/>
    </row>
    <row r="452">
      <c r="B452" s="10"/>
    </row>
    <row r="453">
      <c r="B453" s="10"/>
    </row>
    <row r="454">
      <c r="B454" s="10"/>
    </row>
    <row r="455">
      <c r="B455" s="10"/>
    </row>
    <row r="456">
      <c r="B456" s="10"/>
    </row>
    <row r="457">
      <c r="B457" s="10"/>
    </row>
    <row r="458">
      <c r="B458" s="10"/>
    </row>
    <row r="459">
      <c r="B459" s="10"/>
    </row>
    <row r="460">
      <c r="B460" s="10"/>
    </row>
    <row r="461">
      <c r="B461" s="10"/>
    </row>
    <row r="462">
      <c r="B462" s="10"/>
    </row>
    <row r="463">
      <c r="B463" s="10"/>
    </row>
    <row r="464">
      <c r="B464" s="10"/>
    </row>
    <row r="465">
      <c r="B465" s="10"/>
    </row>
    <row r="466">
      <c r="B466" s="10"/>
    </row>
    <row r="467">
      <c r="B467" s="10"/>
    </row>
    <row r="468">
      <c r="B468" s="10"/>
    </row>
    <row r="469">
      <c r="B469" s="10"/>
    </row>
    <row r="470">
      <c r="B470" s="10"/>
    </row>
    <row r="471">
      <c r="B471" s="10"/>
    </row>
    <row r="472">
      <c r="B472" s="10"/>
    </row>
    <row r="473">
      <c r="B473" s="10"/>
    </row>
    <row r="474">
      <c r="B474" s="10"/>
    </row>
    <row r="475">
      <c r="B475" s="10"/>
    </row>
    <row r="476">
      <c r="B476" s="10"/>
    </row>
    <row r="477">
      <c r="B477" s="10"/>
    </row>
    <row r="478">
      <c r="B478" s="10"/>
    </row>
    <row r="479">
      <c r="B479" s="10"/>
    </row>
    <row r="480">
      <c r="B480" s="10"/>
    </row>
    <row r="481">
      <c r="B481" s="10"/>
    </row>
    <row r="482">
      <c r="B482" s="10"/>
    </row>
    <row r="483">
      <c r="B483" s="10"/>
    </row>
    <row r="484">
      <c r="B484" s="10"/>
    </row>
    <row r="485">
      <c r="B485" s="10"/>
    </row>
    <row r="486">
      <c r="B486" s="10"/>
    </row>
    <row r="487">
      <c r="B487" s="10"/>
    </row>
    <row r="488">
      <c r="B488" s="10"/>
    </row>
    <row r="489">
      <c r="B489" s="10"/>
    </row>
    <row r="490">
      <c r="B490" s="10"/>
    </row>
    <row r="491">
      <c r="B491" s="10"/>
    </row>
    <row r="492">
      <c r="B492" s="10"/>
    </row>
    <row r="493">
      <c r="B493" s="10"/>
    </row>
    <row r="494">
      <c r="B494" s="10"/>
    </row>
    <row r="495">
      <c r="B495" s="10"/>
    </row>
    <row r="496">
      <c r="B496" s="10"/>
    </row>
    <row r="497">
      <c r="B497" s="10"/>
    </row>
    <row r="498">
      <c r="B498" s="10"/>
    </row>
    <row r="499">
      <c r="B499" s="10"/>
    </row>
    <row r="500">
      <c r="B500" s="10"/>
    </row>
    <row r="501">
      <c r="B501" s="10"/>
    </row>
    <row r="502">
      <c r="B502" s="10"/>
    </row>
    <row r="503">
      <c r="B503" s="10"/>
    </row>
    <row r="504">
      <c r="B504" s="10"/>
    </row>
    <row r="505">
      <c r="B505" s="10"/>
    </row>
    <row r="506">
      <c r="B506" s="10"/>
    </row>
    <row r="507">
      <c r="B507" s="10"/>
    </row>
    <row r="508">
      <c r="B508" s="10"/>
    </row>
    <row r="509">
      <c r="B509" s="10"/>
    </row>
    <row r="510">
      <c r="B510" s="10"/>
    </row>
    <row r="511">
      <c r="B511" s="10"/>
    </row>
    <row r="512">
      <c r="B512" s="10"/>
    </row>
    <row r="513">
      <c r="B513" s="10"/>
    </row>
    <row r="514">
      <c r="B514" s="10"/>
    </row>
    <row r="515">
      <c r="B515" s="10"/>
    </row>
    <row r="516">
      <c r="B516" s="10"/>
    </row>
    <row r="517">
      <c r="B517" s="10"/>
    </row>
    <row r="518">
      <c r="B518" s="10"/>
    </row>
    <row r="519">
      <c r="B519" s="10"/>
    </row>
    <row r="520">
      <c r="B520" s="10"/>
    </row>
    <row r="521">
      <c r="B521" s="10"/>
    </row>
    <row r="522">
      <c r="B522" s="10"/>
    </row>
    <row r="523">
      <c r="B523" s="10"/>
    </row>
    <row r="524">
      <c r="B524" s="10"/>
    </row>
    <row r="525">
      <c r="B525" s="10"/>
    </row>
    <row r="526">
      <c r="B526" s="10"/>
    </row>
    <row r="527">
      <c r="B527" s="10"/>
    </row>
    <row r="528">
      <c r="B528" s="10"/>
    </row>
    <row r="529">
      <c r="B529" s="10"/>
    </row>
    <row r="530">
      <c r="B530" s="10"/>
    </row>
    <row r="531">
      <c r="B531" s="10"/>
    </row>
    <row r="532">
      <c r="B532" s="10"/>
    </row>
    <row r="533">
      <c r="B533" s="10"/>
    </row>
    <row r="534">
      <c r="B534" s="10"/>
    </row>
    <row r="535">
      <c r="B535" s="10"/>
    </row>
    <row r="536">
      <c r="B536" s="10"/>
    </row>
    <row r="537">
      <c r="B537" s="10"/>
    </row>
    <row r="538">
      <c r="B538" s="10"/>
    </row>
    <row r="539">
      <c r="B539" s="10"/>
    </row>
    <row r="540">
      <c r="B540" s="10"/>
    </row>
    <row r="541">
      <c r="B541" s="10"/>
    </row>
    <row r="542">
      <c r="B542" s="10"/>
    </row>
    <row r="543">
      <c r="B543" s="10"/>
    </row>
    <row r="544">
      <c r="B544" s="10"/>
    </row>
    <row r="545">
      <c r="B545" s="10"/>
    </row>
    <row r="546">
      <c r="B546" s="10"/>
    </row>
    <row r="547">
      <c r="B547" s="10"/>
    </row>
    <row r="548">
      <c r="B548" s="10"/>
    </row>
    <row r="549">
      <c r="B549" s="10"/>
    </row>
    <row r="550">
      <c r="B550" s="10"/>
    </row>
    <row r="551">
      <c r="B551" s="10"/>
    </row>
    <row r="552">
      <c r="B552" s="10"/>
    </row>
    <row r="553">
      <c r="B553" s="10"/>
    </row>
    <row r="554">
      <c r="B554" s="10"/>
    </row>
    <row r="555">
      <c r="B555" s="10"/>
    </row>
    <row r="556">
      <c r="B556" s="10"/>
    </row>
    <row r="557">
      <c r="B557" s="10"/>
    </row>
    <row r="558">
      <c r="B558" s="10"/>
    </row>
    <row r="559">
      <c r="B559" s="10"/>
    </row>
    <row r="560">
      <c r="B560" s="10"/>
    </row>
    <row r="561">
      <c r="B561" s="10"/>
    </row>
    <row r="562">
      <c r="B562" s="10"/>
    </row>
    <row r="563">
      <c r="B563" s="10"/>
    </row>
    <row r="564">
      <c r="B564" s="10"/>
    </row>
    <row r="565">
      <c r="B565" s="10"/>
    </row>
    <row r="566">
      <c r="B566" s="10"/>
    </row>
    <row r="567">
      <c r="B567" s="10"/>
    </row>
    <row r="568">
      <c r="B568" s="10"/>
    </row>
    <row r="569">
      <c r="B569" s="10"/>
    </row>
    <row r="570">
      <c r="B570" s="10"/>
    </row>
    <row r="571">
      <c r="B571" s="10"/>
    </row>
    <row r="572">
      <c r="B572" s="10"/>
    </row>
    <row r="573">
      <c r="B573" s="10"/>
    </row>
    <row r="574">
      <c r="B574" s="10"/>
    </row>
    <row r="575">
      <c r="B575" s="10"/>
    </row>
    <row r="576">
      <c r="B576" s="10"/>
    </row>
    <row r="577">
      <c r="B577" s="10"/>
    </row>
    <row r="578">
      <c r="B578" s="10"/>
    </row>
    <row r="579">
      <c r="B579" s="10"/>
    </row>
    <row r="580">
      <c r="B580" s="10"/>
    </row>
    <row r="581">
      <c r="B581" s="10"/>
    </row>
    <row r="582">
      <c r="B582" s="10"/>
    </row>
    <row r="583">
      <c r="B583" s="10"/>
    </row>
    <row r="584">
      <c r="B584" s="10"/>
    </row>
    <row r="585">
      <c r="B585" s="10"/>
    </row>
    <row r="586">
      <c r="B586" s="10"/>
    </row>
    <row r="587">
      <c r="B587" s="10"/>
    </row>
    <row r="588">
      <c r="B588" s="10"/>
    </row>
    <row r="589">
      <c r="B589" s="10"/>
    </row>
    <row r="590">
      <c r="B590" s="10"/>
    </row>
    <row r="591">
      <c r="B591" s="10"/>
    </row>
    <row r="592">
      <c r="B592" s="10"/>
    </row>
    <row r="593">
      <c r="B593" s="10"/>
    </row>
    <row r="594">
      <c r="B594" s="10"/>
    </row>
    <row r="595">
      <c r="B595" s="10"/>
    </row>
    <row r="596">
      <c r="B596" s="10"/>
    </row>
    <row r="597">
      <c r="B597" s="10"/>
    </row>
    <row r="598">
      <c r="B598" s="10"/>
    </row>
    <row r="599">
      <c r="B599" s="10"/>
    </row>
    <row r="600">
      <c r="B600" s="10"/>
    </row>
    <row r="601">
      <c r="B601" s="10"/>
    </row>
    <row r="602">
      <c r="B602" s="10"/>
    </row>
    <row r="603">
      <c r="B603" s="10"/>
    </row>
    <row r="604">
      <c r="B604" s="10"/>
    </row>
    <row r="605">
      <c r="B605" s="10"/>
    </row>
    <row r="606">
      <c r="B606" s="10"/>
    </row>
    <row r="607">
      <c r="B607" s="10"/>
    </row>
    <row r="608">
      <c r="B608" s="10"/>
    </row>
    <row r="609">
      <c r="B609" s="10"/>
    </row>
    <row r="610">
      <c r="B610" s="10"/>
    </row>
    <row r="611">
      <c r="B611" s="10"/>
    </row>
    <row r="612">
      <c r="B612" s="10"/>
    </row>
    <row r="613">
      <c r="B613" s="10"/>
    </row>
    <row r="614">
      <c r="B614" s="10"/>
    </row>
    <row r="615">
      <c r="B615" s="10"/>
    </row>
    <row r="616">
      <c r="B616" s="10"/>
    </row>
    <row r="617">
      <c r="B617" s="10"/>
    </row>
    <row r="618">
      <c r="B618" s="10"/>
    </row>
    <row r="619">
      <c r="B619" s="10"/>
    </row>
    <row r="620">
      <c r="B620" s="10"/>
    </row>
    <row r="621">
      <c r="B621" s="10"/>
    </row>
    <row r="622">
      <c r="B622" s="10"/>
    </row>
    <row r="623">
      <c r="B623" s="10"/>
    </row>
    <row r="624">
      <c r="B624" s="10"/>
    </row>
    <row r="625">
      <c r="B625" s="10"/>
    </row>
    <row r="626">
      <c r="B626" s="10"/>
    </row>
    <row r="627">
      <c r="B627" s="10"/>
    </row>
    <row r="628">
      <c r="B628" s="10"/>
    </row>
    <row r="629">
      <c r="B629" s="10"/>
    </row>
    <row r="630">
      <c r="B630" s="10"/>
    </row>
    <row r="631">
      <c r="B631" s="10"/>
    </row>
    <row r="632">
      <c r="B632" s="10"/>
    </row>
    <row r="633">
      <c r="B633" s="10"/>
    </row>
    <row r="634">
      <c r="B634" s="10"/>
    </row>
    <row r="635">
      <c r="B635" s="10"/>
    </row>
    <row r="636">
      <c r="B636" s="10"/>
    </row>
    <row r="637">
      <c r="B637" s="10"/>
    </row>
    <row r="638">
      <c r="B638" s="10"/>
    </row>
    <row r="639">
      <c r="B639" s="10"/>
    </row>
    <row r="640">
      <c r="B640" s="10"/>
    </row>
    <row r="641">
      <c r="B641" s="10"/>
    </row>
    <row r="642">
      <c r="B642" s="10"/>
    </row>
    <row r="643">
      <c r="B643" s="10"/>
    </row>
    <row r="644">
      <c r="B644" s="10"/>
    </row>
    <row r="645">
      <c r="B645" s="10"/>
    </row>
    <row r="646">
      <c r="B646" s="10"/>
    </row>
    <row r="647">
      <c r="B647" s="10"/>
    </row>
    <row r="648">
      <c r="B648" s="10"/>
    </row>
    <row r="649">
      <c r="B649" s="10"/>
    </row>
    <row r="650">
      <c r="B650" s="10"/>
    </row>
    <row r="651">
      <c r="B651" s="10"/>
    </row>
    <row r="652">
      <c r="B652" s="10"/>
    </row>
    <row r="653">
      <c r="B653" s="10"/>
    </row>
    <row r="654">
      <c r="B654" s="10"/>
    </row>
    <row r="655">
      <c r="B655" s="10"/>
    </row>
    <row r="656">
      <c r="B656" s="10"/>
    </row>
    <row r="657">
      <c r="B657" s="10"/>
    </row>
    <row r="658">
      <c r="B658" s="10"/>
    </row>
    <row r="659">
      <c r="B659" s="10"/>
    </row>
    <row r="660">
      <c r="B660" s="10"/>
    </row>
    <row r="661">
      <c r="B661" s="10"/>
    </row>
    <row r="662">
      <c r="B662" s="10"/>
    </row>
    <row r="663">
      <c r="B663" s="10"/>
    </row>
    <row r="664">
      <c r="B664" s="10"/>
    </row>
    <row r="665">
      <c r="B665" s="10"/>
    </row>
    <row r="666">
      <c r="B666" s="10"/>
    </row>
    <row r="667">
      <c r="B667" s="10"/>
    </row>
    <row r="668">
      <c r="B668" s="10"/>
    </row>
    <row r="669">
      <c r="B669" s="10"/>
    </row>
    <row r="670">
      <c r="B670" s="10"/>
    </row>
    <row r="671">
      <c r="B671" s="10"/>
    </row>
    <row r="672">
      <c r="B672" s="10"/>
    </row>
    <row r="673">
      <c r="B673" s="10"/>
    </row>
    <row r="674">
      <c r="B674" s="10"/>
    </row>
    <row r="675">
      <c r="B675" s="10"/>
    </row>
    <row r="676">
      <c r="B676" s="10"/>
    </row>
    <row r="677">
      <c r="B677" s="10"/>
    </row>
    <row r="678">
      <c r="B678" s="10"/>
    </row>
    <row r="679">
      <c r="B679" s="10"/>
    </row>
    <row r="680">
      <c r="B680" s="10"/>
    </row>
    <row r="681">
      <c r="B681" s="10"/>
    </row>
    <row r="682">
      <c r="B682" s="10"/>
    </row>
    <row r="683">
      <c r="B683" s="10"/>
    </row>
    <row r="684">
      <c r="B684" s="10"/>
    </row>
    <row r="685">
      <c r="B685" s="10"/>
    </row>
    <row r="686">
      <c r="B686" s="10"/>
    </row>
    <row r="687">
      <c r="B687" s="10"/>
    </row>
    <row r="688">
      <c r="B688" s="10"/>
    </row>
    <row r="689">
      <c r="B689" s="10"/>
    </row>
    <row r="690">
      <c r="B690" s="10"/>
    </row>
    <row r="691">
      <c r="B691" s="10"/>
    </row>
    <row r="692">
      <c r="B692" s="10"/>
    </row>
    <row r="693">
      <c r="B693" s="10"/>
    </row>
    <row r="694">
      <c r="B694" s="10"/>
    </row>
    <row r="695">
      <c r="B695" s="10"/>
    </row>
    <row r="696">
      <c r="B696" s="10"/>
    </row>
    <row r="697">
      <c r="B697" s="10"/>
    </row>
    <row r="698">
      <c r="B698" s="10"/>
    </row>
    <row r="699">
      <c r="B699" s="10"/>
    </row>
    <row r="700">
      <c r="B700" s="10"/>
    </row>
    <row r="701">
      <c r="B701" s="10"/>
    </row>
    <row r="702">
      <c r="B702" s="10"/>
    </row>
    <row r="703">
      <c r="B703" s="10"/>
    </row>
    <row r="704">
      <c r="B704" s="10"/>
    </row>
    <row r="705">
      <c r="B705" s="10"/>
    </row>
    <row r="706">
      <c r="B706" s="10"/>
    </row>
    <row r="707">
      <c r="B707" s="10"/>
    </row>
    <row r="708">
      <c r="B708" s="10"/>
    </row>
    <row r="709">
      <c r="B709" s="10"/>
    </row>
    <row r="710">
      <c r="B710" s="10"/>
    </row>
    <row r="711">
      <c r="B711" s="10"/>
    </row>
    <row r="712">
      <c r="B712" s="10"/>
    </row>
    <row r="713">
      <c r="B713" s="10"/>
    </row>
    <row r="714">
      <c r="B714" s="10"/>
    </row>
    <row r="715">
      <c r="B715" s="10"/>
    </row>
    <row r="716">
      <c r="B716" s="10"/>
    </row>
    <row r="717">
      <c r="B717" s="10"/>
    </row>
    <row r="718">
      <c r="B718" s="10"/>
    </row>
    <row r="719">
      <c r="B719" s="10"/>
    </row>
    <row r="720">
      <c r="B720" s="10"/>
    </row>
    <row r="721">
      <c r="B721" s="10"/>
    </row>
    <row r="722">
      <c r="B722" s="10"/>
    </row>
    <row r="723">
      <c r="B723" s="10"/>
    </row>
    <row r="724">
      <c r="B724" s="10"/>
    </row>
    <row r="725">
      <c r="B725" s="10"/>
    </row>
    <row r="726">
      <c r="B726" s="10"/>
    </row>
    <row r="727">
      <c r="B727" s="10"/>
    </row>
    <row r="728">
      <c r="B728" s="10"/>
    </row>
    <row r="729">
      <c r="B729" s="10"/>
    </row>
    <row r="730">
      <c r="B730" s="10"/>
    </row>
    <row r="731">
      <c r="B731" s="10"/>
    </row>
    <row r="732">
      <c r="B732" s="10"/>
    </row>
    <row r="733">
      <c r="B733" s="10"/>
    </row>
    <row r="734">
      <c r="B734" s="10"/>
    </row>
    <row r="735">
      <c r="B735" s="10"/>
    </row>
    <row r="736">
      <c r="B736" s="10"/>
    </row>
    <row r="737">
      <c r="B737" s="10"/>
    </row>
    <row r="738">
      <c r="B738" s="10"/>
    </row>
    <row r="739">
      <c r="B739" s="10"/>
    </row>
    <row r="740">
      <c r="B740" s="10"/>
    </row>
    <row r="741">
      <c r="B741" s="10"/>
    </row>
    <row r="742">
      <c r="B742" s="10"/>
    </row>
    <row r="743">
      <c r="B743" s="10"/>
    </row>
    <row r="744">
      <c r="B744" s="10"/>
    </row>
    <row r="745">
      <c r="B745" s="10"/>
    </row>
    <row r="746">
      <c r="B746" s="10"/>
    </row>
    <row r="747">
      <c r="B747" s="10"/>
    </row>
    <row r="748">
      <c r="B748" s="10"/>
    </row>
    <row r="749">
      <c r="B749" s="10"/>
    </row>
    <row r="750">
      <c r="B750" s="10"/>
    </row>
    <row r="751">
      <c r="B751" s="10"/>
    </row>
    <row r="752">
      <c r="B752" s="10"/>
    </row>
    <row r="753">
      <c r="B753" s="10"/>
    </row>
    <row r="754">
      <c r="B754" s="10"/>
    </row>
    <row r="755">
      <c r="B755" s="10"/>
    </row>
    <row r="756">
      <c r="B756" s="10"/>
    </row>
    <row r="757">
      <c r="B757" s="10"/>
    </row>
    <row r="758">
      <c r="B758" s="10"/>
    </row>
    <row r="759">
      <c r="B759" s="10"/>
    </row>
    <row r="760">
      <c r="B760" s="10"/>
    </row>
    <row r="761">
      <c r="B761" s="10"/>
    </row>
    <row r="762">
      <c r="B762" s="10"/>
    </row>
    <row r="763">
      <c r="B763" s="10"/>
    </row>
    <row r="764">
      <c r="B764" s="10"/>
    </row>
    <row r="765">
      <c r="B765" s="10"/>
    </row>
    <row r="766">
      <c r="B766" s="10"/>
    </row>
    <row r="767">
      <c r="B767" s="10"/>
    </row>
    <row r="768">
      <c r="B768" s="10"/>
    </row>
    <row r="769">
      <c r="B769" s="10"/>
    </row>
    <row r="770">
      <c r="B770" s="10"/>
    </row>
    <row r="771">
      <c r="B771" s="10"/>
    </row>
    <row r="772">
      <c r="B772" s="10"/>
    </row>
    <row r="773">
      <c r="B773" s="10"/>
    </row>
    <row r="774">
      <c r="B774" s="10"/>
    </row>
    <row r="775">
      <c r="B775" s="10"/>
    </row>
    <row r="776">
      <c r="B776" s="10"/>
    </row>
    <row r="777">
      <c r="B777" s="10"/>
    </row>
    <row r="778">
      <c r="B778" s="10"/>
    </row>
    <row r="779">
      <c r="B779" s="10"/>
    </row>
    <row r="780">
      <c r="B780" s="10"/>
    </row>
    <row r="781">
      <c r="B781" s="10"/>
    </row>
    <row r="782">
      <c r="B782" s="10"/>
    </row>
    <row r="783">
      <c r="B783" s="10"/>
    </row>
    <row r="784">
      <c r="B784" s="10"/>
    </row>
    <row r="785">
      <c r="B785" s="10"/>
    </row>
    <row r="786">
      <c r="B786" s="10"/>
    </row>
    <row r="787">
      <c r="B787" s="10"/>
    </row>
    <row r="788">
      <c r="B788" s="10"/>
    </row>
    <row r="789">
      <c r="B789" s="10"/>
    </row>
    <row r="790">
      <c r="B790" s="10"/>
    </row>
    <row r="791">
      <c r="B791" s="10"/>
    </row>
    <row r="792">
      <c r="B792" s="10"/>
    </row>
    <row r="793">
      <c r="B793" s="10"/>
    </row>
    <row r="794">
      <c r="B794" s="10"/>
    </row>
    <row r="795">
      <c r="B795" s="10"/>
    </row>
    <row r="796">
      <c r="B796" s="10"/>
    </row>
    <row r="797">
      <c r="B797" s="10"/>
    </row>
    <row r="798">
      <c r="B798" s="10"/>
    </row>
    <row r="799">
      <c r="B799" s="10"/>
    </row>
    <row r="800">
      <c r="B800" s="10"/>
    </row>
    <row r="801">
      <c r="B801" s="10"/>
    </row>
    <row r="802">
      <c r="B802" s="10"/>
    </row>
    <row r="803">
      <c r="B803" s="10"/>
    </row>
    <row r="804">
      <c r="B804" s="10"/>
    </row>
    <row r="805">
      <c r="B805" s="10"/>
    </row>
    <row r="806">
      <c r="B806" s="10"/>
    </row>
    <row r="807">
      <c r="B807" s="10"/>
    </row>
    <row r="808">
      <c r="B808" s="10"/>
    </row>
    <row r="809">
      <c r="B809" s="10"/>
    </row>
    <row r="810">
      <c r="B810" s="10"/>
    </row>
    <row r="811">
      <c r="B811" s="10"/>
    </row>
    <row r="812">
      <c r="B812" s="10"/>
    </row>
    <row r="813">
      <c r="B813" s="10"/>
    </row>
    <row r="814">
      <c r="B814" s="10"/>
    </row>
    <row r="815">
      <c r="B815" s="10"/>
    </row>
    <row r="816">
      <c r="B816" s="10"/>
    </row>
    <row r="817">
      <c r="B817" s="10"/>
    </row>
    <row r="818">
      <c r="B818" s="10"/>
    </row>
    <row r="819">
      <c r="B819" s="10"/>
    </row>
    <row r="820">
      <c r="B820" s="10"/>
    </row>
    <row r="821">
      <c r="B821" s="10"/>
    </row>
    <row r="822">
      <c r="B822" s="10"/>
    </row>
    <row r="823">
      <c r="B823" s="10"/>
    </row>
    <row r="824">
      <c r="B824" s="10"/>
    </row>
    <row r="825">
      <c r="B825" s="10"/>
    </row>
    <row r="826">
      <c r="B826" s="10"/>
    </row>
    <row r="827">
      <c r="B827" s="10"/>
    </row>
    <row r="828">
      <c r="B828" s="10"/>
    </row>
    <row r="829">
      <c r="B829" s="10"/>
    </row>
    <row r="830">
      <c r="B830" s="10"/>
    </row>
    <row r="831">
      <c r="B831" s="10"/>
    </row>
    <row r="832">
      <c r="B832" s="10"/>
    </row>
    <row r="833">
      <c r="B833" s="10"/>
    </row>
    <row r="834">
      <c r="B834" s="10"/>
    </row>
    <row r="835">
      <c r="B835" s="10"/>
    </row>
    <row r="836">
      <c r="B836" s="10"/>
    </row>
    <row r="837">
      <c r="B837" s="10"/>
    </row>
    <row r="838">
      <c r="B838" s="10"/>
    </row>
    <row r="839">
      <c r="B839" s="10"/>
    </row>
    <row r="840">
      <c r="B840" s="10"/>
    </row>
    <row r="841">
      <c r="B841" s="10"/>
    </row>
    <row r="842">
      <c r="B842" s="10"/>
    </row>
    <row r="843">
      <c r="B843" s="10"/>
    </row>
    <row r="844">
      <c r="B844" s="10"/>
    </row>
    <row r="845">
      <c r="B845" s="10"/>
    </row>
    <row r="846">
      <c r="B846" s="10"/>
    </row>
    <row r="847">
      <c r="B847" s="10"/>
    </row>
    <row r="848">
      <c r="B848" s="10"/>
    </row>
    <row r="849">
      <c r="B849" s="10"/>
    </row>
    <row r="850">
      <c r="B850" s="10"/>
    </row>
    <row r="851">
      <c r="B851" s="10"/>
    </row>
    <row r="852">
      <c r="B852" s="10"/>
    </row>
    <row r="853">
      <c r="B853" s="10"/>
    </row>
    <row r="854">
      <c r="B854" s="10"/>
    </row>
    <row r="855">
      <c r="B855" s="10"/>
    </row>
    <row r="856">
      <c r="B856" s="10"/>
    </row>
    <row r="857">
      <c r="B857" s="10"/>
    </row>
    <row r="858">
      <c r="B858" s="10"/>
    </row>
    <row r="859">
      <c r="B859" s="10"/>
    </row>
    <row r="860">
      <c r="B860" s="10"/>
    </row>
    <row r="861">
      <c r="B861" s="10"/>
    </row>
    <row r="862">
      <c r="B862" s="10"/>
    </row>
    <row r="863">
      <c r="B863" s="10"/>
    </row>
    <row r="864">
      <c r="B864" s="10"/>
    </row>
    <row r="865">
      <c r="B865" s="10"/>
    </row>
    <row r="866">
      <c r="B866" s="10"/>
    </row>
    <row r="867">
      <c r="B867" s="10"/>
    </row>
    <row r="868">
      <c r="B868" s="10"/>
    </row>
    <row r="869">
      <c r="B869" s="10"/>
    </row>
    <row r="870">
      <c r="B870" s="10"/>
    </row>
    <row r="871">
      <c r="B871" s="10"/>
    </row>
    <row r="872">
      <c r="B872" s="10"/>
    </row>
    <row r="873">
      <c r="B873" s="10"/>
    </row>
    <row r="874">
      <c r="B874" s="10"/>
    </row>
    <row r="875">
      <c r="B875" s="10"/>
    </row>
    <row r="876">
      <c r="B876" s="10"/>
    </row>
    <row r="877">
      <c r="B877" s="10"/>
    </row>
    <row r="878">
      <c r="B878" s="10"/>
    </row>
    <row r="879">
      <c r="B879" s="10"/>
    </row>
    <row r="880">
      <c r="B880" s="10"/>
    </row>
    <row r="881">
      <c r="B881" s="10"/>
    </row>
    <row r="882">
      <c r="B882" s="10"/>
    </row>
    <row r="883">
      <c r="B883" s="10"/>
    </row>
    <row r="884">
      <c r="B884" s="10"/>
    </row>
    <row r="885">
      <c r="B885" s="10"/>
    </row>
    <row r="886">
      <c r="B886" s="10"/>
    </row>
    <row r="887">
      <c r="B887" s="10"/>
    </row>
    <row r="888">
      <c r="B888" s="10"/>
    </row>
    <row r="889">
      <c r="B889" s="10"/>
    </row>
    <row r="890">
      <c r="B890" s="10"/>
    </row>
    <row r="891">
      <c r="B891" s="10"/>
    </row>
    <row r="892">
      <c r="B892" s="10"/>
    </row>
    <row r="893">
      <c r="B893" s="10"/>
    </row>
    <row r="894">
      <c r="B894" s="10"/>
    </row>
    <row r="895">
      <c r="B895" s="10"/>
    </row>
    <row r="896">
      <c r="B896" s="10"/>
    </row>
    <row r="897">
      <c r="B897" s="10"/>
    </row>
    <row r="898">
      <c r="B898" s="10"/>
    </row>
    <row r="899">
      <c r="B899" s="10"/>
    </row>
    <row r="900">
      <c r="B900" s="10"/>
    </row>
    <row r="901">
      <c r="B901" s="10"/>
    </row>
    <row r="902">
      <c r="B902" s="10"/>
    </row>
    <row r="903">
      <c r="B903" s="10"/>
    </row>
    <row r="904">
      <c r="B904" s="10"/>
    </row>
    <row r="905">
      <c r="B905" s="10"/>
    </row>
    <row r="906">
      <c r="B906" s="10"/>
    </row>
    <row r="907">
      <c r="B907" s="10"/>
    </row>
    <row r="908">
      <c r="B908" s="10"/>
    </row>
    <row r="909">
      <c r="B909" s="10"/>
    </row>
    <row r="910">
      <c r="B910" s="10"/>
    </row>
    <row r="911">
      <c r="B911" s="10"/>
    </row>
    <row r="912">
      <c r="B912" s="10"/>
    </row>
    <row r="913">
      <c r="B913" s="10"/>
    </row>
    <row r="914">
      <c r="B914" s="10"/>
    </row>
    <row r="915">
      <c r="B915" s="10"/>
    </row>
    <row r="916">
      <c r="B916" s="10"/>
    </row>
    <row r="917">
      <c r="B917" s="10"/>
    </row>
    <row r="918">
      <c r="B918" s="10"/>
    </row>
    <row r="919">
      <c r="B919" s="10"/>
    </row>
    <row r="920">
      <c r="B920" s="10"/>
    </row>
    <row r="921">
      <c r="B921" s="10"/>
    </row>
    <row r="922">
      <c r="B922" s="10"/>
    </row>
    <row r="923">
      <c r="B923" s="10"/>
    </row>
    <row r="924">
      <c r="B924" s="10"/>
    </row>
    <row r="925">
      <c r="B925" s="10"/>
    </row>
    <row r="926">
      <c r="B926" s="10"/>
    </row>
    <row r="927">
      <c r="B927" s="10"/>
    </row>
    <row r="928">
      <c r="B928" s="10"/>
    </row>
    <row r="929">
      <c r="B929" s="10"/>
    </row>
    <row r="930">
      <c r="B930" s="10"/>
    </row>
    <row r="931">
      <c r="B931" s="10"/>
    </row>
    <row r="932">
      <c r="B932" s="10"/>
    </row>
    <row r="933">
      <c r="B933" s="10"/>
    </row>
    <row r="934">
      <c r="B934" s="10"/>
    </row>
    <row r="935">
      <c r="B935" s="10"/>
    </row>
    <row r="936">
      <c r="B936" s="10"/>
    </row>
    <row r="937">
      <c r="B937" s="10"/>
    </row>
    <row r="938">
      <c r="B938" s="10"/>
    </row>
    <row r="939">
      <c r="B939" s="10"/>
    </row>
    <row r="940">
      <c r="B940" s="10"/>
    </row>
    <row r="941">
      <c r="B941" s="10"/>
    </row>
    <row r="942">
      <c r="B942" s="10"/>
    </row>
    <row r="943">
      <c r="B943" s="10"/>
    </row>
    <row r="944">
      <c r="B944" s="10"/>
    </row>
    <row r="945">
      <c r="B945" s="10"/>
    </row>
    <row r="946">
      <c r="B946" s="10"/>
    </row>
    <row r="947">
      <c r="B947" s="10"/>
    </row>
    <row r="948">
      <c r="B948" s="10"/>
    </row>
    <row r="949">
      <c r="B949" s="10"/>
    </row>
    <row r="950">
      <c r="B950" s="10"/>
    </row>
    <row r="951">
      <c r="B951" s="10"/>
    </row>
    <row r="952">
      <c r="B952" s="10"/>
    </row>
    <row r="953">
      <c r="B953" s="10"/>
    </row>
    <row r="954">
      <c r="B954" s="10"/>
    </row>
    <row r="955">
      <c r="B955" s="10"/>
    </row>
    <row r="956">
      <c r="B956" s="10"/>
    </row>
    <row r="957">
      <c r="B957" s="10"/>
    </row>
    <row r="958">
      <c r="B958" s="10"/>
    </row>
    <row r="959">
      <c r="B959" s="10"/>
    </row>
    <row r="960">
      <c r="B960" s="10"/>
    </row>
    <row r="961">
      <c r="B961" s="10"/>
    </row>
    <row r="962">
      <c r="B962" s="10"/>
    </row>
    <row r="963">
      <c r="B963" s="10"/>
    </row>
    <row r="964">
      <c r="B964" s="10"/>
    </row>
    <row r="965">
      <c r="B965" s="10"/>
    </row>
    <row r="966">
      <c r="B966" s="10"/>
    </row>
    <row r="967">
      <c r="B967" s="10"/>
    </row>
    <row r="968">
      <c r="B968" s="10"/>
    </row>
    <row r="969">
      <c r="B969" s="10"/>
    </row>
    <row r="970">
      <c r="B970" s="10"/>
    </row>
    <row r="971">
      <c r="B971" s="10"/>
    </row>
    <row r="972">
      <c r="B972" s="10"/>
    </row>
    <row r="973">
      <c r="B973" s="10"/>
    </row>
    <row r="974">
      <c r="B974" s="10"/>
    </row>
    <row r="975">
      <c r="B975" s="10"/>
    </row>
    <row r="976">
      <c r="B976" s="10"/>
    </row>
    <row r="977">
      <c r="B977" s="10"/>
    </row>
    <row r="978">
      <c r="B978" s="10"/>
    </row>
    <row r="979">
      <c r="B979" s="10"/>
    </row>
    <row r="980">
      <c r="B980" s="10"/>
    </row>
    <row r="981">
      <c r="B981" s="10"/>
    </row>
    <row r="982">
      <c r="B982" s="10"/>
    </row>
    <row r="983">
      <c r="B983" s="10"/>
    </row>
    <row r="984">
      <c r="B984" s="10"/>
    </row>
    <row r="985">
      <c r="B985" s="10"/>
    </row>
    <row r="986">
      <c r="B986" s="10"/>
    </row>
    <row r="987">
      <c r="B987" s="10"/>
    </row>
    <row r="988">
      <c r="B988" s="10"/>
    </row>
    <row r="989">
      <c r="B989" s="10"/>
    </row>
    <row r="990">
      <c r="B990" s="10"/>
    </row>
    <row r="991">
      <c r="B991" s="10"/>
    </row>
    <row r="992">
      <c r="B992" s="10"/>
    </row>
    <row r="993">
      <c r="B993" s="10"/>
    </row>
    <row r="994">
      <c r="B994" s="10"/>
    </row>
    <row r="995">
      <c r="B995" s="10"/>
    </row>
    <row r="996">
      <c r="B996" s="10"/>
    </row>
    <row r="997">
      <c r="B997" s="10"/>
    </row>
    <row r="998">
      <c r="B998" s="10"/>
    </row>
    <row r="999">
      <c r="B999" s="10"/>
    </row>
    <row r="1000">
      <c r="B1000" s="10"/>
    </row>
  </sheetData>
  <drawing r:id="rId1"/>
</worksheet>
</file>